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D:\ERRA Gate proj\"/>
    </mc:Choice>
  </mc:AlternateContent>
  <xr:revisionPtr revIDLastSave="0" documentId="8_{80CCC048-B23B-4393-BA3F-60DBD401FF89}" xr6:coauthVersionLast="36" xr6:coauthVersionMax="36" xr10:uidLastSave="{00000000-0000-0000-0000-000000000000}"/>
  <bookViews>
    <workbookView xWindow="0" yWindow="0" windowWidth="23040" windowHeight="8940" tabRatio="818" activeTab="1" xr2:uid="{00000000-000D-0000-FFFF-FFFF00000000}"/>
  </bookViews>
  <sheets>
    <sheet name="Summary" sheetId="11" r:id="rId1"/>
    <sheet name="BQ Gate" sheetId="6" r:id="rId2"/>
    <sheet name="MS NDMA Gate" sheetId="2" state="hidden" r:id="rId3"/>
    <sheet name="BQ Gate Rear Side" sheetId="12" r:id="rId4"/>
    <sheet name="Security Barrier" sheetId="14" r:id="rId5"/>
    <sheet name="BQ Int Elect" sheetId="13" r:id="rId6"/>
    <sheet name="BQ Ext Elect" sheetId="15" r:id="rId7"/>
    <sheet name="Uber Parking" sheetId="19" r:id="rId8"/>
    <sheet name="car parking" sheetId="17" r:id="rId9"/>
    <sheet name="20' Road" sheetId="18" r:id="rId10"/>
    <sheet name="Boundary wall 1" sheetId="16" r:id="rId11"/>
    <sheet name="MS Main" sheetId="7" state="hidden" r:id="rId12"/>
    <sheet name="BBS" sheetId="3" state="hidden" r:id="rId13"/>
    <sheet name="MS Rear side" sheetId="10" state="hidden" r:id="rId14"/>
    <sheet name="BBS Main Gate" sheetId="8" state="hidden" r:id="rId15"/>
    <sheet name="BBS Rear Gate side" sheetId="9"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#N/A</definedName>
    <definedName name="\b">#REF!</definedName>
    <definedName name="\c">#REF!</definedName>
    <definedName name="\d">#N/A</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#N/A</definedName>
    <definedName name="\q">#REF!</definedName>
    <definedName name="\r">#N/A</definedName>
    <definedName name="\s">#N/A</definedName>
    <definedName name="\t">#REF!</definedName>
    <definedName name="\u">#REF!</definedName>
    <definedName name="\v">#REF!</definedName>
    <definedName name="\w">#REF!</definedName>
    <definedName name="\x">#REF!</definedName>
    <definedName name="\y">#REF!</definedName>
    <definedName name="\z">#REF!</definedName>
    <definedName name="_____________________vy422">#REF!</definedName>
    <definedName name="____________________vy422">#REF!</definedName>
    <definedName name="___________________vy422">#REF!</definedName>
    <definedName name="__________________vy422">#REF!</definedName>
    <definedName name="_________________vy422">#REF!</definedName>
    <definedName name="________________vy422">#REF!</definedName>
    <definedName name="_______________vy422">#REF!</definedName>
    <definedName name="______________vy422">#REF!</definedName>
    <definedName name="_____________vy422">#REF!</definedName>
    <definedName name="____________vy422">#REF!</definedName>
    <definedName name="___________vy422">#REF!</definedName>
    <definedName name="__________vy422">#REF!</definedName>
    <definedName name="_________vy422">#REF!</definedName>
    <definedName name="________vy422">'[1]Ext- WS'!#REF!</definedName>
    <definedName name="_______vy422">'[1]Ext- WS'!#REF!</definedName>
    <definedName name="______qty1">'[2]BOQs Compr'!$D$1:$D$65536</definedName>
    <definedName name="______vy422">'[1]Ext- WS'!#REF!</definedName>
    <definedName name="_____qty1">'[2]BOQs Compr'!$D$1:$D$65536</definedName>
    <definedName name="_____vy422">'[1]Ext- WS'!#REF!</definedName>
    <definedName name="____qty1">'[2]BOQs Compr'!$D$1:$D$65536</definedName>
    <definedName name="____vy422">'[1]Ext- WS'!#REF!</definedName>
    <definedName name="___qty1">'[2]BOQs Compr'!$D$1:$D$65536</definedName>
    <definedName name="___vy422">'[1]Ext- WS'!#REF!</definedName>
    <definedName name="__123Graph_ABED" hidden="1">[3]TORU2!#REF!</definedName>
    <definedName name="__123Graph_AVEL" hidden="1">[3]TORU2!#REF!</definedName>
    <definedName name="__123Graph_AVOL1" hidden="1">[3]TORU2!#REF!</definedName>
    <definedName name="__123Graph_AVOL2" hidden="1">[3]TORU2!#REF!</definedName>
    <definedName name="__123Graph_BVOL1" hidden="1">[3]TORU2!#REF!</definedName>
    <definedName name="__123Graph_DVEL" hidden="1">[3]TORU2!#REF!</definedName>
    <definedName name="__123Graph_F" hidden="1">[3]TORU2!#REF!</definedName>
    <definedName name="__123Graph_FZOOM" hidden="1">[3]TORU2!#REF!</definedName>
    <definedName name="__123Graph_XVEL" hidden="1">[3]TORU2!#REF!</definedName>
    <definedName name="__123Graph_XVOL1" hidden="1">[3]TORU2!#REF!</definedName>
    <definedName name="__IntlFixup" hidden="1">TRUE</definedName>
    <definedName name="__qty1">'[4]BOQs Compr'!$D$1:$D$65536</definedName>
    <definedName name="__vy422">'[1]Ext- WS'!#REF!</definedName>
    <definedName name="_10_0Datab" localSheetId="12">[5]BOQ!#REF!</definedName>
    <definedName name="_10_0Datab" localSheetId="1">[5]BOQ!#REF!</definedName>
    <definedName name="_10_0Datab" localSheetId="3">[5]BOQ!#REF!</definedName>
    <definedName name="_10_0Datab" localSheetId="5">[5]BOQ!#REF!</definedName>
    <definedName name="_10_0Datab">[5]BOQ!#REF!</definedName>
    <definedName name="_BRC250">'[6]Bill No. 03'!$Q$847</definedName>
    <definedName name="_C" localSheetId="12">#REF!</definedName>
    <definedName name="_C">#REF!</definedName>
    <definedName name="_can430">40.73</definedName>
    <definedName name="_can435">43.3</definedName>
    <definedName name="_COL10">#REF!</definedName>
    <definedName name="_COL11">#REF!</definedName>
    <definedName name="_COL12">#REF!</definedName>
    <definedName name="_COL13">#REF!</definedName>
    <definedName name="_COL14">#REF!</definedName>
    <definedName name="_COL15">#REF!</definedName>
    <definedName name="_COL16">#REF!</definedName>
    <definedName name="_COL17">#REF!</definedName>
    <definedName name="_COL18">#REF!</definedName>
    <definedName name="_COL2">#REF!</definedName>
    <definedName name="_COL20">#REF!</definedName>
    <definedName name="_COL21">#REF!</definedName>
    <definedName name="_COL22">#REF!</definedName>
    <definedName name="_COL23">#REF!</definedName>
    <definedName name="_COL24">#REF!</definedName>
    <definedName name="_COL25">#REF!</definedName>
    <definedName name="_COL26">#REF!</definedName>
    <definedName name="_COL27">#REF!</definedName>
    <definedName name="_COL28">#REF!</definedName>
    <definedName name="_COL29">#REF!</definedName>
    <definedName name="_COL3">#REF!</definedName>
    <definedName name="_COL30">#REF!</definedName>
    <definedName name="_COL31">#REF!</definedName>
    <definedName name="_COL32">#REF!</definedName>
    <definedName name="_COL33">#REF!</definedName>
    <definedName name="_COL34">#REF!</definedName>
    <definedName name="_COL35">#REF!</definedName>
    <definedName name="_COL4">#REF!</definedName>
    <definedName name="_COL5">#REF!</definedName>
    <definedName name="_COL6">#REF!</definedName>
    <definedName name="_COL7">#REF!</definedName>
    <definedName name="_COL8">#REF!</definedName>
    <definedName name="_COL9">#REF!</definedName>
    <definedName name="_cum1" localSheetId="1">#REF!</definedName>
    <definedName name="_cum1" localSheetId="3">#REF!</definedName>
    <definedName name="_cum1" localSheetId="5">#REF!</definedName>
    <definedName name="_cum1">#REF!</definedName>
    <definedName name="_Fill" localSheetId="12" hidden="1">[7]TUBEWELL!#REF!</definedName>
    <definedName name="_Fill" localSheetId="1" hidden="1">[8]TUBEWELL!#REF!</definedName>
    <definedName name="_Fill" localSheetId="3" hidden="1">[8]TUBEWELL!#REF!</definedName>
    <definedName name="_Fill" hidden="1">[8]TUBEWELL!#REF!</definedName>
    <definedName name="_xlnm._FilterDatabase" localSheetId="12" hidden="1">BBS!$A$5:$T$21</definedName>
    <definedName name="_xlnm._FilterDatabase" hidden="1">#REF!</definedName>
    <definedName name="_grp1">'[9]CALENDAR ANNUAL'!$C$14:$I$14,'[9]CALENDAR ANNUAL'!$L$14:$R$14,'[9]CALENDAR ANNUAL'!$U$14:$AA$14,'[9]CALENDAR ANNUAL'!$U$23:$AA$23,'[9]CALENDAR ANNUAL'!$L$23:$R$23,'[9]CALENDAR ANNUAL'!$C$23:$I$23,'[9]CALENDAR ANNUAL'!$U$32:$AA$32,'[9]CALENDAR ANNUAL'!$L$32:$R$32,'[9]CALENDAR ANNUAL'!$C$32:$I$32,'[9]CALENDAR ANNUAL'!$U$41:$AA$41,'[9]CALENDAR ANNUAL'!$L$41:$R$41,'[9]CALENDAR ANNUAL'!$C$41:$I$41</definedName>
    <definedName name="_MC70">'[6]Bill No. 03'!$P$847</definedName>
    <definedName name="_p">"$#REF!.$#REF!$#REF!"</definedName>
    <definedName name="_Parse_Out" hidden="1">#REF!</definedName>
    <definedName name="_PCC10">#REF!</definedName>
    <definedName name="_PCC11">#REF!</definedName>
    <definedName name="_PCC12">#REF!</definedName>
    <definedName name="_PCC6">#REF!</definedName>
    <definedName name="_PCC7">#REF!</definedName>
    <definedName name="_PCC8">#REF!</definedName>
    <definedName name="_PCC9">#REF!</definedName>
    <definedName name="_qty1">'[4]BOQs Compr'!$D$1:$D$65536</definedName>
    <definedName name="_s">"$#REF!.$#REF!$#REF!"</definedName>
    <definedName name="_TB2">'[10]SPT vs PHI'!$B$2:$C$65</definedName>
    <definedName name="_TMAutoChartCount" hidden="1">1</definedName>
    <definedName name="_vy422">'[1]Ext- WS'!#REF!</definedName>
    <definedName name="a" localSheetId="12">'[11]Bill 1'!$A$4:$F$29</definedName>
    <definedName name="a" localSheetId="1">'[12]Const Material Flow (Backup)'!#REF!</definedName>
    <definedName name="a" localSheetId="3">'[12]Const Material Flow (Backup)'!#REF!</definedName>
    <definedName name="a" localSheetId="5">'[12]Const Material Flow (Backup)'!#REF!</definedName>
    <definedName name="a" localSheetId="11">'[11]Bill 1'!$A$4:$F$29</definedName>
    <definedName name="a" localSheetId="0">'[11]Bill 1'!$A$4:$F$29</definedName>
    <definedName name="a">'[12]Const Material Flow (Backup)'!#REF!</definedName>
    <definedName name="aa" localSheetId="12">#REF!</definedName>
    <definedName name="aa">#REF!</definedName>
    <definedName name="aaaa" localSheetId="12">'[1]Ext- WS'!#REF!</definedName>
    <definedName name="aaaa" localSheetId="1" hidden="1">#REF!</definedName>
    <definedName name="aaaa" localSheetId="3" hidden="1">#REF!</definedName>
    <definedName name="aaaa" localSheetId="5" hidden="1">#REF!</definedName>
    <definedName name="aaaa" hidden="1">#REF!</definedName>
    <definedName name="aaaaaa" localSheetId="12">'[1]Ext- WS'!#REF!</definedName>
    <definedName name="aaaaaa" localSheetId="1">#REF!</definedName>
    <definedName name="aaaaaa" localSheetId="3">#REF!</definedName>
    <definedName name="aaaaaa" localSheetId="5">#REF!</definedName>
    <definedName name="aaaaaa">#REF!</definedName>
    <definedName name="AADATA">#REF!</definedName>
    <definedName name="aashtom32">'[6]Bill No. 04'!$Q$2185</definedName>
    <definedName name="abc">'[1]Ext- WS'!#REF!</definedName>
    <definedName name="AIDATA">#REF!</definedName>
    <definedName name="ali" hidden="1">[7]TUBEWELL!#REF!</definedName>
    <definedName name="APM">#REF!</definedName>
    <definedName name="AREA10">#REF!</definedName>
    <definedName name="AREA12">#REF!</definedName>
    <definedName name="AREA6">#REF!</definedName>
    <definedName name="AREA7">#REF!</definedName>
    <definedName name="AREA8">#REF!</definedName>
    <definedName name="AREA9">#REF!</definedName>
    <definedName name="asd" localSheetId="12">#REF!</definedName>
    <definedName name="asd" localSheetId="15">#REF!</definedName>
    <definedName name="asd" localSheetId="11">#REF!</definedName>
    <definedName name="asd" localSheetId="13">#REF!</definedName>
    <definedName name="asd" localSheetId="0">#REF!</definedName>
    <definedName name="asd">#REF!</definedName>
    <definedName name="asfd" localSheetId="12">[13]BOQ!#REF!</definedName>
    <definedName name="asfd" localSheetId="15">[13]BOQ!#REF!</definedName>
    <definedName name="asfd" localSheetId="11">[13]BOQ!#REF!</definedName>
    <definedName name="asfd" localSheetId="13">[13]BOQ!#REF!</definedName>
    <definedName name="asfd" localSheetId="0">[13]BOQ!#REF!</definedName>
    <definedName name="asfd">[13]BOQ!#REF!</definedName>
    <definedName name="asssssssss" localSheetId="12">#REF!</definedName>
    <definedName name="asssssssss" localSheetId="1">#REF!</definedName>
    <definedName name="asssssssss" localSheetId="3">#REF!</definedName>
    <definedName name="asssssssss" localSheetId="5">#REF!</definedName>
    <definedName name="asssssssss">#REF!</definedName>
    <definedName name="AVIO1DS">#REF!</definedName>
    <definedName name="AVIO2DS">#REF!</definedName>
    <definedName name="AVIO3DS">#REF!</definedName>
    <definedName name="AVIS1DS">#REF!</definedName>
    <definedName name="AVIS2DS">#REF!</definedName>
    <definedName name="B" localSheetId="12">#REF!</definedName>
    <definedName name="B">#REF!</definedName>
    <definedName name="baggage">'[14]10'!$A:$U</definedName>
    <definedName name="BANFB">#REF!</definedName>
    <definedName name="bb">'[1]Ext- WS'!#REF!</definedName>
    <definedName name="bbb" hidden="1">[7]TUBEWELL!#REF!</definedName>
    <definedName name="bbbb" localSheetId="12" hidden="1">#REF!</definedName>
    <definedName name="bbbb" localSheetId="1" hidden="1">#REF!</definedName>
    <definedName name="bbbb" localSheetId="3" hidden="1">#REF!</definedName>
    <definedName name="bbbb" localSheetId="5" hidden="1">#REF!</definedName>
    <definedName name="bbbb" hidden="1">#REF!</definedName>
    <definedName name="BEACH1" localSheetId="12">#REF!</definedName>
    <definedName name="BEACH1" localSheetId="1">#REF!</definedName>
    <definedName name="BEACH1" localSheetId="3">#REF!</definedName>
    <definedName name="BEACH1" localSheetId="5">#REF!</definedName>
    <definedName name="BEACH1">#REF!</definedName>
    <definedName name="BEDL">#REF!</definedName>
    <definedName name="BEDW">#REF!</definedName>
    <definedName name="BEDWIDTHTABLE">#REF!</definedName>
    <definedName name="Bitu6070">'[6]Bill No. 03'!$O$847</definedName>
    <definedName name="Bitumen_Last" localSheetId="12">'[12]Const Material Flow (Backup)'!#REF!</definedName>
    <definedName name="Bitumen_Last" localSheetId="1">'[12]Const Material Flow (Backup)'!#REF!</definedName>
    <definedName name="Bitumen_Last" localSheetId="3">'[12]Const Material Flow (Backup)'!#REF!</definedName>
    <definedName name="Bitumen_Last" localSheetId="5">'[12]Const Material Flow (Backup)'!#REF!</definedName>
    <definedName name="Bitumen_Last">'[12]Const Material Flow (Backup)'!#REF!</definedName>
    <definedName name="BJDATA">#REF!</definedName>
    <definedName name="bq">OFFSET('[15]BQ BR'!#REF!,,,COUNTA('[15]BQ BR'!$A$1:$A$65536),COUNTA('[15]BQ BR'!$A$6:$IV$6))</definedName>
    <definedName name="CANAL2">#REF!</definedName>
    <definedName name="CANALNO">#REF!</definedName>
    <definedName name="CC11A">'[14]11A'!$A:$W</definedName>
    <definedName name="CC11B">'[14]11B '!$A:$U</definedName>
    <definedName name="CC12A">'[14]12A'!$A:$U</definedName>
    <definedName name="CC12B">'[14]12B'!$A:$U</definedName>
    <definedName name="CC2A">'[14]2A'!$A:$V</definedName>
    <definedName name="CC2B">'[14]2B'!$A:$V</definedName>
    <definedName name="CC2C">'[14]2C'!$A:$V</definedName>
    <definedName name="CC2D">'[14]2D'!$A:$V</definedName>
    <definedName name="CC2E">'[14]2E'!$A:$V</definedName>
    <definedName name="CC2F">'[14]2F'!$A:$V</definedName>
    <definedName name="CC2G">'[14]2G'!$A:$V</definedName>
    <definedName name="CC2H">'[14]2H'!$A:$V</definedName>
    <definedName name="CC3A">'[14]3A'!$A:$V</definedName>
    <definedName name="CC3B">'[14]3B'!$A:$V</definedName>
    <definedName name="CC4a">'[14]4'!$A:$U</definedName>
    <definedName name="CC6A">'[14]6A'!$A:$V</definedName>
    <definedName name="CC6B">'[14]6B'!$A:$V</definedName>
    <definedName name="CC7A">'[14]7A'!$A:$U</definedName>
    <definedName name="CC7B">'[14]7B'!$A:$U</definedName>
    <definedName name="CC8A">'[14]8A'!$A:$U</definedName>
    <definedName name="CC8B">'[14]8B'!$A:$U</definedName>
    <definedName name="CC9A">'[14]9A'!$A:$U</definedName>
    <definedName name="CC9B">'[14]9B'!$A:$U</definedName>
    <definedName name="CC9C">'[14]9C'!$A:$U</definedName>
    <definedName name="CC9D">'[14]9D'!$A:$U</definedName>
    <definedName name="CC9E">'[14]9E'!$A:$U</definedName>
    <definedName name="CC9F">'[14]9F'!$A:$U</definedName>
    <definedName name="CC9G">'[14]9G'!$A:$U</definedName>
    <definedName name="CC9H">'[14]9H'!$A:$U</definedName>
    <definedName name="CC9I">'[14]9I'!$A:$U</definedName>
    <definedName name="CC9J">'[14]9J'!$A:$U</definedName>
    <definedName name="CC9K">'[14]9K'!$A:$U</definedName>
    <definedName name="ccc">'[1]Ext- WS'!#REF!</definedName>
    <definedName name="CCUT">#REF!</definedName>
    <definedName name="CFILL">#REF!</definedName>
    <definedName name="Chart" localSheetId="12">#REF!</definedName>
    <definedName name="Chart" localSheetId="1">#REF!</definedName>
    <definedName name="Chart" localSheetId="3">#REF!</definedName>
    <definedName name="Chart" localSheetId="5">#REF!</definedName>
    <definedName name="Chart">#REF!</definedName>
    <definedName name="co">'[16]Direct Shear'!$I$7</definedName>
    <definedName name="code1">'[4]BOQs Compr'!$K$1:$K$65536</definedName>
    <definedName name="COL_ARRANGE">#REF!</definedName>
    <definedName name="COL_ARRANGE2">#REF!</definedName>
    <definedName name="COL_ARRANGE3">#REF!</definedName>
    <definedName name="COL19A">#REF!</definedName>
    <definedName name="COL19B">#REF!</definedName>
    <definedName name="consumption">OFFSET(#REF!,,,COUNTA(#REF!),COUNTA(#REF!))</definedName>
    <definedName name="Cost5">'[14]5'!$A:$V</definedName>
    <definedName name="costcentre13">'[14]13'!$A:$U</definedName>
    <definedName name="COUNTER">#REF!</definedName>
    <definedName name="COUNTER2">#REF!</definedName>
    <definedName name="cover">[17]Sheet1!$F$24</definedName>
    <definedName name="cr">[18]dBase!$J$14</definedName>
    <definedName name="CROSSEC">#REF!</definedName>
    <definedName name="csr" localSheetId="12">[19]CSR!$1:$1048576</definedName>
    <definedName name="CSR" localSheetId="1">#REF!</definedName>
    <definedName name="CSR" localSheetId="3">#REF!</definedName>
    <definedName name="CSR" localSheetId="5">#REF!</definedName>
    <definedName name="CSR">#REF!</definedName>
    <definedName name="CSR.2013" localSheetId="12">#REF!</definedName>
    <definedName name="CSR.2013" localSheetId="1">#REF!</definedName>
    <definedName name="CSR.2013" localSheetId="3">#REF!</definedName>
    <definedName name="CSR.2013" localSheetId="5">#REF!</definedName>
    <definedName name="CSR.2013">#REF!</definedName>
    <definedName name="CSR_1999" localSheetId="12">#REF!</definedName>
    <definedName name="CSR_1999" localSheetId="1">#REF!</definedName>
    <definedName name="CSR_1999" localSheetId="3">#REF!</definedName>
    <definedName name="CSR_1999" localSheetId="5">#REF!</definedName>
    <definedName name="CSR_1999">#REF!</definedName>
    <definedName name="CSR_2008" localSheetId="12">#REF!</definedName>
    <definedName name="CSR_2008" localSheetId="1">#REF!</definedName>
    <definedName name="CSR_2008" localSheetId="3">#REF!</definedName>
    <definedName name="CSR_2008" localSheetId="5">#REF!</definedName>
    <definedName name="CSR_2008">#REF!</definedName>
    <definedName name="CSR_2009" localSheetId="12">#REF!</definedName>
    <definedName name="CSR_2009" localSheetId="1">#REF!</definedName>
    <definedName name="CSR_2009" localSheetId="3">#REF!</definedName>
    <definedName name="CSR_2009" localSheetId="5">#REF!</definedName>
    <definedName name="CSR_2009">#REF!</definedName>
    <definedName name="CSR_2012" localSheetId="12">#REF!</definedName>
    <definedName name="CSR_2012" localSheetId="1">#REF!</definedName>
    <definedName name="CSR_2012" localSheetId="3">#REF!</definedName>
    <definedName name="CSR_2012" localSheetId="5">#REF!</definedName>
    <definedName name="CSR_2012">#REF!</definedName>
    <definedName name="CSR_2013" localSheetId="12">#REF!</definedName>
    <definedName name="CSR_2013" localSheetId="1">#REF!</definedName>
    <definedName name="CSR_2013" localSheetId="3">#REF!</definedName>
    <definedName name="CSR_2013" localSheetId="5">#REF!</definedName>
    <definedName name="CSR_2013">#REF!</definedName>
    <definedName name="CSR_2018" localSheetId="12">#REF!</definedName>
    <definedName name="CSR_2018" localSheetId="1">#REF!</definedName>
    <definedName name="CSR_2018" localSheetId="3">#REF!</definedName>
    <definedName name="CSR_2018" localSheetId="5">#REF!</definedName>
    <definedName name="CSR_2018">#REF!</definedName>
    <definedName name="CSR_2021" localSheetId="12">#REF!</definedName>
    <definedName name="CSR_2021" localSheetId="1">#REF!</definedName>
    <definedName name="CSR_2021" localSheetId="3">#REF!</definedName>
    <definedName name="CSR_2021" localSheetId="5">#REF!</definedName>
    <definedName name="CSR_2021">#REF!</definedName>
    <definedName name="CSR_2024" localSheetId="12">#REF!</definedName>
    <definedName name="CSR_2024" localSheetId="1">#REF!</definedName>
    <definedName name="CSR_2024" localSheetId="3">#REF!</definedName>
    <definedName name="CSR_2024" localSheetId="5">#REF!</definedName>
    <definedName name="CSR_2024">#REF!</definedName>
    <definedName name="CSR_ALL" localSheetId="12">#REF!</definedName>
    <definedName name="CSR_ALL" localSheetId="1">#REF!</definedName>
    <definedName name="CSR_ALL" localSheetId="3">#REF!</definedName>
    <definedName name="CSR_ALL" localSheetId="5">#REF!</definedName>
    <definedName name="CSR_ALL">#REF!</definedName>
    <definedName name="cum" localSheetId="12">#REF!</definedName>
    <definedName name="cum" localSheetId="1">#REF!</definedName>
    <definedName name="cum" localSheetId="3">#REF!</definedName>
    <definedName name="cum" localSheetId="5">#REF!</definedName>
    <definedName name="cum">#REF!</definedName>
    <definedName name="CUT">#REF!</definedName>
    <definedName name="D" localSheetId="12">#REF!</definedName>
    <definedName name="D">#REF!</definedName>
    <definedName name="dasdf" localSheetId="12">#REF!</definedName>
    <definedName name="dasdf" localSheetId="15">#REF!</definedName>
    <definedName name="dasdf" localSheetId="11">#REF!</definedName>
    <definedName name="dasdf" localSheetId="13">#REF!</definedName>
    <definedName name="dasdf" localSheetId="0">#REF!</definedName>
    <definedName name="dasdf">#REF!</definedName>
    <definedName name="DATA1">#REF!</definedName>
    <definedName name="DATA2">#REF!</definedName>
    <definedName name="DATA3">#REF!</definedName>
    <definedName name="DATA4">#REF!</definedName>
    <definedName name="_xlnm.Database" localSheetId="12">[13]BOQ!#REF!</definedName>
    <definedName name="_xlnm.Database" localSheetId="15">[13]BOQ!#REF!</definedName>
    <definedName name="_xlnm.Database" localSheetId="1">#REF!</definedName>
    <definedName name="_xlnm.Database" localSheetId="3">#REF!</definedName>
    <definedName name="_xlnm.Database" localSheetId="5">#REF!</definedName>
    <definedName name="_xlnm.Database" localSheetId="11">[13]BOQ!#REF!</definedName>
    <definedName name="_xlnm.Database" localSheetId="13">[13]BOQ!#REF!</definedName>
    <definedName name="_xlnm.Database" localSheetId="0">[13]BOQ!#REF!</definedName>
    <definedName name="_xlnm.Database">#REF!</definedName>
    <definedName name="dd">'[1]Ext- WS'!#REF!</definedName>
    <definedName name="ddd">'[1]Ext- WS'!#REF!</definedName>
    <definedName name="DEPTH">#REF!</definedName>
    <definedName name="dfasdasd" localSheetId="12">#REF!</definedName>
    <definedName name="dfasdasd" localSheetId="15">#REF!</definedName>
    <definedName name="dfasdasd" localSheetId="11">#REF!</definedName>
    <definedName name="dfasdasd" localSheetId="13">#REF!</definedName>
    <definedName name="dfasdasd" localSheetId="0">#REF!</definedName>
    <definedName name="dfasdasd">#REF!</definedName>
    <definedName name="dfgdf" localSheetId="12">#REF!</definedName>
    <definedName name="dfgdf" localSheetId="15">#REF!</definedName>
    <definedName name="dfgdf" localSheetId="11">#REF!</definedName>
    <definedName name="dfgdf" localSheetId="13">#REF!</definedName>
    <definedName name="dfgdf" localSheetId="0">#REF!</definedName>
    <definedName name="dfgdf">#REF!</definedName>
    <definedName name="dfsdfg" localSheetId="12">#REF!</definedName>
    <definedName name="dfsdfg" localSheetId="15">#REF!</definedName>
    <definedName name="dfsdfg" localSheetId="11">#REF!</definedName>
    <definedName name="dfsdfg" localSheetId="13">#REF!</definedName>
    <definedName name="dfsdfg" localSheetId="0">#REF!</definedName>
    <definedName name="dfsdfg">#REF!</definedName>
    <definedName name="dg">'[1]Ext- WS'!#REF!</definedName>
    <definedName name="dhgg" localSheetId="15">#REF!</definedName>
    <definedName name="dhgg" localSheetId="11">#REF!</definedName>
    <definedName name="dhgg" localSheetId="13">#REF!</definedName>
    <definedName name="dhgg" localSheetId="0">#REF!</definedName>
    <definedName name="dhgg">#REF!</definedName>
    <definedName name="dl" localSheetId="12">#REF!</definedName>
    <definedName name="dl" localSheetId="1">#REF!</definedName>
    <definedName name="dl" localSheetId="3">#REF!</definedName>
    <definedName name="dl" localSheetId="5">#REF!</definedName>
    <definedName name="dl">#REF!</definedName>
    <definedName name="DROP">#REF!</definedName>
    <definedName name="dsf" localSheetId="15">#REF!</definedName>
    <definedName name="dsf" localSheetId="11">#REF!</definedName>
    <definedName name="dsf" localSheetId="13">#REF!</definedName>
    <definedName name="dsf" localSheetId="0">#REF!</definedName>
    <definedName name="dsf">#REF!</definedName>
    <definedName name="dsgq" localSheetId="15">#REF!</definedName>
    <definedName name="dsgq" localSheetId="11">#REF!</definedName>
    <definedName name="dsgq" localSheetId="13">#REF!</definedName>
    <definedName name="dsgq" localSheetId="0">#REF!</definedName>
    <definedName name="dsgq">#REF!</definedName>
    <definedName name="DTM">#REF!</definedName>
    <definedName name="DUTY">#REF!</definedName>
    <definedName name="e">'[20]PRECAST lightconc-II'!$K$20</definedName>
    <definedName name="EEE">#REF!</definedName>
    <definedName name="Eqp">[21]Code!$A$30:$C$88</definedName>
    <definedName name="EQUIPMENT">[22]Code!$A$30:$C$88</definedName>
    <definedName name="esgdfhgjhklihukgjfgf" localSheetId="12">#REF!</definedName>
    <definedName name="esgdfhgjhklihukgjfgf" localSheetId="15">#REF!</definedName>
    <definedName name="esgdfhgjhklihukgjfgf" localSheetId="11">#REF!</definedName>
    <definedName name="esgdfhgjhklihukgjfgf" localSheetId="13">#REF!</definedName>
    <definedName name="esgdfhgjhklihukgjfgf" localSheetId="0">#REF!</definedName>
    <definedName name="esgdfhgjhklihukgjfgf">#REF!</definedName>
    <definedName name="essing" localSheetId="12">#REF!</definedName>
    <definedName name="essing">#REF!</definedName>
    <definedName name="EWCOST">#REF!</definedName>
    <definedName name="Excavationitemnew">#REF!</definedName>
    <definedName name="EXTEN">#REF!</definedName>
    <definedName name="f" localSheetId="12">#REF!</definedName>
    <definedName name="f" localSheetId="15">#REF!</definedName>
    <definedName name="f" localSheetId="11">#REF!</definedName>
    <definedName name="f" localSheetId="13">#REF!</definedName>
    <definedName name="f" localSheetId="0">#REF!</definedName>
    <definedName name="f">#REF!</definedName>
    <definedName name="fdhgd" localSheetId="15">#REF!</definedName>
    <definedName name="fdhgd" localSheetId="11">#REF!</definedName>
    <definedName name="fdhgd" localSheetId="13">#REF!</definedName>
    <definedName name="fdhgd" localSheetId="0">#REF!</definedName>
    <definedName name="fdhgd">#REF!</definedName>
    <definedName name="FFDATA">#REF!</definedName>
    <definedName name="fgh" localSheetId="12">[13]BOQ!#REF!</definedName>
    <definedName name="fgh" localSheetId="15">[13]BOQ!#REF!</definedName>
    <definedName name="fgh" localSheetId="11">[13]BOQ!#REF!</definedName>
    <definedName name="fgh" localSheetId="13">[13]BOQ!#REF!</definedName>
    <definedName name="fgh" localSheetId="0">[13]BOQ!#REF!</definedName>
    <definedName name="fgh">[13]BOQ!#REF!</definedName>
    <definedName name="fhggjmhgc" localSheetId="12">#REF!</definedName>
    <definedName name="fhggjmhgc" localSheetId="15">#REF!</definedName>
    <definedName name="fhggjmhgc" localSheetId="11">#REF!</definedName>
    <definedName name="fhggjmhgc" localSheetId="13">#REF!</definedName>
    <definedName name="fhggjmhgc" localSheetId="0">#REF!</definedName>
    <definedName name="fhggjmhgc">#REF!</definedName>
    <definedName name="fi">'[16]Direct Shear'!$I$6</definedName>
    <definedName name="FILENAME">#REF!</definedName>
    <definedName name="FILL">#REF!</definedName>
    <definedName name="FONTS">#REF!</definedName>
    <definedName name="footing">[23]concrete!$L$65</definedName>
    <definedName name="FORMULA" localSheetId="12">#REF!</definedName>
    <definedName name="FORMULA" localSheetId="1">#REF!</definedName>
    <definedName name="FORMULA" localSheetId="3">#REF!</definedName>
    <definedName name="FORMULA" localSheetId="5">#REF!</definedName>
    <definedName name="FORMULA">#REF!</definedName>
    <definedName name="fsdfgfgdf" localSheetId="12">#REF!</definedName>
    <definedName name="fsdfgfgdf" localSheetId="15">#REF!</definedName>
    <definedName name="fsdfgfgdf" localSheetId="11">#REF!</definedName>
    <definedName name="fsdfgfgdf" localSheetId="13">#REF!</definedName>
    <definedName name="fsdfgfgdf" localSheetId="0">#REF!</definedName>
    <definedName name="fsdfgfgdf">#REF!</definedName>
    <definedName name="fsdfsdg" localSheetId="12">#REF!</definedName>
    <definedName name="fsdfsdg" localSheetId="15">#REF!</definedName>
    <definedName name="fsdfsdg" localSheetId="11">#REF!</definedName>
    <definedName name="fsdfsdg" localSheetId="13">#REF!</definedName>
    <definedName name="fsdfsdg" localSheetId="0">#REF!</definedName>
    <definedName name="fsdfsdg">#REF!</definedName>
    <definedName name="fsdgfhgj" localSheetId="12">#REF!</definedName>
    <definedName name="fsdgfhgj" localSheetId="15">#REF!</definedName>
    <definedName name="fsdgfhgj" localSheetId="11">#REF!</definedName>
    <definedName name="fsdgfhgj" localSheetId="13">#REF!</definedName>
    <definedName name="fsdgfhgj" localSheetId="0">#REF!</definedName>
    <definedName name="fsdgfhgj">#REF!</definedName>
    <definedName name="fsds" localSheetId="15">#REF!</definedName>
    <definedName name="fsds" localSheetId="11">#REF!</definedName>
    <definedName name="fsds" localSheetId="13">#REF!</definedName>
    <definedName name="fsds" localSheetId="0">#REF!</definedName>
    <definedName name="fsds">#REF!</definedName>
    <definedName name="FULLD">#REF!</definedName>
    <definedName name="FWBS1100">[24]FWBS1100!$P$27</definedName>
    <definedName name="gdsfgdf" localSheetId="12">#REF!</definedName>
    <definedName name="gdsfgdf" localSheetId="15">#REF!</definedName>
    <definedName name="gdsfgdf" localSheetId="11">#REF!</definedName>
    <definedName name="gdsfgdf" localSheetId="13">#REF!</definedName>
    <definedName name="gdsfgdf" localSheetId="0">#REF!</definedName>
    <definedName name="gdsfgdf">#REF!</definedName>
    <definedName name="gfdhgf" localSheetId="12">#REF!</definedName>
    <definedName name="gfdhgf" localSheetId="15">#REF!</definedName>
    <definedName name="gfdhgf" localSheetId="11">#REF!</definedName>
    <definedName name="gfdhgf" localSheetId="13">#REF!</definedName>
    <definedName name="gfdhgf" localSheetId="0">#REF!</definedName>
    <definedName name="gfdhgf">#REF!</definedName>
    <definedName name="gh">'[1]Ext- WS'!#REF!</definedName>
    <definedName name="ghfhfghfht" localSheetId="12">#REF!</definedName>
    <definedName name="ghfhfghfht" localSheetId="15">#REF!</definedName>
    <definedName name="ghfhfghfht" localSheetId="11">#REF!</definedName>
    <definedName name="ghfhfghfht" localSheetId="13">#REF!</definedName>
    <definedName name="ghfhfghfht" localSheetId="0">#REF!</definedName>
    <definedName name="ghfhfghfht">#REF!</definedName>
    <definedName name="GIRDER">[25]Measurment!$A$84:$E$119</definedName>
    <definedName name="grp">'[9]CALENDAR ANNUAL'!$U$42:$AA$47,'[9]CALENDAR ANNUAL'!$L$42:$R$47,'[9]CALENDAR ANNUAL'!$C$42:$I$47,'[9]CALENDAR ANNUAL'!$C$33:$I$38,'[9]CALENDAR ANNUAL'!$L$33:$R$38,'[9]CALENDAR ANNUAL'!$U$33:$AA$38,'[9]CALENDAR ANNUAL'!$U$24:$AA$29,'[9]CALENDAR ANNUAL'!$L$24:$R$28,'[9]CALENDAR ANNUAL'!$L$29:$R$29,'[9]CALENDAR ANNUAL'!$C$24:$I$29,'[9]CALENDAR ANNUAL'!$C$15:$I$20,'[9]CALENDAR ANNUAL'!$L$15:$R$20,'[9]CALENDAR ANNUAL'!$U$15:$AA$20</definedName>
    <definedName name="gul" hidden="1">[3]TORU2!#REF!</definedName>
    <definedName name="gvjhbjn" localSheetId="12">#REF!</definedName>
    <definedName name="gvjhbjn" localSheetId="15">#REF!</definedName>
    <definedName name="gvjhbjn" localSheetId="11">#REF!</definedName>
    <definedName name="gvjhbjn" localSheetId="13">#REF!</definedName>
    <definedName name="gvjhbjn" localSheetId="0">#REF!</definedName>
    <definedName name="gvjhbjn">#REF!</definedName>
    <definedName name="hamza">'[26]Payment Detail (2)'!$E$4</definedName>
    <definedName name="HEADDAYA3" localSheetId="12">'[27]CALENDAR ANNUAL'!$U$42:$AA$47,'[27]CALENDAR ANNUAL'!$L$42:$R$47,'[27]CALENDAR ANNUAL'!$C$42:$I$47,'[27]CALENDAR ANNUAL'!$C$33:$I$38,'[27]CALENDAR ANNUAL'!$L$33:$R$38,'[27]CALENDAR ANNUAL'!$U$33:$AA$38,'[27]CALENDAR ANNUAL'!$U$24:$AA$29,'[27]CALENDAR ANNUAL'!$L$24:$R$28,'[27]CALENDAR ANNUAL'!$L$29:$R$29,'[27]CALENDAR ANNUAL'!$C$24:$I$29,'[27]CALENDAR ANNUAL'!$C$15:$I$20,'[27]CALENDAR ANNUAL'!$L$15:$R$20,'[27]CALENDAR ANNUAL'!$U$15:$AA$20</definedName>
    <definedName name="HEADDAYA3" localSheetId="11">'[27]CALENDAR ANNUAL'!$U$42:$AA$47,'[27]CALENDAR ANNUAL'!$L$42:$R$47,'[27]CALENDAR ANNUAL'!$C$42:$I$47,'[27]CALENDAR ANNUAL'!$C$33:$I$38,'[27]CALENDAR ANNUAL'!$L$33:$R$38,'[27]CALENDAR ANNUAL'!$U$33:$AA$38,'[27]CALENDAR ANNUAL'!$U$24:$AA$29,'[27]CALENDAR ANNUAL'!$L$24:$R$28,'[27]CALENDAR ANNUAL'!$L$29:$R$29,'[27]CALENDAR ANNUAL'!$C$24:$I$29,'[27]CALENDAR ANNUAL'!$C$15:$I$20,'[27]CALENDAR ANNUAL'!$L$15:$R$20,'[27]CALENDAR ANNUAL'!$U$15:$AA$20</definedName>
    <definedName name="HEADDAYA3" localSheetId="0">'[27]CALENDAR ANNUAL'!$U$42:$AA$47,'[27]CALENDAR ANNUAL'!$L$42:$R$47,'[27]CALENDAR ANNUAL'!$C$42:$I$47,'[27]CALENDAR ANNUAL'!$C$33:$I$38,'[27]CALENDAR ANNUAL'!$L$33:$R$38,'[27]CALENDAR ANNUAL'!$U$33:$AA$38,'[27]CALENDAR ANNUAL'!$U$24:$AA$29,'[27]CALENDAR ANNUAL'!$L$24:$R$28,'[27]CALENDAR ANNUAL'!$L$29:$R$29,'[27]CALENDAR ANNUAL'!$C$24:$I$29,'[27]CALENDAR ANNUAL'!$C$15:$I$20,'[27]CALENDAR ANNUAL'!$L$15:$R$20,'[27]CALENDAR ANNUAL'!$U$15:$AA$20</definedName>
    <definedName name="HEADDAYA3">'[28]CALENDAR ANNUAL'!$U$42:$AA$47,'[28]CALENDAR ANNUAL'!$L$42:$R$47,'[28]CALENDAR ANNUAL'!$C$42:$I$47,'[28]CALENDAR ANNUAL'!$C$33:$I$38,'[28]CALENDAR ANNUAL'!$L$33:$R$38,'[28]CALENDAR ANNUAL'!$U$33:$AA$38,'[28]CALENDAR ANNUAL'!$U$24:$AA$29,'[28]CALENDAR ANNUAL'!$L$24:$R$28,'[28]CALENDAR ANNUAL'!$L$29:$R$29,'[28]CALENDAR ANNUAL'!$C$24:$I$29,'[28]CALENDAR ANNUAL'!$C$15:$I$20,'[28]CALENDAR ANNUAL'!$L$15:$R$20,'[28]CALENDAR ANNUAL'!$U$15:$AA$20</definedName>
    <definedName name="HEADDAYA4" localSheetId="12">'[27]CALENDAR ANNUAL'!$C$15:$I$20,'[27]CALENDAR ANNUAL'!$L$15,'[27]CALENDAR ANNUAL'!$R$15,'[27]CALENDAR ANNUAL'!$L$15:$R$20,'[27]CALENDAR ANNUAL'!$U$15:$AA$20,'[27]CALENDAR ANNUAL'!$C$24:$I$29,'[27]CALENDAR ANNUAL'!$L$24:$R$29,'[27]CALENDAR ANNUAL'!$U$24:$AA$29,'[27]CALENDAR ANNUAL'!$C$33:$I$38,'[27]CALENDAR ANNUAL'!$L$33:$R$37,'[27]CALENDAR ANNUAL'!$L$33:$R$38,'[27]CALENDAR ANNUAL'!$U$33:$AA$37,'[27]CALENDAR ANNUAL'!$AA$37,'[27]CALENDAR ANNUAL'!$U$33:$AA$38,'[27]CALENDAR ANNUAL'!$C$42:$I$47,'[27]CALENDAR ANNUAL'!$L$42:$R$47,'[27]CALENDAR ANNUAL'!$U$42:$AA$47</definedName>
    <definedName name="HEADDAYA4" localSheetId="11">'[27]CALENDAR ANNUAL'!$C$15:$I$20,'[27]CALENDAR ANNUAL'!$L$15,'[27]CALENDAR ANNUAL'!$R$15,'[27]CALENDAR ANNUAL'!$L$15:$R$20,'[27]CALENDAR ANNUAL'!$U$15:$AA$20,'[27]CALENDAR ANNUAL'!$C$24:$I$29,'[27]CALENDAR ANNUAL'!$L$24:$R$29,'[27]CALENDAR ANNUAL'!$U$24:$AA$29,'[27]CALENDAR ANNUAL'!$C$33:$I$38,'[27]CALENDAR ANNUAL'!$L$33:$R$37,'[27]CALENDAR ANNUAL'!$L$33:$R$38,'[27]CALENDAR ANNUAL'!$U$33:$AA$37,'[27]CALENDAR ANNUAL'!$AA$37,'[27]CALENDAR ANNUAL'!$U$33:$AA$38,'[27]CALENDAR ANNUAL'!$C$42:$I$47,'[27]CALENDAR ANNUAL'!$L$42:$R$47,'[27]CALENDAR ANNUAL'!$U$42:$AA$47</definedName>
    <definedName name="HEADDAYA4" localSheetId="0">'[27]CALENDAR ANNUAL'!$C$15:$I$20,'[27]CALENDAR ANNUAL'!$L$15,'[27]CALENDAR ANNUAL'!$R$15,'[27]CALENDAR ANNUAL'!$L$15:$R$20,'[27]CALENDAR ANNUAL'!$U$15:$AA$20,'[27]CALENDAR ANNUAL'!$C$24:$I$29,'[27]CALENDAR ANNUAL'!$L$24:$R$29,'[27]CALENDAR ANNUAL'!$U$24:$AA$29,'[27]CALENDAR ANNUAL'!$C$33:$I$38,'[27]CALENDAR ANNUAL'!$L$33:$R$37,'[27]CALENDAR ANNUAL'!$L$33:$R$38,'[27]CALENDAR ANNUAL'!$U$33:$AA$37,'[27]CALENDAR ANNUAL'!$AA$37,'[27]CALENDAR ANNUAL'!$U$33:$AA$38,'[27]CALENDAR ANNUAL'!$C$42:$I$47,'[27]CALENDAR ANNUAL'!$L$42:$R$47,'[27]CALENDAR ANNUAL'!$U$42:$AA$47</definedName>
    <definedName name="HEADDAYA4">'[28]CALENDAR ANNUAL'!$C$15:$I$20,'[28]CALENDAR ANNUAL'!$L$15,'[28]CALENDAR ANNUAL'!$R$15,'[28]CALENDAR ANNUAL'!$L$15:$R$20,'[28]CALENDAR ANNUAL'!$U$15:$AA$20,'[28]CALENDAR ANNUAL'!$C$24:$I$29,'[28]CALENDAR ANNUAL'!$L$24:$R$29,'[28]CALENDAR ANNUAL'!$U$24:$AA$29,'[28]CALENDAR ANNUAL'!$C$33:$I$38,'[28]CALENDAR ANNUAL'!$L$33:$R$37,'[28]CALENDAR ANNUAL'!$L$33:$R$38,'[28]CALENDAR ANNUAL'!$U$33:$AA$37,'[28]CALENDAR ANNUAL'!$AA$37,'[28]CALENDAR ANNUAL'!$U$33:$AA$38,'[28]CALENDAR ANNUAL'!$C$42:$I$47,'[28]CALENDAR ANNUAL'!$L$42:$R$47,'[28]CALENDAR ANNUAL'!$U$42:$AA$47</definedName>
    <definedName name="HEADWEEKA3" localSheetId="12">'[27]CALENDAR ANNUAL'!$C$14:$I$14,'[27]CALENDAR ANNUAL'!$L$14:$R$14,'[27]CALENDAR ANNUAL'!$U$14:$AA$14,'[27]CALENDAR ANNUAL'!$C$23:$I$23,'[27]CALENDAR ANNUAL'!$L$23:$R$23,'[27]CALENDAR ANNUAL'!$U$23:$AA$23,'[27]CALENDAR ANNUAL'!$C$32:$I$32,'[27]CALENDAR ANNUAL'!$L$32:$R$32,'[27]CALENDAR ANNUAL'!$U$32:$AA$32,'[27]CALENDAR ANNUAL'!$C$41:$I$41,'[27]CALENDAR ANNUAL'!$L$41:$R$41,'[27]CALENDAR ANNUAL'!$U$41:$AA$41</definedName>
    <definedName name="HEADWEEKA3" localSheetId="11">'[27]CALENDAR ANNUAL'!$C$14:$I$14,'[27]CALENDAR ANNUAL'!$L$14:$R$14,'[27]CALENDAR ANNUAL'!$U$14:$AA$14,'[27]CALENDAR ANNUAL'!$C$23:$I$23,'[27]CALENDAR ANNUAL'!$L$23:$R$23,'[27]CALENDAR ANNUAL'!$U$23:$AA$23,'[27]CALENDAR ANNUAL'!$C$32:$I$32,'[27]CALENDAR ANNUAL'!$L$32:$R$32,'[27]CALENDAR ANNUAL'!$U$32:$AA$32,'[27]CALENDAR ANNUAL'!$C$41:$I$41,'[27]CALENDAR ANNUAL'!$L$41:$R$41,'[27]CALENDAR ANNUAL'!$U$41:$AA$41</definedName>
    <definedName name="HEADWEEKA3" localSheetId="0">'[27]CALENDAR ANNUAL'!$C$14:$I$14,'[27]CALENDAR ANNUAL'!$L$14:$R$14,'[27]CALENDAR ANNUAL'!$U$14:$AA$14,'[27]CALENDAR ANNUAL'!$C$23:$I$23,'[27]CALENDAR ANNUAL'!$L$23:$R$23,'[27]CALENDAR ANNUAL'!$U$23:$AA$23,'[27]CALENDAR ANNUAL'!$C$32:$I$32,'[27]CALENDAR ANNUAL'!$L$32:$R$32,'[27]CALENDAR ANNUAL'!$U$32:$AA$32,'[27]CALENDAR ANNUAL'!$C$41:$I$41,'[27]CALENDAR ANNUAL'!$L$41:$R$41,'[27]CALENDAR ANNUAL'!$U$41:$AA$41</definedName>
    <definedName name="HEADWEEKA3">'[28]CALENDAR ANNUAL'!$C$14:$I$14,'[28]CALENDAR ANNUAL'!$L$14:$R$14,'[28]CALENDAR ANNUAL'!$U$14:$AA$14,'[28]CALENDAR ANNUAL'!$C$23:$I$23,'[28]CALENDAR ANNUAL'!$L$23:$R$23,'[28]CALENDAR ANNUAL'!$U$23:$AA$23,'[28]CALENDAR ANNUAL'!$C$32:$I$32,'[28]CALENDAR ANNUAL'!$L$32:$R$32,'[28]CALENDAR ANNUAL'!$U$32:$AA$32,'[28]CALENDAR ANNUAL'!$C$41:$I$41,'[28]CALENDAR ANNUAL'!$L$41:$R$41,'[28]CALENDAR ANNUAL'!$U$41:$AA$41</definedName>
    <definedName name="HEADWEEKA4" localSheetId="12">'[27]CALENDAR ANNUAL'!$C$14:$I$14,'[27]CALENDAR ANNUAL'!$L$14:$R$14,'[27]CALENDAR ANNUAL'!$U$14:$AA$14,'[27]CALENDAR ANNUAL'!$U$23:$AA$23,'[27]CALENDAR ANNUAL'!$L$23:$R$23,'[27]CALENDAR ANNUAL'!$C$23:$I$23,'[27]CALENDAR ANNUAL'!$U$32:$AA$32,'[27]CALENDAR ANNUAL'!$L$32:$R$32,'[27]CALENDAR ANNUAL'!$C$32:$I$32,'[27]CALENDAR ANNUAL'!$U$41:$AA$41,'[27]CALENDAR ANNUAL'!$L$41:$R$41,'[27]CALENDAR ANNUAL'!$C$41:$I$41</definedName>
    <definedName name="HEADWEEKA4" localSheetId="11">'[27]CALENDAR ANNUAL'!$C$14:$I$14,'[27]CALENDAR ANNUAL'!$L$14:$R$14,'[27]CALENDAR ANNUAL'!$U$14:$AA$14,'[27]CALENDAR ANNUAL'!$U$23:$AA$23,'[27]CALENDAR ANNUAL'!$L$23:$R$23,'[27]CALENDAR ANNUAL'!$C$23:$I$23,'[27]CALENDAR ANNUAL'!$U$32:$AA$32,'[27]CALENDAR ANNUAL'!$L$32:$R$32,'[27]CALENDAR ANNUAL'!$C$32:$I$32,'[27]CALENDAR ANNUAL'!$U$41:$AA$41,'[27]CALENDAR ANNUAL'!$L$41:$R$41,'[27]CALENDAR ANNUAL'!$C$41:$I$41</definedName>
    <definedName name="HEADWEEKA4" localSheetId="0">'[27]CALENDAR ANNUAL'!$C$14:$I$14,'[27]CALENDAR ANNUAL'!$L$14:$R$14,'[27]CALENDAR ANNUAL'!$U$14:$AA$14,'[27]CALENDAR ANNUAL'!$U$23:$AA$23,'[27]CALENDAR ANNUAL'!$L$23:$R$23,'[27]CALENDAR ANNUAL'!$C$23:$I$23,'[27]CALENDAR ANNUAL'!$U$32:$AA$32,'[27]CALENDAR ANNUAL'!$L$32:$R$32,'[27]CALENDAR ANNUAL'!$C$32:$I$32,'[27]CALENDAR ANNUAL'!$U$41:$AA$41,'[27]CALENDAR ANNUAL'!$L$41:$R$41,'[27]CALENDAR ANNUAL'!$C$41:$I$41</definedName>
    <definedName name="HEADWEEKA4">'[28]CALENDAR ANNUAL'!$C$14:$I$14,'[28]CALENDAR ANNUAL'!$L$14:$R$14,'[28]CALENDAR ANNUAL'!$U$14:$AA$14,'[28]CALENDAR ANNUAL'!$U$23:$AA$23,'[28]CALENDAR ANNUAL'!$L$23:$R$23,'[28]CALENDAR ANNUAL'!$C$23:$I$23,'[28]CALENDAR ANNUAL'!$U$32:$AA$32,'[28]CALENDAR ANNUAL'!$L$32:$R$32,'[28]CALENDAR ANNUAL'!$C$32:$I$32,'[28]CALENDAR ANNUAL'!$U$41:$AA$41,'[28]CALENDAR ANNUAL'!$L$41:$R$41,'[28]CALENDAR ANNUAL'!$C$41:$I$41</definedName>
    <definedName name="hf" localSheetId="12">#REF!</definedName>
    <definedName name="hf" localSheetId="15">#REF!</definedName>
    <definedName name="hf" localSheetId="11">#REF!</definedName>
    <definedName name="hf" localSheetId="13">#REF!</definedName>
    <definedName name="hf" localSheetId="0">#REF!</definedName>
    <definedName name="hf">#REF!</definedName>
    <definedName name="HIZOOM">#REF!</definedName>
    <definedName name="HTML_CodePage" hidden="1">1252</definedName>
    <definedName name="HTML_Control" localSheetId="12" hidden="1">{"'TELEPHONE Nos'!$A$1:$D$55"}</definedName>
    <definedName name="HTML_Control" hidden="1">{"'TELEPHONE Nos'!$A$1:$D$55"}</definedName>
    <definedName name="HTML_Description" hidden="1">""</definedName>
    <definedName name="HTML_Email" hidden="1">""</definedName>
    <definedName name="HTML_Header" hidden="1">"TELEPHONE Nos"</definedName>
    <definedName name="HTML_LastUpdate" hidden="1">"13/06/98"</definedName>
    <definedName name="HTML_LineAfter" hidden="1">FALSE</definedName>
    <definedName name="HTML_LineBefore" hidden="1">FALSE</definedName>
    <definedName name="HTML_Name" hidden="1">"Baber Beg"</definedName>
    <definedName name="HTML_OBDlg2" hidden="1">TRUE</definedName>
    <definedName name="HTML_OBDlg4" hidden="1">TRUE</definedName>
    <definedName name="HTML_OS" hidden="1">0</definedName>
    <definedName name="HTML_PathFile" hidden="1">"C:\Baber\Larkin\MyHTML.htm"</definedName>
    <definedName name="HTML_Title" hidden="1">"BABER-gbc"</definedName>
    <definedName name="IDATA">#REF!</definedName>
    <definedName name="IFCCOL">#REF!</definedName>
    <definedName name="IFISSTR">#REF!</definedName>
    <definedName name="Ind" localSheetId="12">#REF!</definedName>
    <definedName name="Ind">#REF!</definedName>
    <definedName name="INFILLAPMS">#REF!</definedName>
    <definedName name="InfoDialog">"Dialogfeldrahmen 1"</definedName>
    <definedName name="jhgfbds" localSheetId="12">#REF!</definedName>
    <definedName name="jhgfbds" localSheetId="15">#REF!</definedName>
    <definedName name="jhgfbds" localSheetId="11">#REF!</definedName>
    <definedName name="jhgfbds" localSheetId="13">#REF!</definedName>
    <definedName name="jhgfbds" localSheetId="0">#REF!</definedName>
    <definedName name="jhgfbds">#REF!</definedName>
    <definedName name="jhgjhhdhjhjg" localSheetId="12">#REF!</definedName>
    <definedName name="jhgjhhdhjhjg" localSheetId="15">#REF!</definedName>
    <definedName name="jhgjhhdhjhjg" localSheetId="11">#REF!</definedName>
    <definedName name="jhgjhhdhjhjg" localSheetId="13">#REF!</definedName>
    <definedName name="jhgjhhdhjhjg" localSheetId="0">#REF!</definedName>
    <definedName name="jhgjhhdhjhjg">#REF!</definedName>
    <definedName name="jhtgdf" localSheetId="12">#REF!</definedName>
    <definedName name="jhtgdf" localSheetId="15">#REF!</definedName>
    <definedName name="jhtgdf" localSheetId="11">#REF!</definedName>
    <definedName name="jhtgdf" localSheetId="13">#REF!</definedName>
    <definedName name="jhtgdf" localSheetId="0">#REF!</definedName>
    <definedName name="jhtgdf">#REF!</definedName>
    <definedName name="jhtgrehkjhytgd" localSheetId="15">#REF!</definedName>
    <definedName name="jhtgrehkjhytgd" localSheetId="11">#REF!</definedName>
    <definedName name="jhtgrehkjhytgd" localSheetId="13">#REF!</definedName>
    <definedName name="jhtgrehkjhytgd" localSheetId="0">#REF!</definedName>
    <definedName name="jhtgrehkjhytgd">#REF!</definedName>
    <definedName name="jj22jj" localSheetId="12">[5]BOQ!#REF!</definedName>
    <definedName name="jj22jj" localSheetId="1">[5]BOQ!#REF!</definedName>
    <definedName name="jj22jj" localSheetId="3">[5]BOQ!#REF!</definedName>
    <definedName name="jj22jj" localSheetId="5">[5]BOQ!#REF!</definedName>
    <definedName name="jj22jj">[5]BOQ!#REF!</definedName>
    <definedName name="jjfhghfghfjfhjghkghkghujfhjghjg" localSheetId="15">#REF!</definedName>
    <definedName name="jjfhghfghfjfhjghkghkghujfhjghjg" localSheetId="11">#REF!</definedName>
    <definedName name="jjfhghfghfjfhjghkghkghujfhjghjg" localSheetId="13">#REF!</definedName>
    <definedName name="jjfhghfghfjfhjghkghkghujfhjghjg" localSheetId="0">#REF!</definedName>
    <definedName name="jjfhghfghfjfhjghkghkghujfhjghjg">#REF!</definedName>
    <definedName name="kl">'[1]Ext- WS'!#REF!</definedName>
    <definedName name="kujhgfahjlkjhgt" localSheetId="12">[13]BOQ!#REF!</definedName>
    <definedName name="kujhgfahjlkjhgt" localSheetId="15">[13]BOQ!#REF!</definedName>
    <definedName name="kujhgfahjlkjhgt" localSheetId="11">[13]BOQ!#REF!</definedName>
    <definedName name="kujhgfahjlkjhgt" localSheetId="13">[13]BOQ!#REF!</definedName>
    <definedName name="kujhgfahjlkjhgt" localSheetId="0">[13]BOQ!#REF!</definedName>
    <definedName name="kujhgfahjlkjhgt">[13]BOQ!#REF!</definedName>
    <definedName name="L">'[29]page-2'!$F$19</definedName>
    <definedName name="l.Vent" hidden="1">[7]TUBEWELL!#REF!</definedName>
    <definedName name="lakh">[18]dBase!$J$12</definedName>
    <definedName name="LCOST">#REF!</definedName>
    <definedName name="LEAN10">#REF!</definedName>
    <definedName name="LEAN11">#REF!</definedName>
    <definedName name="LEAN12">#REF!</definedName>
    <definedName name="LEAN6">#REF!</definedName>
    <definedName name="LEAN7">#REF!</definedName>
    <definedName name="LEAN8">#REF!</definedName>
    <definedName name="LEAN9">#REF!</definedName>
    <definedName name="LEGENDLBL">#REF!</definedName>
    <definedName name="LEGENDVEL">#REF!</definedName>
    <definedName name="LENGTH0">#REF!</definedName>
    <definedName name="LENGTH1">#REF!</definedName>
    <definedName name="LENGTH10">#REF!</definedName>
    <definedName name="LENGTH11">#REF!</definedName>
    <definedName name="LENGTH12">#REF!</definedName>
    <definedName name="LENGTH2">#REF!</definedName>
    <definedName name="LENGTH3">#REF!</definedName>
    <definedName name="LENGTH4">#REF!</definedName>
    <definedName name="LENGTH5">#REF!</definedName>
    <definedName name="LENGTH6">#REF!</definedName>
    <definedName name="LENGTH7">#REF!</definedName>
    <definedName name="LENGTH8">#REF!</definedName>
    <definedName name="LENGTH9">#REF!</definedName>
    <definedName name="LIMIT">#REF!</definedName>
    <definedName name="LIMIT2">#REF!</definedName>
    <definedName name="LINFB">#REF!</definedName>
    <definedName name="lk" localSheetId="12">#REF!</definedName>
    <definedName name="lk" localSheetId="15">#REF!</definedName>
    <definedName name="lk" localSheetId="11">#REF!</definedName>
    <definedName name="lk" localSheetId="13">#REF!</definedName>
    <definedName name="lk" localSheetId="0">#REF!</definedName>
    <definedName name="lk">#REF!</definedName>
    <definedName name="ll" localSheetId="12">'[12]Const Material Flow (Backup)'!#REF!</definedName>
    <definedName name="ll" localSheetId="1">'[12]Const Material Flow (Backup)'!#REF!</definedName>
    <definedName name="ll" localSheetId="3">'[12]Const Material Flow (Backup)'!#REF!</definedName>
    <definedName name="ll">'[12]Const Material Flow (Backup)'!#REF!</definedName>
    <definedName name="LOADFILE">#REF!</definedName>
    <definedName name="LONGSEC">#REF!</definedName>
    <definedName name="LOWZOOM">#REF!</definedName>
    <definedName name="LS">#REF!</definedName>
    <definedName name="M" localSheetId="12">'[30]LAB-'!$AB$6</definedName>
    <definedName name="m" localSheetId="1">#REF!</definedName>
    <definedName name="m" localSheetId="3">#REF!</definedName>
    <definedName name="m" localSheetId="5">#REF!</definedName>
    <definedName name="M" localSheetId="11">'[30]LAB-'!$AB$6</definedName>
    <definedName name="M" localSheetId="0">'[30]LAB-'!$AB$6</definedName>
    <definedName name="m">#REF!</definedName>
    <definedName name="M.E.S" localSheetId="12">#REF!</definedName>
    <definedName name="M.E.S" localSheetId="1">#REF!</definedName>
    <definedName name="M.E.S" localSheetId="3">#REF!</definedName>
    <definedName name="M.E.S" localSheetId="5">#REF!</definedName>
    <definedName name="M.E.S">#REF!</definedName>
    <definedName name="MANN">#REF!</definedName>
    <definedName name="Manpower">[22]Code!$A$4:$C$28</definedName>
    <definedName name="Material">[31]Code!$A$90:$C$190</definedName>
    <definedName name="Measurement" localSheetId="15">[13]BOQ!#REF!</definedName>
    <definedName name="Measurement" localSheetId="13">[13]BOQ!#REF!</definedName>
    <definedName name="Measurement">[13]BOQ!#REF!</definedName>
    <definedName name="MES" localSheetId="12">#REF!</definedName>
    <definedName name="MES" localSheetId="1">#REF!</definedName>
    <definedName name="MES" localSheetId="3">#REF!</definedName>
    <definedName name="MES" localSheetId="5">#REF!</definedName>
    <definedName name="MES">#REF!</definedName>
    <definedName name="MES.2014" localSheetId="12">#REF!</definedName>
    <definedName name="MES.2014" localSheetId="1">#REF!</definedName>
    <definedName name="MES.2014" localSheetId="3">#REF!</definedName>
    <definedName name="MES.2014" localSheetId="5">#REF!</definedName>
    <definedName name="MES.2014">#REF!</definedName>
    <definedName name="mm" localSheetId="12">#REF!</definedName>
    <definedName name="mm" localSheetId="1">#REF!</definedName>
    <definedName name="mm" localSheetId="3">#REF!</definedName>
    <definedName name="mm" localSheetId="5">#REF!</definedName>
    <definedName name="mm">#REF!</definedName>
    <definedName name="MRS">[32]MRS2015!$A$1:$J$2732</definedName>
    <definedName name="MRS.2016" localSheetId="12">#REF!</definedName>
    <definedName name="MRS.2016" localSheetId="1">#REF!</definedName>
    <definedName name="MRS.2016" localSheetId="3">#REF!</definedName>
    <definedName name="MRS.2016" localSheetId="5">#REF!</definedName>
    <definedName name="MRS.2016">#REF!</definedName>
    <definedName name="MRS_2015" localSheetId="12">#REF!</definedName>
    <definedName name="MRS_2015" localSheetId="1">#REF!</definedName>
    <definedName name="MRS_2015" localSheetId="3">#REF!</definedName>
    <definedName name="MRS_2015" localSheetId="5">#REF!</definedName>
    <definedName name="MRS_2015">#REF!</definedName>
    <definedName name="MRS_2016" localSheetId="12">#REF!</definedName>
    <definedName name="MRS_2016" localSheetId="1">#REF!</definedName>
    <definedName name="MRS_2016" localSheetId="3">#REF!</definedName>
    <definedName name="MRS_2016" localSheetId="5">#REF!</definedName>
    <definedName name="MRS_2016">#REF!</definedName>
    <definedName name="NEWNAME">#REF!</definedName>
    <definedName name="NHACSR2014" localSheetId="12">#REF!</definedName>
    <definedName name="NHACSR2014" localSheetId="1">#REF!</definedName>
    <definedName name="NHACSR2014" localSheetId="3">#REF!</definedName>
    <definedName name="NHACSR2014" localSheetId="5">#REF!</definedName>
    <definedName name="NHACSR2014">#REF!</definedName>
    <definedName name="no" localSheetId="12">#REF!</definedName>
    <definedName name="no">#REF!</definedName>
    <definedName name="nooooo">OFFSET('[33]BQ BR '!#REF!,,,COUNTA('[33]BQ BR '!$A$1:$A$65536),COUNTA('[33]BQ BR '!$A$6:$IV$6))</definedName>
    <definedName name="North" localSheetId="12">#REF!</definedName>
    <definedName name="North" localSheetId="1">#REF!</definedName>
    <definedName name="North" localSheetId="3">#REF!</definedName>
    <definedName name="North" localSheetId="5">#REF!</definedName>
    <definedName name="North">#REF!</definedName>
    <definedName name="Num" localSheetId="12">#REF!</definedName>
    <definedName name="Num">#REF!</definedName>
    <definedName name="num2text">[18]dBase!$A$3:$I$1005</definedName>
    <definedName name="OUTLET">#REF!</definedName>
    <definedName name="PATH">#REF!</definedName>
    <definedName name="pillers">[23]concrete!$L$194</definedName>
    <definedName name="PP">#REF!</definedName>
    <definedName name="PPaid" localSheetId="12">#REF!</definedName>
    <definedName name="PPaid" localSheetId="1">#REF!</definedName>
    <definedName name="PPaid" localSheetId="3">#REF!</definedName>
    <definedName name="PPaid" localSheetId="5">#REF!</definedName>
    <definedName name="PPaid">#REF!</definedName>
    <definedName name="prelim">'[14]1'!$A:$U</definedName>
    <definedName name="Prestressing">'[6]Bill No. 04'!$S$2185</definedName>
    <definedName name="PRetention" localSheetId="12">#REF!</definedName>
    <definedName name="PRetention" localSheetId="1">#REF!</definedName>
    <definedName name="PRetention" localSheetId="3">#REF!</definedName>
    <definedName name="PRetention" localSheetId="5">#REF!</definedName>
    <definedName name="PRetention">#REF!</definedName>
    <definedName name="_xlnm.Print_Area" localSheetId="12">BBS!$A$7:$U$20</definedName>
    <definedName name="_xlnm.Print_Area" localSheetId="14">'BBS Main Gate'!$A$1:$T$25</definedName>
    <definedName name="_xlnm.Print_Area" localSheetId="15">'BBS Rear Gate side'!$A$1:$T$18</definedName>
    <definedName name="_xlnm.Print_Area" localSheetId="1">'BQ Gate'!$A$1:$G$88</definedName>
    <definedName name="_xlnm.Print_Area" localSheetId="3">'BQ Gate Rear Side'!$A$1:$G$75</definedName>
    <definedName name="_xlnm.Print_Area" localSheetId="5">'BQ Int Elect'!$A$1:$F$39</definedName>
    <definedName name="_xlnm.Print_Area" localSheetId="11">#REF!</definedName>
    <definedName name="_xlnm.Print_Area" localSheetId="13">#REF!</definedName>
    <definedName name="_xlnm.Print_Area">#REF!</definedName>
    <definedName name="Print_Title" localSheetId="12">#REF!</definedName>
    <definedName name="Print_Title" localSheetId="1">#REF!</definedName>
    <definedName name="Print_Title" localSheetId="3">#REF!</definedName>
    <definedName name="Print_Title" localSheetId="5">#REF!</definedName>
    <definedName name="Print_Title">#REF!</definedName>
    <definedName name="_xlnm.Print_Titles" localSheetId="12">BBS!$1:$6</definedName>
    <definedName name="_xlnm.Print_Titles" localSheetId="14">'BBS Main Gate'!$3:$5</definedName>
    <definedName name="_xlnm.Print_Titles" localSheetId="15">'BBS Rear Gate side'!$3:$5</definedName>
    <definedName name="_xlnm.Print_Titles" localSheetId="1">'BQ Gate'!$1:$6</definedName>
    <definedName name="_xlnm.Print_Titles" localSheetId="3">'BQ Gate Rear Side'!$1:$6</definedName>
    <definedName name="_xlnm.Print_Titles" localSheetId="11">#REF!</definedName>
    <definedName name="_xlnm.Print_Titles" localSheetId="13">#REF!</definedName>
    <definedName name="_xlnm.Print_Titles">#N/A</definedName>
    <definedName name="PROFILETABLE">#REF!</definedName>
    <definedName name="PROFNO">#REF!</definedName>
    <definedName name="PROPOSED">#REF!</definedName>
    <definedName name="PROPOSEDA">#REF!</definedName>
    <definedName name="PROPOSEDB">#REF!</definedName>
    <definedName name="PROPOSEDD">#REF!</definedName>
    <definedName name="PROPOSEDE">#REF!</definedName>
    <definedName name="PROPOSEDF">#REF!</definedName>
    <definedName name="PROPOSEDFB">#REF!</definedName>
    <definedName name="PROPOSEDP">#REF!</definedName>
    <definedName name="PROPOSEDS">#REF!</definedName>
    <definedName name="PROPOSEDT">#REF!</definedName>
    <definedName name="PROPOSEDV">#REF!</definedName>
    <definedName name="PROPOSEDW">#REF!</definedName>
    <definedName name="PSR" localSheetId="12">#REF!</definedName>
    <definedName name="PSR" localSheetId="1">#REF!</definedName>
    <definedName name="PSR" localSheetId="3">#REF!</definedName>
    <definedName name="PSR" localSheetId="5">#REF!</definedName>
    <definedName name="PSR">#REF!</definedName>
    <definedName name="PSR_NHA_2014">'[34]NHA CSR 2014 Peshawar'!$A$1:$H$212</definedName>
    <definedName name="QDES">#REF!</definedName>
    <definedName name="qqqq" localSheetId="12">#REF!</definedName>
    <definedName name="qqqq" localSheetId="1">#REF!</definedName>
    <definedName name="qqqq" localSheetId="3">#REF!</definedName>
    <definedName name="qqqq" localSheetId="5">#REF!</definedName>
    <definedName name="qqqq">#REF!</definedName>
    <definedName name="QTYS">#REF!</definedName>
    <definedName name="Range" localSheetId="12">#REF!</definedName>
    <definedName name="Range">#REF!</definedName>
    <definedName name="Rcc" localSheetId="12">#REF!</definedName>
    <definedName name="Rcc" localSheetId="15">#REF!</definedName>
    <definedName name="Rcc" localSheetId="11">#REF!</definedName>
    <definedName name="Rcc" localSheetId="13">#REF!</definedName>
    <definedName name="Rcc" localSheetId="0">#REF!</definedName>
    <definedName name="Rcc">#REF!</definedName>
    <definedName name="REARRANGE">#REF!</definedName>
    <definedName name="_xlnm.Recorder" localSheetId="12">#REF!</definedName>
    <definedName name="_xlnm.Recorder" localSheetId="15">#REF!</definedName>
    <definedName name="_xlnm.Recorder" localSheetId="11">#REF!</definedName>
    <definedName name="_xlnm.Recorder" localSheetId="13">#REF!</definedName>
    <definedName name="_xlnm.Recorder" localSheetId="0">#REF!</definedName>
    <definedName name="_xlnm.Recorder">#REF!</definedName>
    <definedName name="Regions" localSheetId="12">#REF!</definedName>
    <definedName name="Regions" localSheetId="1">#REF!</definedName>
    <definedName name="Regions" localSheetId="3">#REF!</definedName>
    <definedName name="Regions" localSheetId="5">#REF!</definedName>
    <definedName name="Regions">#REF!</definedName>
    <definedName name="REVERSE" localSheetId="12">#REF!</definedName>
    <definedName name="REVERSE" localSheetId="1">#REF!</definedName>
    <definedName name="REVERSE" localSheetId="3">#REF!</definedName>
    <definedName name="REVERSE" localSheetId="5">#REF!</definedName>
    <definedName name="REVERSE">#REF!</definedName>
    <definedName name="rjyhtgefdadgh" localSheetId="15">#REF!</definedName>
    <definedName name="rjyhtgefdadgh" localSheetId="11">#REF!</definedName>
    <definedName name="rjyhtgefdadgh" localSheetId="13">#REF!</definedName>
    <definedName name="rjyhtgefdadgh" localSheetId="0">#REF!</definedName>
    <definedName name="rjyhtgefdadgh">#REF!</definedName>
    <definedName name="rtyhrftgufuhftuft" localSheetId="15">#REF!</definedName>
    <definedName name="rtyhrftgufuhftuft" localSheetId="11">#REF!</definedName>
    <definedName name="rtyhrftgufuhftuft" localSheetId="13">#REF!</definedName>
    <definedName name="rtyhrftgufuhftuft" localSheetId="0">#REF!</definedName>
    <definedName name="rtyhrftgufuhftuft">#REF!</definedName>
    <definedName name="s" localSheetId="12" hidden="1">{"'TELEPHONE Nos'!$A$1:$D$55"}</definedName>
    <definedName name="s" hidden="1">{"'TELEPHONE Nos'!$A$1:$D$55"}</definedName>
    <definedName name="SalesTax" localSheetId="12">#REF!</definedName>
    <definedName name="SalesTax" localSheetId="1">#REF!</definedName>
    <definedName name="SalesTax" localSheetId="3">#REF!</definedName>
    <definedName name="SalesTax" localSheetId="5">#REF!</definedName>
    <definedName name="SalesTax">#REF!</definedName>
    <definedName name="SAND1">#REF!</definedName>
    <definedName name="SAND2">#REF!</definedName>
    <definedName name="SAND3">#REF!</definedName>
    <definedName name="SAND4">#REF!</definedName>
    <definedName name="SAND5">#REF!</definedName>
    <definedName name="SAVEFILE">#REF!</definedName>
    <definedName name="SAVEVALUES">#REF!</definedName>
    <definedName name="scdfghrgf" localSheetId="15">#REF!</definedName>
    <definedName name="scdfghrgf" localSheetId="11">#REF!</definedName>
    <definedName name="scdfghrgf" localSheetId="13">#REF!</definedName>
    <definedName name="scdfghrgf" localSheetId="0">#REF!</definedName>
    <definedName name="scdfghrgf">#REF!</definedName>
    <definedName name="SCOST">#REF!</definedName>
    <definedName name="sd">'[1]Ext- WS'!#REF!</definedName>
    <definedName name="sdfff">OFFSET('[35]BQ BR'!$A$7,,,COUNTA('[35]BQ BR'!$A:$A),COUNTA('[35]BQ BR'!$6:$6))</definedName>
    <definedName name="sdfgfd" localSheetId="15">#REF!</definedName>
    <definedName name="sdfgfd" localSheetId="11">#REF!</definedName>
    <definedName name="sdfgfd" localSheetId="13">#REF!</definedName>
    <definedName name="sdfgfd" localSheetId="0">#REF!</definedName>
    <definedName name="sdfgfd">#REF!</definedName>
    <definedName name="sdfghjgf" localSheetId="15">#REF!</definedName>
    <definedName name="sdfghjgf" localSheetId="11">#REF!</definedName>
    <definedName name="sdfghjgf" localSheetId="13">#REF!</definedName>
    <definedName name="sdfghjgf" localSheetId="0">#REF!</definedName>
    <definedName name="sdfghjgf">#REF!</definedName>
    <definedName name="sdfh" localSheetId="15">#REF!</definedName>
    <definedName name="sdfh" localSheetId="11">#REF!</definedName>
    <definedName name="sdfh" localSheetId="13">#REF!</definedName>
    <definedName name="sdfh" localSheetId="0">#REF!</definedName>
    <definedName name="sdfh">#REF!</definedName>
    <definedName name="Ser">'[36]Original B.Q5th for RAR'!#REF!</definedName>
    <definedName name="sfs" localSheetId="15">#REF!</definedName>
    <definedName name="sfs" localSheetId="11">#REF!</definedName>
    <definedName name="sfs" localSheetId="13">#REF!</definedName>
    <definedName name="sfs" localSheetId="0">#REF!</definedName>
    <definedName name="sfs">#REF!</definedName>
    <definedName name="sgrdhfjkuti6r" localSheetId="12">[13]BOQ!#REF!</definedName>
    <definedName name="sgrdhfjkuti6r" localSheetId="15">[13]BOQ!#REF!</definedName>
    <definedName name="sgrdhfjkuti6r" localSheetId="11">[13]BOQ!#REF!</definedName>
    <definedName name="sgrdhfjkuti6r" localSheetId="13">[13]BOQ!#REF!</definedName>
    <definedName name="sgrdhfjkuti6r" localSheetId="0">[13]BOQ!#REF!</definedName>
    <definedName name="sgrdhfjkuti6r">[13]BOQ!#REF!</definedName>
    <definedName name="signage">'[14]14'!$A:$U</definedName>
    <definedName name="SLOPE">#REF!</definedName>
    <definedName name="South" localSheetId="12">#REF!</definedName>
    <definedName name="South" localSheetId="1">#REF!</definedName>
    <definedName name="South" localSheetId="3">#REF!</definedName>
    <definedName name="South" localSheetId="5">#REF!</definedName>
    <definedName name="South">#REF!</definedName>
    <definedName name="SS">#REF!</definedName>
    <definedName name="sss" localSheetId="12">#REF!</definedName>
    <definedName name="sss">#REF!</definedName>
    <definedName name="Steel40">'[6]Bill No. 04'!$P$2185</definedName>
    <definedName name="Steel60">'[6]Bill No. 04'!$R$2185</definedName>
    <definedName name="STR_NO">#REF!</definedName>
    <definedName name="STRUCFORMAT">#REF!</definedName>
    <definedName name="STRUCT">#REF!</definedName>
    <definedName name="SUMMARY">[37]SUMMARY!$A$4:$A$166</definedName>
    <definedName name="summary3434" hidden="1">[7]TUBEWELL!#REF!</definedName>
    <definedName name="Supervisor" localSheetId="12">#REF!</definedName>
    <definedName name="Supervisor" localSheetId="1">#REF!</definedName>
    <definedName name="Supervisor" localSheetId="3">#REF!</definedName>
    <definedName name="Supervisor" localSheetId="5">#REF!</definedName>
    <definedName name="Supervisor">#REF!</definedName>
    <definedName name="Table" localSheetId="12">#REF!</definedName>
    <definedName name="Table">#REF!</definedName>
    <definedName name="table1">'[10]SPT vs PHI'!$E$2:$F$47</definedName>
    <definedName name="TAIL">#REF!</definedName>
    <definedName name="TAILWATER">#REF!</definedName>
    <definedName name="TaxRate" localSheetId="12">#REF!</definedName>
    <definedName name="TaxRate" localSheetId="1">#REF!</definedName>
    <definedName name="TaxRate" localSheetId="3">#REF!</definedName>
    <definedName name="TaxRate" localSheetId="5">#REF!</definedName>
    <definedName name="TaxRate">#REF!</definedName>
    <definedName name="TCOST">#REF!</definedName>
    <definedName name="Tem" localSheetId="12">#REF!</definedName>
    <definedName name="Tem">#REF!</definedName>
    <definedName name="thickness">[17]Sheet1!$F$25</definedName>
    <definedName name="Title" localSheetId="12">'[38]Civil Boq'!$D$3</definedName>
    <definedName name="TITLE" localSheetId="1">#REF!</definedName>
    <definedName name="TITLE" localSheetId="3">#REF!</definedName>
    <definedName name="TITLE" localSheetId="5">#REF!</definedName>
    <definedName name="Title" localSheetId="11">'[38]Civil Boq'!$D$3</definedName>
    <definedName name="Title" localSheetId="0">'[38]Civil Boq'!$D$3</definedName>
    <definedName name="TITLE">#REF!</definedName>
    <definedName name="TOPW">#REF!</definedName>
    <definedName name="TOPWIDTH">#REF!</definedName>
    <definedName name="TPaid" localSheetId="12">#REF!</definedName>
    <definedName name="TPaid" localSheetId="1">#REF!</definedName>
    <definedName name="TPaid" localSheetId="3">#REF!</definedName>
    <definedName name="TPaid" localSheetId="5">#REF!</definedName>
    <definedName name="TPaid">#REF!</definedName>
    <definedName name="treryetyerytertyer" localSheetId="12">#REF!</definedName>
    <definedName name="treryetyerytertyer" localSheetId="15">#REF!</definedName>
    <definedName name="treryetyerytertyer" localSheetId="11">#REF!</definedName>
    <definedName name="treryetyerytertyer" localSheetId="13">#REF!</definedName>
    <definedName name="treryetyerytertyer" localSheetId="0">#REF!</definedName>
    <definedName name="treryetyerytertyer">#REF!</definedName>
    <definedName name="TRetention" localSheetId="12">#REF!</definedName>
    <definedName name="TRetention" localSheetId="1">#REF!</definedName>
    <definedName name="TRetention" localSheetId="3">#REF!</definedName>
    <definedName name="TRetention" localSheetId="5">#REF!</definedName>
    <definedName name="TRetention">#REF!</definedName>
    <definedName name="TYPE0">#REF!</definedName>
    <definedName name="TYPE1">#REF!</definedName>
    <definedName name="TYPE10">#REF!</definedName>
    <definedName name="TYPE11">#REF!</definedName>
    <definedName name="TYPE12">#REF!</definedName>
    <definedName name="TYPE2">#REF!</definedName>
    <definedName name="TYPE3">#REF!</definedName>
    <definedName name="TYPE4">#REF!</definedName>
    <definedName name="TYPE5">#REF!</definedName>
    <definedName name="TYPE6">#REF!</definedName>
    <definedName name="TYPE7">#REF!</definedName>
    <definedName name="TYPE8">#REF!</definedName>
    <definedName name="TYPE9">#REF!</definedName>
    <definedName name="VALUE2">#REF!</definedName>
    <definedName name="wer" localSheetId="12">[13]BOQ!#REF!</definedName>
    <definedName name="wer" localSheetId="15">[13]BOQ!#REF!</definedName>
    <definedName name="wer" localSheetId="11">[13]BOQ!#REF!</definedName>
    <definedName name="wer" localSheetId="13">[13]BOQ!#REF!</definedName>
    <definedName name="wer" localSheetId="0">[13]BOQ!#REF!</definedName>
    <definedName name="wer">[13]BOQ!#REF!</definedName>
    <definedName name="work" localSheetId="12">#REF!</definedName>
    <definedName name="work" localSheetId="1">#REF!</definedName>
    <definedName name="work" localSheetId="3">#REF!</definedName>
    <definedName name="work" localSheetId="5">#REF!</definedName>
    <definedName name="work">#REF!</definedName>
    <definedName name="XDIV">#REF!</definedName>
    <definedName name="XDIVMINOR">#REF!</definedName>
    <definedName name="XREG">#REF!</definedName>
    <definedName name="YDIV">#REF!</definedName>
    <definedName name="zafar">#REF!</definedName>
    <definedName name="ZAPROW">#REF!</definedName>
    <definedName name="ZZ">#REF!</definedName>
    <definedName name="要" localSheetId="12">#REF!</definedName>
    <definedName name="要" localSheetId="1">#REF!</definedName>
    <definedName name="要" localSheetId="3">#REF!</definedName>
    <definedName name="要" localSheetId="5">#REF!</definedName>
    <definedName name="要">#REF!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8" l="1"/>
  <c r="D10" i="17"/>
  <c r="A7" i="16" l="1"/>
  <c r="A8" i="16" s="1"/>
  <c r="A9" i="16" s="1"/>
  <c r="A10" i="16" s="1"/>
  <c r="A11" i="16" s="1"/>
  <c r="A7" i="18"/>
  <c r="A8" i="18" s="1"/>
  <c r="A9" i="18" s="1"/>
  <c r="A10" i="18" s="1"/>
  <c r="A11" i="18" s="1"/>
  <c r="A12" i="18" s="1"/>
  <c r="A7" i="17"/>
  <c r="A8" i="17" s="1"/>
  <c r="A9" i="17" s="1"/>
  <c r="A10" i="17" s="1"/>
  <c r="A7" i="19"/>
  <c r="A8" i="19" s="1"/>
  <c r="A9" i="19" s="1"/>
  <c r="A10" i="19" s="1"/>
  <c r="F8" i="15"/>
  <c r="F7" i="15"/>
  <c r="F6" i="15"/>
  <c r="F11" i="19" l="1"/>
  <c r="E87" i="6" l="1"/>
  <c r="R13" i="9"/>
  <c r="O8" i="8"/>
  <c r="O9" i="8"/>
  <c r="O10" i="8"/>
  <c r="J9" i="9"/>
  <c r="L9" i="9"/>
  <c r="M9" i="9"/>
  <c r="N9" i="9"/>
  <c r="O9" i="9"/>
  <c r="E10" i="9" s="1"/>
  <c r="P9" i="9"/>
  <c r="J10" i="9"/>
  <c r="L10" i="9"/>
  <c r="M10" i="9"/>
  <c r="N10" i="9"/>
  <c r="O10" i="9"/>
  <c r="E9" i="9" s="1"/>
  <c r="A7" i="8"/>
  <c r="J14" i="8"/>
  <c r="K14" i="8"/>
  <c r="M14" i="8"/>
  <c r="O14" i="8"/>
  <c r="G14" i="8" s="1"/>
  <c r="I14" i="8" s="1"/>
  <c r="L14" i="8" s="1"/>
  <c r="G15" i="8"/>
  <c r="I15" i="8" s="1"/>
  <c r="K15" i="8"/>
  <c r="L15" i="8"/>
  <c r="M15" i="8"/>
  <c r="J9" i="8"/>
  <c r="L9" i="8"/>
  <c r="M9" i="8"/>
  <c r="G9" i="8"/>
  <c r="I9" i="8" s="1"/>
  <c r="J10" i="8"/>
  <c r="L10" i="8"/>
  <c r="M10" i="8"/>
  <c r="G10" i="8"/>
  <c r="I10" i="8" s="1"/>
  <c r="E9" i="8"/>
  <c r="O7" i="8"/>
  <c r="N8" i="9"/>
  <c r="P8" i="9" s="1"/>
  <c r="N7" i="9"/>
  <c r="P7" i="9" s="1"/>
  <c r="O12" i="9"/>
  <c r="H12" i="9"/>
  <c r="H13" i="9"/>
  <c r="Q13" i="9"/>
  <c r="P13" i="9"/>
  <c r="O13" i="9"/>
  <c r="N13" i="9"/>
  <c r="D15" i="13"/>
  <c r="O8" i="9"/>
  <c r="O7" i="9"/>
  <c r="D6" i="13"/>
  <c r="H25" i="13"/>
  <c r="G106" i="7"/>
  <c r="G107" i="7" s="1"/>
  <c r="G108" i="7" s="1"/>
  <c r="E83" i="6" s="1"/>
  <c r="G50" i="7"/>
  <c r="E52" i="7"/>
  <c r="D52" i="7"/>
  <c r="E51" i="7"/>
  <c r="D51" i="7"/>
  <c r="D45" i="7"/>
  <c r="D39" i="7"/>
  <c r="D38" i="7"/>
  <c r="F25" i="10"/>
  <c r="D89" i="7"/>
  <c r="D88" i="7"/>
  <c r="D87" i="7"/>
  <c r="D86" i="7"/>
  <c r="D75" i="7"/>
  <c r="D74" i="7"/>
  <c r="E64" i="7"/>
  <c r="E65" i="7"/>
  <c r="F34" i="7"/>
  <c r="F33" i="7"/>
  <c r="D29" i="7"/>
  <c r="D22" i="7"/>
  <c r="D7" i="7"/>
  <c r="D21" i="7"/>
  <c r="D8" i="7"/>
  <c r="D102" i="7"/>
  <c r="G102" i="7" s="1"/>
  <c r="G103" i="7" s="1"/>
  <c r="G104" i="7" s="1"/>
  <c r="E38" i="6" s="1"/>
  <c r="D98" i="7"/>
  <c r="G98" i="7" s="1"/>
  <c r="G99" i="7" s="1"/>
  <c r="G100" i="7" s="1"/>
  <c r="E34" i="6" s="1"/>
  <c r="D95" i="7"/>
  <c r="G95" i="7" s="1"/>
  <c r="G96" i="7" s="1"/>
  <c r="G97" i="7" s="1"/>
  <c r="E33" i="6" s="1"/>
  <c r="E59" i="6"/>
  <c r="G9" i="9" l="1"/>
  <c r="I9" i="9" s="1"/>
  <c r="K9" i="9" s="1"/>
  <c r="P10" i="9"/>
  <c r="G10" i="9" s="1"/>
  <c r="I10" i="9" s="1"/>
  <c r="K10" i="9" s="1"/>
  <c r="E10" i="8"/>
  <c r="K10" i="8" s="1"/>
  <c r="E15" i="8"/>
  <c r="J15" i="8" s="1"/>
  <c r="K9" i="8"/>
  <c r="D16" i="13"/>
  <c r="D34" i="13"/>
  <c r="F38" i="13"/>
  <c r="F37" i="13"/>
  <c r="J36" i="13"/>
  <c r="I36" i="13"/>
  <c r="F36" i="13"/>
  <c r="J23" i="13"/>
  <c r="I23" i="13"/>
  <c r="A7" i="13"/>
  <c r="A8" i="13" s="1"/>
  <c r="A9" i="13" s="1"/>
  <c r="A10" i="13" s="1"/>
  <c r="A11" i="13" s="1"/>
  <c r="A12" i="13" s="1"/>
  <c r="A13" i="13" s="1"/>
  <c r="A14" i="13" s="1"/>
  <c r="A15" i="13" s="1"/>
  <c r="A16" i="13" s="1"/>
  <c r="A17" i="13" s="1"/>
  <c r="A18" i="13" s="1"/>
  <c r="A21" i="13" s="1"/>
  <c r="A22" i="13" s="1"/>
  <c r="A23" i="13" s="1"/>
  <c r="A25" i="13" s="1"/>
  <c r="A27" i="13" s="1"/>
  <c r="A28" i="13" s="1"/>
  <c r="A29" i="13" s="1"/>
  <c r="A30" i="13" s="1"/>
  <c r="A32" i="13" s="1"/>
  <c r="A33" i="13" s="1"/>
  <c r="A36" i="13" s="1"/>
  <c r="A37" i="13" s="1"/>
  <c r="K36" i="13" l="1"/>
  <c r="G57" i="7" l="1"/>
  <c r="D56" i="7"/>
  <c r="D49" i="7"/>
  <c r="G59" i="7"/>
  <c r="G74" i="12"/>
  <c r="E72" i="12"/>
  <c r="G72" i="12" s="1"/>
  <c r="G71" i="12"/>
  <c r="F70" i="12"/>
  <c r="G70" i="12" s="1"/>
  <c r="G69" i="12"/>
  <c r="F68" i="12"/>
  <c r="G68" i="12" s="1"/>
  <c r="G67" i="12"/>
  <c r="F66" i="12"/>
  <c r="G66" i="12" s="1"/>
  <c r="G65" i="12"/>
  <c r="F64" i="12"/>
  <c r="G64" i="12" s="1"/>
  <c r="G63" i="12"/>
  <c r="F62" i="12"/>
  <c r="G62" i="12" s="1"/>
  <c r="G61" i="12"/>
  <c r="F60" i="12"/>
  <c r="G60" i="12" s="1"/>
  <c r="G59" i="12"/>
  <c r="G58" i="12"/>
  <c r="G57" i="12"/>
  <c r="G56" i="12"/>
  <c r="G55" i="12"/>
  <c r="G54" i="12"/>
  <c r="G53" i="12"/>
  <c r="G52" i="12"/>
  <c r="G50" i="12"/>
  <c r="G48" i="12"/>
  <c r="G46" i="12"/>
  <c r="C27" i="12"/>
  <c r="G31" i="10" l="1"/>
  <c r="G30" i="10"/>
  <c r="D29" i="10"/>
  <c r="G29" i="10" s="1"/>
  <c r="G25" i="10"/>
  <c r="G26" i="10" s="1"/>
  <c r="G27" i="10" s="1"/>
  <c r="E30" i="12" s="1"/>
  <c r="G21" i="10"/>
  <c r="G22" i="10" s="1"/>
  <c r="G17" i="10"/>
  <c r="G18" i="10" s="1"/>
  <c r="G6" i="10"/>
  <c r="G7" i="10"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M13" i="9"/>
  <c r="L13" i="9"/>
  <c r="K13" i="9"/>
  <c r="G13" i="9"/>
  <c r="I13" i="9" s="1"/>
  <c r="E13" i="9"/>
  <c r="M12" i="9"/>
  <c r="K12" i="9"/>
  <c r="J12" i="9"/>
  <c r="G12" i="9"/>
  <c r="I12" i="9" s="1"/>
  <c r="L12" i="9" s="1"/>
  <c r="M11" i="9"/>
  <c r="L11" i="9"/>
  <c r="K11" i="9"/>
  <c r="J11" i="9"/>
  <c r="U8" i="9"/>
  <c r="M8" i="9"/>
  <c r="L8" i="9"/>
  <c r="J8" i="9"/>
  <c r="G8" i="9"/>
  <c r="I8" i="9" s="1"/>
  <c r="E8" i="9"/>
  <c r="M7" i="9"/>
  <c r="L7" i="9"/>
  <c r="J7" i="9"/>
  <c r="E7" i="9"/>
  <c r="A7" i="9"/>
  <c r="A8" i="9" s="1"/>
  <c r="O20" i="8"/>
  <c r="N20" i="8"/>
  <c r="M20" i="8"/>
  <c r="L20" i="8"/>
  <c r="K20" i="8"/>
  <c r="E20" i="8"/>
  <c r="M19" i="8"/>
  <c r="L19" i="8"/>
  <c r="J19" i="8"/>
  <c r="G19" i="8"/>
  <c r="I19" i="8" s="1"/>
  <c r="K19" i="8" s="1"/>
  <c r="O18" i="8"/>
  <c r="N18" i="8"/>
  <c r="M18" i="8"/>
  <c r="L18" i="8"/>
  <c r="K18" i="8"/>
  <c r="E18" i="8"/>
  <c r="M17" i="8"/>
  <c r="L17" i="8"/>
  <c r="J17" i="8"/>
  <c r="G17" i="8"/>
  <c r="I17" i="8" s="1"/>
  <c r="K17" i="8" s="1"/>
  <c r="M16" i="8"/>
  <c r="L16" i="8"/>
  <c r="K16" i="8"/>
  <c r="J16" i="8"/>
  <c r="M13" i="8"/>
  <c r="L13" i="8"/>
  <c r="K13" i="8"/>
  <c r="G13" i="8"/>
  <c r="I13" i="8" s="1"/>
  <c r="O12" i="8"/>
  <c r="E13" i="8" s="1"/>
  <c r="M12" i="8"/>
  <c r="K12" i="8"/>
  <c r="J12" i="8"/>
  <c r="M11" i="8"/>
  <c r="L11" i="8"/>
  <c r="K11" i="8"/>
  <c r="J11" i="8"/>
  <c r="U8" i="8"/>
  <c r="M8" i="8"/>
  <c r="L8" i="8"/>
  <c r="J8" i="8"/>
  <c r="H8" i="8"/>
  <c r="G8" i="8"/>
  <c r="E8" i="8"/>
  <c r="M7" i="8"/>
  <c r="L7" i="8"/>
  <c r="J7" i="8"/>
  <c r="H7" i="8"/>
  <c r="G7" i="8"/>
  <c r="A8" i="8"/>
  <c r="A9" i="9" l="1"/>
  <c r="A10" i="9" s="1"/>
  <c r="A11" i="9" s="1"/>
  <c r="A12" i="9" s="1"/>
  <c r="A13" i="9" s="1"/>
  <c r="I7" i="8"/>
  <c r="G12" i="8"/>
  <c r="I12" i="8" s="1"/>
  <c r="L12" i="8" s="1"/>
  <c r="L21" i="8" s="1"/>
  <c r="L23" i="8" s="1"/>
  <c r="J13" i="8"/>
  <c r="A9" i="8"/>
  <c r="A10" i="8" s="1"/>
  <c r="A11" i="8" s="1"/>
  <c r="A12" i="8" s="1"/>
  <c r="A13" i="8" s="1"/>
  <c r="A14" i="8" s="1"/>
  <c r="A15" i="8" s="1"/>
  <c r="A16" i="8" s="1"/>
  <c r="G18" i="8"/>
  <c r="I18" i="8" s="1"/>
  <c r="J18" i="8" s="1"/>
  <c r="K8" i="9"/>
  <c r="M21" i="8"/>
  <c r="M23" i="8" s="1"/>
  <c r="I8" i="8"/>
  <c r="K8" i="8" s="1"/>
  <c r="U7" i="8"/>
  <c r="E7" i="8"/>
  <c r="G20" i="8"/>
  <c r="I20" i="8" s="1"/>
  <c r="J20" i="8" s="1"/>
  <c r="L14" i="9"/>
  <c r="L16" i="9" s="1"/>
  <c r="M14" i="9"/>
  <c r="M16" i="9" s="1"/>
  <c r="G32" i="10"/>
  <c r="G33" i="10" s="1"/>
  <c r="G19" i="10"/>
  <c r="E19" i="12" s="1"/>
  <c r="G11" i="10"/>
  <c r="J13" i="9"/>
  <c r="J14" i="9" s="1"/>
  <c r="J16" i="9" s="1"/>
  <c r="G23" i="10"/>
  <c r="E29" i="12" s="1"/>
  <c r="G12" i="10"/>
  <c r="G8" i="10"/>
  <c r="E9" i="12" s="1"/>
  <c r="G10" i="10"/>
  <c r="G7" i="9"/>
  <c r="I7" i="9" s="1"/>
  <c r="K7" i="9" s="1"/>
  <c r="G13" i="10"/>
  <c r="U7" i="9"/>
  <c r="K7" i="8" l="1"/>
  <c r="K21" i="8" s="1"/>
  <c r="K23" i="8" s="1"/>
  <c r="J21" i="8"/>
  <c r="J23" i="8" s="1"/>
  <c r="K14" i="9"/>
  <c r="K16" i="9" s="1"/>
  <c r="J17" i="9" s="1"/>
  <c r="G14" i="10"/>
  <c r="G15" i="10" s="1"/>
  <c r="E15" i="12" s="1"/>
  <c r="J24" i="8" l="1"/>
  <c r="J25" i="8" s="1"/>
  <c r="J18" i="9"/>
  <c r="E25" i="12"/>
  <c r="G93" i="7"/>
  <c r="G87" i="7"/>
  <c r="G86" i="7"/>
  <c r="G82" i="7"/>
  <c r="G83" i="7" s="1"/>
  <c r="G84" i="7" s="1"/>
  <c r="E53" i="6" s="1"/>
  <c r="G89" i="7"/>
  <c r="G88" i="7"/>
  <c r="G75" i="7"/>
  <c r="G74" i="7"/>
  <c r="G71" i="7"/>
  <c r="G72" i="7" s="1"/>
  <c r="G69" i="7"/>
  <c r="G65" i="7"/>
  <c r="G64" i="7"/>
  <c r="G60" i="7"/>
  <c r="G58" i="7"/>
  <c r="G56" i="7"/>
  <c r="G52" i="7"/>
  <c r="G51" i="7"/>
  <c r="G49" i="7"/>
  <c r="G45" i="7"/>
  <c r="G44" i="7"/>
  <c r="G43" i="7"/>
  <c r="G39" i="7"/>
  <c r="G38" i="7"/>
  <c r="G34" i="7"/>
  <c r="G33" i="7"/>
  <c r="G29" i="7"/>
  <c r="G28" i="7"/>
  <c r="G27" i="7"/>
  <c r="G23" i="7"/>
  <c r="G22" i="7"/>
  <c r="G21" i="7"/>
  <c r="G20" i="7"/>
  <c r="G9" i="7"/>
  <c r="G8" i="7"/>
  <c r="G7" i="7"/>
  <c r="G6"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C6" i="2"/>
  <c r="C20" i="2"/>
  <c r="C39" i="2"/>
  <c r="C25" i="2"/>
  <c r="C26" i="2" s="1"/>
  <c r="C31" i="2"/>
  <c r="D43" i="2"/>
  <c r="G7" i="2"/>
  <c r="E25" i="6" l="1"/>
  <c r="I93" i="7"/>
  <c r="A39" i="7"/>
  <c r="A40" i="7" s="1"/>
  <c r="A41" i="7" s="1"/>
  <c r="A42" i="7" s="1"/>
  <c r="A43" i="7" s="1"/>
  <c r="A44" i="7" s="1"/>
  <c r="A45" i="7" s="1"/>
  <c r="A46" i="7" s="1"/>
  <c r="A47" i="7" s="1"/>
  <c r="A48" i="7" s="1"/>
  <c r="A49" i="7" s="1"/>
  <c r="G90" i="7"/>
  <c r="G91" i="7" s="1"/>
  <c r="G79" i="7"/>
  <c r="G80" i="7" s="1"/>
  <c r="G35" i="7"/>
  <c r="G36" i="7" s="1"/>
  <c r="E30" i="6" s="1"/>
  <c r="G40" i="7"/>
  <c r="G41" i="7" s="1"/>
  <c r="E36" i="6" s="1"/>
  <c r="G70" i="7"/>
  <c r="G61" i="7"/>
  <c r="G62" i="7" s="1"/>
  <c r="E47" i="6" s="1"/>
  <c r="G66" i="7"/>
  <c r="G67" i="7" s="1"/>
  <c r="E49" i="6" s="1"/>
  <c r="G10" i="7"/>
  <c r="G13" i="7" s="1"/>
  <c r="G24" i="7"/>
  <c r="G25" i="7" s="1"/>
  <c r="E19" i="6" s="1"/>
  <c r="G76" i="7"/>
  <c r="G77" i="7" s="1"/>
  <c r="E42" i="6" s="1"/>
  <c r="G30" i="7"/>
  <c r="G53" i="7"/>
  <c r="G54" i="7" s="1"/>
  <c r="E27" i="6" s="1"/>
  <c r="G46" i="7"/>
  <c r="G47" i="7" s="1"/>
  <c r="E13" i="6" s="1"/>
  <c r="C27" i="2"/>
  <c r="E79" i="6"/>
  <c r="C27" i="6"/>
  <c r="A50" i="7" l="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E40" i="6"/>
  <c r="G16" i="7"/>
  <c r="G14" i="7"/>
  <c r="G11" i="7"/>
  <c r="E9" i="6" s="1"/>
  <c r="G31" i="7"/>
  <c r="E29" i="6" s="1"/>
  <c r="G15" i="7"/>
  <c r="G54" i="2"/>
  <c r="G17" i="7" l="1"/>
  <c r="G18" i="7" s="1"/>
  <c r="E15" i="6" s="1"/>
  <c r="A8" i="3"/>
  <c r="A9" i="3" s="1"/>
  <c r="A13" i="3"/>
  <c r="P12" i="3"/>
  <c r="O12" i="3"/>
  <c r="Q12" i="3" s="1"/>
  <c r="G12" i="3" s="1"/>
  <c r="N12" i="3"/>
  <c r="M12" i="3"/>
  <c r="L12" i="3"/>
  <c r="J12" i="3"/>
  <c r="H12" i="3"/>
  <c r="E12" i="3"/>
  <c r="P11" i="3"/>
  <c r="O11" i="3"/>
  <c r="Q11" i="3" s="1"/>
  <c r="G11" i="3" s="1"/>
  <c r="N11" i="3"/>
  <c r="M11" i="3"/>
  <c r="L11" i="3"/>
  <c r="J11" i="3"/>
  <c r="H11" i="3"/>
  <c r="E11" i="3"/>
  <c r="H9" i="3"/>
  <c r="H10" i="3"/>
  <c r="H14" i="3"/>
  <c r="H15" i="3"/>
  <c r="P14" i="3"/>
  <c r="G14" i="3" s="1"/>
  <c r="P15" i="3"/>
  <c r="R15" i="3" s="1"/>
  <c r="O15" i="3"/>
  <c r="Q15" i="3" s="1"/>
  <c r="E15" i="3"/>
  <c r="P10" i="3"/>
  <c r="E9" i="3" s="1"/>
  <c r="P9" i="3"/>
  <c r="X9" i="3" s="1"/>
  <c r="O9" i="3"/>
  <c r="Q9" i="3" s="1"/>
  <c r="G9" i="3" s="1"/>
  <c r="O10" i="3"/>
  <c r="Q10" i="3" s="1"/>
  <c r="E10" i="3"/>
  <c r="N15" i="3"/>
  <c r="M15" i="3"/>
  <c r="L15" i="3"/>
  <c r="K15" i="3"/>
  <c r="N14" i="3"/>
  <c r="J14" i="3"/>
  <c r="L14" i="3"/>
  <c r="N10" i="3"/>
  <c r="M10" i="3"/>
  <c r="L10" i="3"/>
  <c r="V9" i="3"/>
  <c r="N9" i="3"/>
  <c r="N16" i="3" s="1"/>
  <c r="M9" i="3"/>
  <c r="J9" i="3"/>
  <c r="M7" i="3"/>
  <c r="L7" i="3"/>
  <c r="K7" i="3"/>
  <c r="J7" i="3"/>
  <c r="A7" i="3"/>
  <c r="I11" i="3" l="1"/>
  <c r="K11" i="3" s="1"/>
  <c r="I12" i="3"/>
  <c r="K12" i="3"/>
  <c r="A10" i="3"/>
  <c r="A11" i="3" s="1"/>
  <c r="I14" i="3"/>
  <c r="K14" i="3"/>
  <c r="M14" i="3"/>
  <c r="M16" i="3" s="1"/>
  <c r="G15" i="3"/>
  <c r="I15" i="3" s="1"/>
  <c r="J15" i="3" s="1"/>
  <c r="G10" i="3"/>
  <c r="I10" i="3" s="1"/>
  <c r="K10" i="3" s="1"/>
  <c r="I9" i="3"/>
  <c r="L9" i="3" s="1"/>
  <c r="N18" i="3"/>
  <c r="J10" i="3"/>
  <c r="J16" i="3" l="1"/>
  <c r="L16" i="3"/>
  <c r="L18" i="3" s="1"/>
  <c r="M18" i="3"/>
  <c r="A12" i="3"/>
  <c r="A14" i="3"/>
  <c r="A15" i="3" s="1"/>
  <c r="K9" i="3"/>
  <c r="K16" i="3" s="1"/>
  <c r="K18" i="3" s="1"/>
  <c r="J18" i="3"/>
  <c r="J19" i="3" l="1"/>
  <c r="G61" i="2"/>
  <c r="G62" i="2" s="1"/>
  <c r="G58" i="2"/>
  <c r="G59" i="2" s="1"/>
  <c r="G60" i="2" s="1"/>
  <c r="G53" i="2"/>
  <c r="G52" i="2"/>
  <c r="G50" i="2"/>
  <c r="G51" i="2"/>
  <c r="D44" i="2"/>
  <c r="G44" i="2" s="1"/>
  <c r="G43" i="2"/>
  <c r="E49" i="2"/>
  <c r="G49" i="2" s="1"/>
  <c r="E48" i="2"/>
  <c r="G48" i="2" s="1"/>
  <c r="K42" i="2"/>
  <c r="K43" i="2"/>
  <c r="D27" i="2"/>
  <c r="G27" i="2" s="1"/>
  <c r="G26" i="2"/>
  <c r="D25" i="2"/>
  <c r="G25" i="2" s="1"/>
  <c r="G39" i="2"/>
  <c r="G40" i="2" s="1"/>
  <c r="G41" i="2" s="1"/>
  <c r="G35" i="2"/>
  <c r="G36" i="2" s="1"/>
  <c r="G37" i="2" s="1"/>
  <c r="E6" i="2"/>
  <c r="D6" i="2"/>
  <c r="G31" i="2"/>
  <c r="G32" i="2" s="1"/>
  <c r="G33" i="2" s="1"/>
  <c r="G20" i="2"/>
  <c r="G21" i="2" s="1"/>
  <c r="G22" i="2" s="1"/>
  <c r="G55" i="2" l="1"/>
  <c r="G56" i="2" s="1"/>
  <c r="G63" i="2"/>
  <c r="J20" i="3"/>
  <c r="G45" i="2"/>
  <c r="G46" i="2" s="1"/>
  <c r="G15" i="2"/>
  <c r="G28" i="2"/>
  <c r="G29" i="2" s="1"/>
  <c r="G14" i="2"/>
  <c r="G6" i="2"/>
  <c r="G13" i="2"/>
  <c r="G8" i="2" l="1"/>
  <c r="G9" i="2" s="1"/>
  <c r="G12" i="2" l="1"/>
  <c r="G16" i="2" s="1"/>
  <c r="G17" i="2" s="1"/>
</calcChain>
</file>

<file path=xl/sharedStrings.xml><?xml version="1.0" encoding="utf-8"?>
<sst xmlns="http://schemas.openxmlformats.org/spreadsheetml/2006/main" count="1101" uniqueCount="395">
  <si>
    <t>Riaz-ud-din Engineering (Pvt.) Ltd.</t>
  </si>
  <si>
    <t>Measurement Sheet</t>
  </si>
  <si>
    <t>Sr No</t>
  </si>
  <si>
    <t xml:space="preserve">Description </t>
  </si>
  <si>
    <t>Nos.</t>
  </si>
  <si>
    <t>Length</t>
  </si>
  <si>
    <t>Width</t>
  </si>
  <si>
    <t>Height</t>
  </si>
  <si>
    <t>Quantity</t>
  </si>
  <si>
    <t>Unit</t>
  </si>
  <si>
    <t>Remarks</t>
  </si>
  <si>
    <t>Excavation</t>
  </si>
  <si>
    <t>Cft</t>
  </si>
  <si>
    <t>Subtotal Qty</t>
  </si>
  <si>
    <t>Cum</t>
  </si>
  <si>
    <t>Backfill</t>
  </si>
  <si>
    <t>Less Lean PCC</t>
  </si>
  <si>
    <t>Termite Proofing</t>
  </si>
  <si>
    <t>Sft</t>
  </si>
  <si>
    <t>Sqm</t>
  </si>
  <si>
    <t>Bitumen Coating</t>
  </si>
  <si>
    <t xml:space="preserve">Lean PCC </t>
  </si>
  <si>
    <t>a</t>
  </si>
  <si>
    <t>b</t>
  </si>
  <si>
    <t>Footings</t>
  </si>
  <si>
    <t>Pedestals</t>
  </si>
  <si>
    <t>RCC Footings</t>
  </si>
  <si>
    <t>RCC Pedestals</t>
  </si>
  <si>
    <t>Footings Top</t>
  </si>
  <si>
    <t>Footings Periphery</t>
  </si>
  <si>
    <t>Pedestals Periphery</t>
  </si>
  <si>
    <t>Under Lean PCC</t>
  </si>
  <si>
    <t>Less Footing</t>
  </si>
  <si>
    <t>Less Pedestals</t>
  </si>
  <si>
    <t>Brick Masonry</t>
  </si>
  <si>
    <t>Area</t>
  </si>
  <si>
    <t>Area of outer periphery (center)</t>
  </si>
  <si>
    <t>Area of outer periphery (Left and Right)</t>
  </si>
  <si>
    <t>ACP</t>
  </si>
  <si>
    <t>Th.</t>
  </si>
  <si>
    <t>Outer periphery (center)</t>
  </si>
  <si>
    <t>Outer periphery (Left and Right)</t>
  </si>
  <si>
    <t>Area of Beam (Wording) Sides</t>
  </si>
  <si>
    <t>Area of Beam (Wording) Top &amp; Bottom</t>
  </si>
  <si>
    <t>Aluminum Doors</t>
  </si>
  <si>
    <t>Aluminum Windows</t>
  </si>
  <si>
    <t>RIAZ UD DIN ENGINEERING (PVT.) LTD.</t>
  </si>
  <si>
    <t>BAR BENDING SCHEDULE</t>
  </si>
  <si>
    <t>Date: 8-Jan-2024</t>
  </si>
  <si>
    <t>Ser</t>
  </si>
  <si>
    <t>Description</t>
  </si>
  <si>
    <t>Bar Size</t>
  </si>
  <si>
    <t>Spacing (mm)</t>
  </si>
  <si>
    <t>No. of Bars</t>
  </si>
  <si>
    <t>No. of Units</t>
  </si>
  <si>
    <t>Length of each bar (mm)</t>
  </si>
  <si>
    <t>Bend Deduction (mm)</t>
  </si>
  <si>
    <t>Cut Length (mm)</t>
  </si>
  <si>
    <t>Total Length (m)</t>
  </si>
  <si>
    <t>Bar Dimensions (mm)</t>
  </si>
  <si>
    <t>Bar Shape</t>
  </si>
  <si>
    <t>#3</t>
  </si>
  <si>
    <t>#4</t>
  </si>
  <si>
    <t>#5</t>
  </si>
  <si>
    <t>#6</t>
  </si>
  <si>
    <t>#8</t>
  </si>
  <si>
    <t>c</t>
  </si>
  <si>
    <t>d</t>
  </si>
  <si>
    <t>e</t>
  </si>
  <si>
    <t>Main Bars</t>
  </si>
  <si>
    <t>-</t>
  </si>
  <si>
    <t>Rings</t>
  </si>
  <si>
    <t>Main Bars Bottom</t>
  </si>
  <si>
    <t>Total length (m)</t>
  </si>
  <si>
    <t>Unit Weight (kg/m)</t>
  </si>
  <si>
    <t>Total Weight (kg)</t>
  </si>
  <si>
    <t>Grand Total (kg)</t>
  </si>
  <si>
    <t>Grand Total (Tons)</t>
  </si>
  <si>
    <t>NDMA Gate</t>
  </si>
  <si>
    <t>Foundations</t>
  </si>
  <si>
    <t>Main Bars, Top</t>
  </si>
  <si>
    <t>Distribution Bars, Top</t>
  </si>
  <si>
    <t>Distribution Bars, Bottom</t>
  </si>
  <si>
    <t>Doors &amp; Windows</t>
  </si>
  <si>
    <t>Summary</t>
  </si>
  <si>
    <t>Area of Pillars Top only Left and Right</t>
  </si>
  <si>
    <t>Area of Pillar Top only Center</t>
  </si>
  <si>
    <t>ACP Cladding</t>
  </si>
  <si>
    <t>Doors and Windows</t>
  </si>
  <si>
    <t>Steel Grade 60</t>
  </si>
  <si>
    <t>Kg</t>
  </si>
  <si>
    <t>Alphabets</t>
  </si>
  <si>
    <t>Sr. No</t>
  </si>
  <si>
    <t>MES Ref</t>
  </si>
  <si>
    <t>Qty</t>
  </si>
  <si>
    <t>Rate</t>
  </si>
  <si>
    <t>Amount</t>
  </si>
  <si>
    <t>106bii</t>
  </si>
  <si>
    <t>Excavate unsutable medium rock material (without blasting) upto 7Km</t>
  </si>
  <si>
    <t>106a</t>
  </si>
  <si>
    <t>Excavate unsuitable common material</t>
  </si>
  <si>
    <t>11-1</t>
  </si>
  <si>
    <t xml:space="preserve">Termite proofing of new buildings incl wood-work therein with approved chemicals. </t>
  </si>
  <si>
    <t>Back Filling</t>
  </si>
  <si>
    <t>1-16</t>
  </si>
  <si>
    <t>Earth filling as in Ordinary or hard soil, filling in foundation , pipe trenches, independent holes, under floors or around plinth etc, with spoil obtained from excavation in trenches including watering and compaction</t>
  </si>
  <si>
    <t>Hardcore crushed stone</t>
  </si>
  <si>
    <t>Providing and laying hard core of any description any thickness spread level and ram, filling under footings and floors</t>
  </si>
  <si>
    <t>PCC (1:4:8) Under Footing</t>
  </si>
  <si>
    <t xml:space="preserve">Providing and laying of lean concrete using crushed or broken stone graded 1:4:8,, all as specified. </t>
  </si>
  <si>
    <t>PCC (1:4:8) Under Floor</t>
  </si>
  <si>
    <t>3-2</t>
  </si>
  <si>
    <t>PCC (1:2:4) Under Floor</t>
  </si>
  <si>
    <t>12-11</t>
  </si>
  <si>
    <t>Providing and laying, PCC 1:2:4, as in floor, slabs, surface finished smooth with neat cement and steel trowel, using crushed or broken stone for Basement /ground floor.</t>
  </si>
  <si>
    <t>9-56</t>
  </si>
  <si>
    <t>Supply and fix bars round, using deformed bars grade - 60 including cutting, bending,  binding and placing reinforcement  in position.</t>
  </si>
  <si>
    <t>Bitumen Coat  (on RCC surface) upto F.F.L)</t>
  </si>
  <si>
    <t>10-54</t>
  </si>
  <si>
    <t xml:space="preserve">Reinforced Cement Concrete </t>
  </si>
  <si>
    <t>3-7</t>
  </si>
  <si>
    <r>
      <rPr>
        <b/>
        <sz val="11"/>
        <color theme="1"/>
        <rFont val="Arial"/>
        <family val="2"/>
      </rPr>
      <t>Footings</t>
    </r>
    <r>
      <rPr>
        <sz val="11"/>
        <color theme="1"/>
        <rFont val="Arial"/>
        <family val="2"/>
      </rPr>
      <t xml:space="preserve">
Providing and laying of </t>
    </r>
    <r>
      <rPr>
        <sz val="11"/>
        <rFont val="Arial"/>
        <family val="2"/>
      </rPr>
      <t>RCC with 3000 psi compressive cylindrical strength in different structural elements (foundation etc.) including form work all as specified.</t>
    </r>
  </si>
  <si>
    <t>3-10</t>
  </si>
  <si>
    <r>
      <rPr>
        <b/>
        <sz val="11"/>
        <color theme="1"/>
        <rFont val="Arial"/>
        <family val="2"/>
      </rPr>
      <t>Column &amp; Walls</t>
    </r>
    <r>
      <rPr>
        <sz val="11"/>
        <color theme="1"/>
        <rFont val="Arial"/>
        <family val="2"/>
      </rPr>
      <t xml:space="preserve">
Providing and laying of </t>
    </r>
    <r>
      <rPr>
        <sz val="11"/>
        <rFont val="Arial"/>
        <family val="2"/>
      </rPr>
      <t>RCC with 3000 psi compressive cylindrical strength in columns, beams, stairs, posts, struts, piers, lintels, and the like including form work, all as specified.</t>
    </r>
  </si>
  <si>
    <t>3-9</t>
  </si>
  <si>
    <r>
      <rPr>
        <b/>
        <sz val="11"/>
        <color theme="1"/>
        <rFont val="Arial"/>
        <family val="2"/>
      </rPr>
      <t>Slab, Stair &amp; Beams</t>
    </r>
    <r>
      <rPr>
        <sz val="11"/>
        <color theme="1"/>
        <rFont val="Arial"/>
        <family val="2"/>
      </rPr>
      <t xml:space="preserve">
Providing and laying of </t>
    </r>
    <r>
      <rPr>
        <sz val="11"/>
        <rFont val="Arial"/>
        <family val="2"/>
      </rPr>
      <t>RCC with 3000 psi compressive cylindrical strength in roof slabs, landings, walls, plinth beams and bands etc. all as specified including form work</t>
    </r>
  </si>
  <si>
    <t>Plaster Work</t>
  </si>
  <si>
    <t>13-7</t>
  </si>
  <si>
    <t xml:space="preserve">Cement Plaster 1:4, 19 mm thick finished as specified (Basement, GF, FF and 2nd floor). </t>
  </si>
  <si>
    <t>FLOOR TILES</t>
  </si>
  <si>
    <t>12-36</t>
  </si>
  <si>
    <t>Providing and laying Deluxe quality tiles of any make, size exceeding 1600 sq cm but not exceeding 3700 sq cm.</t>
  </si>
  <si>
    <t>SKIRTING (S-1)</t>
  </si>
  <si>
    <t>RM</t>
  </si>
  <si>
    <t>GRANITE ON ENTRANCE AND THRESHOLD  (S-3)</t>
  </si>
  <si>
    <t>12-45</t>
  </si>
  <si>
    <t>Laying 20mm thick Deluxe quality granite tiles (Black, Cobra, Rao silk, Sea green, Chagi pink, Paradizo), all as specified.</t>
  </si>
  <si>
    <t>GRANITE ON RISERS AND TREADS, STAIR (S-3)</t>
  </si>
  <si>
    <t>WALL TILES (W-3)</t>
  </si>
  <si>
    <t xml:space="preserve">Laying Deluxe quality tiles of any make, size exceeding 1600 sq cm but not exceeding 3700 sq cm. </t>
  </si>
  <si>
    <t>VANITY COUNTERS</t>
  </si>
  <si>
    <t>Providing and laying,20mm thick Granite marble in colored/ Pattern, Imported, European Origin (Italy or Equivalent) polishing complete as in floors, step[s, walls &amp;Kitchen tops etc., laid &amp; jointed in white / colored cement  (1: 2), complete.</t>
  </si>
  <si>
    <t>INTERNAL PAINT  WORKS</t>
  </si>
  <si>
    <t>15-52</t>
  </si>
  <si>
    <t>Surface preparation and 2 coats of Plastic Emulsion Paint</t>
  </si>
  <si>
    <t>External Paint &amp; Plaster</t>
  </si>
  <si>
    <t>Market</t>
  </si>
  <si>
    <t>Weather shield paint with plaster</t>
  </si>
  <si>
    <t>Plinth Protection</t>
  </si>
  <si>
    <t>Providing and laying plinth protection around the building 600mm wide, 50mm thick PCC 1:2:4 over 100mm thick PCC 1:4:8 over 100mm thick Sand Bedding</t>
  </si>
  <si>
    <t>Supply and installation of MS Sprical Stair as shown in drawings</t>
  </si>
  <si>
    <t>Each</t>
  </si>
  <si>
    <t>Total Amount Rs.</t>
  </si>
  <si>
    <t>Bill of Quantities</t>
  </si>
  <si>
    <t>Brick Masonry Work</t>
  </si>
  <si>
    <t>Burnt brick work, in walls 115 mm thick, laid and jointed in CM 1:6, straight or to curve with inner radius of 6m and over, upto G.F roof level.</t>
  </si>
  <si>
    <t>4-3</t>
  </si>
  <si>
    <t>Supply and fix, uPVC Sliding Door, 37 mm thick shutter with frame 80mm x 50mm exceeding 3.5 sqm each in white colour including all necessary fittings, mongery, fly proof netting except glass, complete all as specified.</t>
  </si>
  <si>
    <t>7-68</t>
  </si>
  <si>
    <t>Windows</t>
  </si>
  <si>
    <t>Supply and fix uPVC sliding window in white colour 37 mm thick shutter with , frame 80 mm x 50 mm complete exceeding 2.23 Sqm each in white colour including necessary fittings, mongery, fly proof netting, except glass.</t>
  </si>
  <si>
    <t>7-119</t>
  </si>
  <si>
    <t>1-1</t>
  </si>
  <si>
    <t>Excavation as in Ordinary Soil upto 1.5 M depth, in foundation and pipe trenches upto 1.5 M wide, in shafts, wells and independent holes upto 30 sqm each and throw earth clear of edges of excavation within 10m. Timbering to be paid extra (Foundation and Trench over 1.5 M widths will be treated as Areas).</t>
  </si>
  <si>
    <t>ACP Cladding on entrance gate. Providing and fixing Aluminium Composite Panels (ACP) of exterior grade for
cladding on entrance gate of Alucobond / Alstrong / Eurobond or approved equivalent make for external wall / column / canopy cladding in combination of solid / Metallic colours, including all necessary frame work and complete weather sealing.</t>
  </si>
  <si>
    <t>Stainless Steel Alphabets approximate 2 feet high each.</t>
  </si>
  <si>
    <t>FOR CURB STONE</t>
  </si>
  <si>
    <t>CFT</t>
  </si>
  <si>
    <t>Curb Stone</t>
  </si>
  <si>
    <t>Riaz-ud-din Engineering Pvt. Ltd</t>
  </si>
  <si>
    <t>Measurement sheet</t>
  </si>
  <si>
    <t xml:space="preserve">Sr No. </t>
  </si>
  <si>
    <t>Footing</t>
  </si>
  <si>
    <t xml:space="preserve">RCC Beam </t>
  </si>
  <si>
    <t>RCC Beam center portion</t>
  </si>
  <si>
    <t>SUBTOTAL QTY</t>
  </si>
  <si>
    <t>CUM</t>
  </si>
  <si>
    <t>Less Lean</t>
  </si>
  <si>
    <t>Less footing</t>
  </si>
  <si>
    <t>less Pedistal (20% )</t>
  </si>
  <si>
    <t>Lean Concrete</t>
  </si>
  <si>
    <t>RCC Footing</t>
  </si>
  <si>
    <t>P-1</t>
  </si>
  <si>
    <t>BLOCK MASONARY</t>
  </si>
  <si>
    <t>Termite proofing</t>
  </si>
  <si>
    <t xml:space="preserve">SFT </t>
  </si>
  <si>
    <t>SqM</t>
  </si>
  <si>
    <t>Footing sides</t>
  </si>
  <si>
    <t>Column</t>
  </si>
  <si>
    <t>top portion</t>
  </si>
  <si>
    <t>sides</t>
  </si>
  <si>
    <t>Cladding ( Tiles )</t>
  </si>
  <si>
    <t>center portion</t>
  </si>
  <si>
    <t>Door/Windows</t>
  </si>
  <si>
    <t>Paints work</t>
  </si>
  <si>
    <t>Room (Left + Right)</t>
  </si>
  <si>
    <t>Front side of main gate</t>
  </si>
  <si>
    <t>RFt</t>
  </si>
  <si>
    <t>Rm</t>
  </si>
  <si>
    <t>Plaster</t>
  </si>
  <si>
    <t>NDMA Gate Footing</t>
  </si>
  <si>
    <t xml:space="preserve">Construction of Main gate and Security Barrier </t>
  </si>
  <si>
    <t>Bar Bending Schedule</t>
  </si>
  <si>
    <t>Sr. No.</t>
  </si>
  <si>
    <t>Spacing (in)</t>
  </si>
  <si>
    <t>Length of each bar (ft)</t>
  </si>
  <si>
    <t>Bend Deduction (ft)</t>
  </si>
  <si>
    <t>Cut Length (ft)</t>
  </si>
  <si>
    <t>Bar Dimensions</t>
  </si>
  <si>
    <t>Bottom Slab</t>
  </si>
  <si>
    <t>Bottom bars long side</t>
  </si>
  <si>
    <t>Bottom bars short side</t>
  </si>
  <si>
    <t>Top bars long side</t>
  </si>
  <si>
    <t>Top bars short side</t>
  </si>
  <si>
    <t>Column P-1</t>
  </si>
  <si>
    <t>Dowel bar</t>
  </si>
  <si>
    <t>Ring</t>
  </si>
  <si>
    <t>Beam</t>
  </si>
  <si>
    <t>Outer Periphery</t>
  </si>
  <si>
    <t>Total length (ft)</t>
  </si>
  <si>
    <t>Unit Weight (kg/ft)</t>
  </si>
  <si>
    <t>Door</t>
  </si>
  <si>
    <t>SQM</t>
  </si>
  <si>
    <t>Paint</t>
  </si>
  <si>
    <t>Cement Plaster 1:6, 19 mm thick finished as specified</t>
  </si>
  <si>
    <t>1st and 2nd Coat of painting on new or old work such as walls including all detached attachment with Plastic Emulsion paint.</t>
  </si>
  <si>
    <t>Remark</t>
  </si>
  <si>
    <t>Total Amount</t>
  </si>
  <si>
    <t>Steel Gate</t>
  </si>
  <si>
    <t>Steel Louvers</t>
  </si>
  <si>
    <t>Ceiling Work</t>
  </si>
  <si>
    <t>Providing and fixing at or near ground level precast cement concrete in kerbs, edgings etc. as per approved pattern and setting in position with cement mortar 1:3 (1 Cement : 3 coarse sand), including the cost of required centering, shuttering complete</t>
  </si>
  <si>
    <t>Kerb Stone</t>
  </si>
  <si>
    <t>NDMA GATE REAR SIDE</t>
  </si>
  <si>
    <t>top portion sides</t>
  </si>
  <si>
    <t>Left and Right sides</t>
  </si>
  <si>
    <t>top portion top and bottom</t>
  </si>
  <si>
    <t>Column top side</t>
  </si>
  <si>
    <t>Ceiling Plaster</t>
  </si>
  <si>
    <t xml:space="preserve">Room (Left + Right) Ceiling </t>
  </si>
  <si>
    <t>center portion Ceiling</t>
  </si>
  <si>
    <t>One Light point, wiring complete with PVC single core cable 1.5 mm², in Surface / concealed conduit stove enamelled, incl earth wire, Supply and Fixing.</t>
  </si>
  <si>
    <t>Point</t>
  </si>
  <si>
    <t>Add for each additional Light Point , on same switch circuit,  controlled by same or more than one push switch, wiring complete with PVC single core cable 1.5 mm,² in Surface / concealed conduit, stove enamelled, Supply and Fixing.</t>
  </si>
  <si>
    <t>One Pannel Light point, wiring complete with PVC single core cable 1.5 mm², in Surface conduit stove enamelled, incl earth wire, Supply and Fixing.</t>
  </si>
  <si>
    <t xml:space="preserve">One three pin Socket outlets, 6A, Point controlled by one switch, wiring complete with PVC single core cable 2.5 mm², in Surface / conealed conduit stove enamelled, including earth wire, All as spd, Supply and fixing </t>
  </si>
  <si>
    <t>Air Conditioner point, 20A, controlled by one switch(S), wiring complete with PVC single core cable 4 mm², in Surface / concealed conduit stove enamelled, incl earth wire, Supply and fixing</t>
  </si>
  <si>
    <t>One Switch for AC(S),20A, wiring complete with PVC single core cable 4 mm², in Surface / concealed conduit stove enamelled, incl earth wire, Supplying and fixing.</t>
  </si>
  <si>
    <t xml:space="preserve">One Switch(S1),6A, wiring complete with PVC single core cable 2.5 mm², in Surface / concealed conduit stove enamelled, incl earth wire, Supplying and fixing </t>
  </si>
  <si>
    <t xml:space="preserve">One Switch(S2),10A, wiring complete with PVC single core cable 2.5 mm², in Surface conduit stove enamelled, incl earth wire, Supply and fixing </t>
  </si>
  <si>
    <t>One Exhaust point , wiring complete with PVC single core cable 2.5 mm², in Surface / concealed conduit stove enamelled, incl earth wire, Supply and fixing</t>
  </si>
  <si>
    <t>Conduit 50mm dia, heavy gauge Class-"B", screwed, complete with bends, tees, boxes, saddles etc, stove enamelled for Surface wiring, all as spd, Supply and fixing</t>
  </si>
  <si>
    <t>Meter</t>
  </si>
  <si>
    <t>Conduit 25mm dia, heavy gauge Class-"B", screwed, complete with bends, tees, boxes, saddles etc, stove enamelled for Surface wiring, all as spd Supply and fixing</t>
  </si>
  <si>
    <t>LED Down light, 18 watts, 220/240 volts, approved type, Standard.  Supply and fixing.</t>
  </si>
  <si>
    <t>LED Recessed panel light 24 watts, 220/240 volts, round or Square, approved type, Standard Supply and fixing.</t>
  </si>
  <si>
    <t xml:space="preserve">LED strip light 2 feet, 18 watt 220/240 volts for wall or ceiling mounted approved type Standard, Supply and fixing. </t>
  </si>
  <si>
    <t>One gang switch, 10 A, 250 V, including PVC/steel back box with proper screws supply and fixing.</t>
  </si>
  <si>
    <t>Two gang switch, 10 A, 250 V, including PVC/steel back box with proper screws supply and fixing.</t>
  </si>
  <si>
    <t>Three gang switch, 10 A, 250 V, including PVC/steel back box with proper screws supply and fixing.</t>
  </si>
  <si>
    <t>Four gang switch, 10 A, 250 V, including PVC/steel back box with proper screws supply and fixing.</t>
  </si>
  <si>
    <t>Fan electric, AC, Exhaust, metal body with copper winding 25 cm &amp; 30 cm, 220/230 V, with shutter, Metal duly enamel painted, “Standard” supply and fixing.</t>
  </si>
  <si>
    <t>Telephone cable, 2 pairs copper conductor 0.6 mm dia, PE insulated, PVC sheathed, supply and fixing.</t>
  </si>
  <si>
    <t>Gang TV / Telephone socket, shuttered, including PVC/steel back box with proper screws supply and fixing.</t>
  </si>
  <si>
    <t>Supply and fixing of Telephone</t>
  </si>
  <si>
    <t>Nos</t>
  </si>
  <si>
    <t>Television Coaxial cable 0.8mm2 SC, 2V, 75 ohm, RG 6 Supply &amp; fixing.</t>
  </si>
  <si>
    <t>MCCB SP, 6A to 63 A Supply and fixing</t>
  </si>
  <si>
    <t>MCCB, SP / 3Pole 500/600 V, 50/60 cycles, complete with thermal and magnetic trips, 3 to 50 A, (breaking capacity 2.5 KA), supply and fixing.</t>
  </si>
  <si>
    <t>MCCB, SP / 3Pole 500/600 V, 50/60 cycles, complete with thermal and magnetic trips, 60A to 100 A, (breaking capacity 5 KA), supply and fixing.</t>
  </si>
  <si>
    <t>Distribution Board, steel sheet (16 BG) with hinged over, having locking arrangement, enamel painted, suitable for housing of different capacities of MCCBs etc as rqd, all as spd, Supply and fixing</t>
  </si>
  <si>
    <t>Earth, complete as described in Para 24.16 of the Specifications, with 8 SWG copper conductor, supply and fixing.</t>
  </si>
  <si>
    <t>Supply, installation, testing and commissioning of  Inverter type ACs split unit, heat and cool consisting of indoor units, (wall mounted type), outdoor unit including, copper tubing with proper insulation and condensate drain pipe, electric connection from indoor unit to outdoor unit, complete in all respect with wireless remote control, 1.5 ton capacity.</t>
  </si>
  <si>
    <t>Supply, installation, testing and commissioning of  Inverter type ACs split unit, heat and cool consisting of indoor units, standing type), outdoor unit including, copper tubing with proper insulation and condensate drain pipe, electric connection from indoor unit to outdoor unit, complete in all respect with wireless remote control, 2.5 ton capacity.</t>
  </si>
  <si>
    <t>Supply, Installation, testing and commissioning of upto 25L Electric water heater, complete in all respects.</t>
  </si>
  <si>
    <t>MS Steel Louvers Powder Coated 4' x 10' with 3 inches strip.</t>
  </si>
  <si>
    <t>Cladding on Block Masonry 1.5" x1.5" x 9" brick burnt</t>
  </si>
  <si>
    <t>Cladding (Gutka)</t>
  </si>
  <si>
    <t>RCC Pedestal</t>
  </si>
  <si>
    <t>Flooring</t>
  </si>
  <si>
    <t>PCC 1:4:8</t>
  </si>
  <si>
    <t>PCC 1:2:4</t>
  </si>
  <si>
    <t>Tile</t>
  </si>
  <si>
    <t xml:space="preserve">Providing and laying of lean concrete using crushed or broken stone graded; 1:4:8, all as specified. </t>
  </si>
  <si>
    <t>Providing and laying of PCC with 3000 psi compressive cylindrical strength in all non- structural elements except formwork.</t>
  </si>
  <si>
    <t>Tiles</t>
  </si>
  <si>
    <t>Porcelain Tiles</t>
  </si>
  <si>
    <t>Monogram</t>
  </si>
  <si>
    <t xml:space="preserve">Stainless Steel 5' x 5' </t>
  </si>
  <si>
    <t>Slope Sides</t>
  </si>
  <si>
    <t>Outer periphery (left and right side)</t>
  </si>
  <si>
    <t>Footing Top</t>
  </si>
  <si>
    <t>Steps</t>
  </si>
  <si>
    <t>Steps entering Left and Right Rooms</t>
  </si>
  <si>
    <r>
      <rPr>
        <b/>
        <sz val="11"/>
        <color theme="1"/>
        <rFont val="Arial"/>
        <family val="2"/>
      </rPr>
      <t>Columns / Pedestals</t>
    </r>
    <r>
      <rPr>
        <sz val="11"/>
        <color theme="1"/>
        <rFont val="Arial"/>
        <family val="2"/>
      </rPr>
      <t xml:space="preserve">
Providing and laying of </t>
    </r>
    <r>
      <rPr>
        <sz val="11"/>
        <rFont val="Arial"/>
        <family val="2"/>
      </rPr>
      <t>RCC with 3000 psi compressive cylindrical strength in columns, beams, stairs, posts, struts, piers, lintels, and the like including form work, all as specified.</t>
    </r>
  </si>
  <si>
    <t xml:space="preserve">LED Flood Security Light, 30 Watts, 220-240 Volts, approved type “Premium”, complete supply and fixing. </t>
  </si>
  <si>
    <t xml:space="preserve">LED Flood Security Light, 100 to 150 Watts, 220-240 Volts, approved type “Premium”, complete supply and fixing. </t>
  </si>
  <si>
    <t>Asphalt</t>
  </si>
  <si>
    <t>Ton</t>
  </si>
  <si>
    <t>Providing and laying, Asphaltic Wearing Course of any thickness, as specified, with asphalt cement 60/70 or 80/100, using JMF (except tack coat).</t>
  </si>
  <si>
    <t>NDMA GATE INTERNAL ELCTRIFICATION</t>
  </si>
  <si>
    <t>Mild Steel Gate</t>
  </si>
  <si>
    <t>Stainless Steel Alphabets approximate 2 feet high each. 
(NATIONAL DISASTER MANAGEMENT AUTHORITY), both sides</t>
  </si>
  <si>
    <t>Supply and fix, uPVC Door, 37 mm thick shutter with frame 80mm x 50mm exceeding 3.5 sqm each in white colour including all necessary fittings, mongery, fly proof netting except glass, complete all as specified.</t>
  </si>
  <si>
    <t>Gate</t>
  </si>
  <si>
    <t>Mild Steel Main Gate</t>
  </si>
  <si>
    <t>Internal Electrification</t>
  </si>
  <si>
    <t>Supply and Installation of Gate Security Elements</t>
  </si>
  <si>
    <r>
      <rPr>
        <b/>
        <sz val="11"/>
        <color theme="1"/>
        <rFont val="Calibri"/>
        <family val="2"/>
        <scheme val="minor"/>
      </rPr>
      <t>Supply Of Automatic Traffic Barrier System</t>
    </r>
    <r>
      <rPr>
        <sz val="11"/>
        <color theme="1"/>
        <rFont val="Calibri"/>
        <family val="2"/>
        <scheme val="minor"/>
      </rPr>
      <t xml:space="preserve">
Model: SECTOR II
Brand: CENTURION – South Africa
* Designed for long operation life.
* Heavy Duty DC Based System.
* 3000 Operations in standby mode with standard 
battery
* Electronic PLC controller.
* 3000mm Booms.
* Fast operation Raise and Lower in 1.2 sec.
* The operation System sited above ground.
• SYSTEM INCLUDES
* Main Operating system.
* Power supply.
* Boom Pole. 3-Meter
* Bell Puch
* Remote</t>
    </r>
  </si>
  <si>
    <t xml:space="preserve">BREAKAWAY COUPLER (Centurion, South Africa) </t>
  </si>
  <si>
    <t>Supply Of RFID Short-Range Reader QTY=4,
Power Supply &amp; 4 Door Access Controller
QTY=1</t>
  </si>
  <si>
    <t>Supply Of RFID Reader Pole</t>
  </si>
  <si>
    <t xml:space="preserve"> Supply Of Automatic Tripod Turnstile.</t>
  </si>
  <si>
    <t xml:space="preserve"> Distribution box with circuit breakers etc. </t>
  </si>
  <si>
    <t xml:space="preserve"> Workstation I5 11th Gen 1TB 4GB Dell/HP
With LCD 21 inch (Brand New)</t>
  </si>
  <si>
    <t xml:space="preserve"> Civil works for the Road Blocker as per drawing </t>
  </si>
  <si>
    <t>Civil works for the Tyre Killers asper drawing</t>
  </si>
  <si>
    <t xml:space="preserve"> Civil works for Traffic Barrier as per drawing</t>
  </si>
  <si>
    <t>Installation &amp; Testing Commissioning</t>
  </si>
  <si>
    <r>
      <rPr>
        <b/>
        <sz val="10"/>
        <rFont val="Arial"/>
        <family val="2"/>
      </rPr>
      <t>Supply Of Traffic Signal Light</t>
    </r>
    <r>
      <rPr>
        <sz val="10"/>
        <rFont val="Arial"/>
        <family val="2"/>
      </rPr>
      <t xml:space="preserve">
• Technology: LED
• Size: 151mm x 301mm
• Colors: Red (to Stop) and Green (to Go)
• Case Material: Aluminium
• Working voltage: 120V to 265Vac, 50HZ
• Waterproof: Yes
• Communication: should take input from controller</t>
    </r>
  </si>
  <si>
    <r>
      <rPr>
        <b/>
        <sz val="10"/>
        <rFont val="Arial"/>
        <family val="2"/>
      </rPr>
      <t>Supply Of Induction Loop</t>
    </r>
    <r>
      <rPr>
        <sz val="10"/>
        <rFont val="Arial"/>
        <family val="2"/>
      </rPr>
      <t xml:space="preserve">
• Supply voltage: 10V DC – 40V DC
• Degree Of Protection: IP55
• Reaction time: 4ms
• Detection: All vehicles
• Visual LED indicators
• Audible indicators
Housing material: Polycarbonate</t>
    </r>
  </si>
  <si>
    <r>
      <rPr>
        <b/>
        <sz val="10"/>
        <rFont val="Arial"/>
        <family val="2"/>
      </rPr>
      <t>SUPPLY AND INSTALLATION OF ROAD
BLOCKER For Entrance</t>
    </r>
    <r>
      <rPr>
        <sz val="10"/>
        <rFont val="Arial"/>
        <family val="2"/>
      </rPr>
      <t xml:space="preserve">
(10’x3’) Brand “ASG Systems”
Made In Pakistan
* Mechanical Road Blocker with 7.5 HP motor &amp;
Hydraulic Pumps with 7 KW motor.
* Extra Heavy Duty solenoid values for reliability
and safety in operation.
* Approximate maximum running pressure 25 bars.
* Power supply: 380-415V AC 50Hz Three Phase
10A.
* Interface: can interface with most access systems.
* Duty Cycle: 100%
* Normal operating speed: 6-8 seconds.
* Axial Weight: any road going vehicle (in house test
certificate)
*Crash Rating: 7.5 Tones @ 80Km/Hr or 50Mph with 
nil
penetration.</t>
    </r>
  </si>
  <si>
    <r>
      <rPr>
        <b/>
        <sz val="10"/>
        <rFont val="Arial"/>
        <family val="2"/>
      </rPr>
      <t>Supply Of Tyre Killer Spikes for Exit
Made In Pakistan</t>
    </r>
    <r>
      <rPr>
        <sz val="10"/>
        <rFont val="Arial"/>
        <family val="2"/>
      </rPr>
      <t xml:space="preserve">
Design, fabrication, supply, installation, testing
and remedy of defect or damage during defect
liability period of Tyre Killer of 6500mm to
8000mm length (length will be finalized by the
Engineer) with full raised height of 75- 100mm
suitable for vehicles up to 15 tons axle load
including associated civil &amp; plumbing works
(excluding RCC pit construction) complete in all
respect as per specifications and drawings.</t>
    </r>
  </si>
  <si>
    <t>NDMA GATE ( Main )</t>
  </si>
  <si>
    <t>ABSTRACT</t>
  </si>
  <si>
    <t>EXTERNAL ECLECTRIFICATION</t>
  </si>
  <si>
    <t>S.No</t>
  </si>
  <si>
    <t>DESCRIPTION</t>
  </si>
  <si>
    <t>Unit Rate</t>
  </si>
  <si>
    <t>Supply and fix, u-PVC Soil and waste pipe 80 mm dia, complete in all respect</t>
  </si>
  <si>
    <t>Mtr</t>
  </si>
  <si>
    <t>Excavation as in Ordinary Soil upto 1M depth, pipe trenches upto 1M width, (Foundation and Trench over 1 M widths will be treated as Additional).</t>
  </si>
  <si>
    <t>Earth filling as in Ordinary or hard soil, filling in foundation, pipe trenches, 1 M below or above Ground Level (GL), with soil obtained from excavation in trenchesincluding watering and compaction in 150 mm layer and dressing to required profile and shape.</t>
  </si>
  <si>
    <t>Providing Sand Cushion in layers as specified in drawings</t>
  </si>
  <si>
    <t xml:space="preserve">Supply and Fixing of First Class Brick (Protection Cover)       </t>
  </si>
  <si>
    <t>Supply and fixing of Warning Tape</t>
  </si>
  <si>
    <t>Manholes, complete, rectangular or circular as described in drawings including main channel, set in CM 1:1, 230 mm thick brick walls (except manhole cover).</t>
  </si>
  <si>
    <t>Supply and fix, Manhole CI cover with frame, 450 mm, circular or rectangular exceeding 7.50kg each, but not exceeding 10kg/each, set in CM and haunching in Concrete, as specified.</t>
  </si>
  <si>
    <t>Digging holes, in ordinary soil, provision and erection in position and setting  RCC foundation for  Street Light pole galvanized 7 metre long, including “J” bolt set, single arm pole complete with base plate as specified in drawings.</t>
  </si>
  <si>
    <t xml:space="preserve">Digging holes, in ordinary soil, provision and erection in position and setting  RCC foundation for  Street Light pole galvanized 7 metre long, including “J” bolt set, double arm pole complete with base plate as specified in drawings.  </t>
  </si>
  <si>
    <t>Earthing complete as specified in drawings with 10 sqm bare copper conductor and copper rod supply and fixing</t>
  </si>
  <si>
    <t>Supply, installation, testing and commissioning of Pad mounted LIGHTING CONTROL PANEL LCP complete  with angle iron frame claded 16 SWG, sheet steel enclosure having high quality powder coated paint, color RAL 70312. The panel shall be complete with incoming and outgoing MCB's, CU busbars (100 Amps., TPN+E), magnetic contactors, photo-electric switches, voltmeters/ammeters, indication lights, panel lights with door switch, construction with IP 66 protection class, door locking arrangment etc and all other accessories as required for quality work and to the satisfaction of Engineer.</t>
  </si>
  <si>
    <t xml:space="preserve">Supply, installation, Testing and commissioning of Line up Terminal (IP 65), complete with 01 No. of 6A MCB for Single Arm poles, fitted inside the bottom of pole complete with nuts/washers, Copper lugs, clamps and other required hard ware to the satisfaction of Engineer  </t>
  </si>
  <si>
    <t xml:space="preserve">LED Road Street Light, 100 watt, 220-240 Volts, “Premium quality  die-cast aluminium body with fins”, complete supply and fixing. </t>
  </si>
  <si>
    <t>Cable electric LT, 600/1000 V, stranded copper conductor insulated, extruded, PVC Un-armoured and PVC sheathed overall Single core, 16 mm2 Laid in GI/ RCC pipe/duct (excluding cost of pipe/duct), supply and fixing.</t>
  </si>
  <si>
    <t>Rft</t>
  </si>
  <si>
    <t>Cable 3 core 2.5 mm2 copper conductor PVC insulated cable complete supply and fixing.</t>
  </si>
  <si>
    <t>Preparation of Electrification design (including design calculations, design drawings &amp; shop drawings)  for External Electrification work from PEC approved consultant</t>
  </si>
  <si>
    <t>Job</t>
  </si>
  <si>
    <t>Validation of Design from PEC approved Electrical Consultant</t>
  </si>
  <si>
    <t>Total Amount(PKR)</t>
  </si>
  <si>
    <t>Leveling, Grabbling and Compaction as per drawing</t>
  </si>
  <si>
    <t>SFT</t>
  </si>
  <si>
    <t>Cut or fill in Soil not exceeding 300 mm, compact formation surface by compacting equipment and roller upto 98% including filling in depression with hard soil.</t>
  </si>
  <si>
    <t>Provide and lay 80mm thick 7000 psi cube strength precast Concrete Pavers of approved sample over 2" thick well compacted sand bed , Including the cost of 3" thick approved quality graded aggregate sub base and compacted upto 98% FDD. The subgrade must be well compacted upto 98% compaction.</t>
  </si>
  <si>
    <t>Providing and laying of lean concrete using crushed or broken stone graded; 1:4:8,</t>
  </si>
  <si>
    <t>Providing and laying Precast PCC Kerb-stone, size 300 x 300 x 150 mm including setting, jointing and pointing in CM 1:4 all as specified.</t>
  </si>
  <si>
    <t>RFT</t>
  </si>
  <si>
    <r>
      <rPr>
        <b/>
        <sz val="7"/>
        <color rgb="FF000000"/>
        <rFont val="Times New Roman"/>
        <family val="1"/>
      </rPr>
      <t xml:space="preserve"> </t>
    </r>
    <r>
      <rPr>
        <b/>
        <sz val="14"/>
        <color rgb="FF000000"/>
        <rFont val="Calibri"/>
        <family val="2"/>
      </rPr>
      <t>Indrive/Uber Car Parking Paver ( 60’-0” x 60’-0” )</t>
    </r>
  </si>
  <si>
    <r>
      <t>Providing and laying Precast PCC Kerb-stone,</t>
    </r>
    <r>
      <rPr>
        <sz val="10"/>
        <color theme="1"/>
        <rFont val="Arial"/>
        <family val="2"/>
      </rPr>
      <t xml:space="preserve"> </t>
    </r>
    <r>
      <rPr>
        <sz val="11"/>
        <color theme="1"/>
        <rFont val="Arial"/>
        <family val="2"/>
      </rPr>
      <t>size 300 x 300 x 150 mm including setting, jointing and pointing in CM 1:4 all as specified.</t>
    </r>
  </si>
  <si>
    <t xml:space="preserve">General Car Parking Paver (200’-0” x 200’-0”) </t>
  </si>
  <si>
    <t>Cut or fill in Granular Soil not exceeding 300 mm, compact formation surface by compacting equipment and roller upto 98% including filling in depression with soil.</t>
  </si>
  <si>
    <t>Providing and febrication of Solid Block Masonary (9" thick) in C/s 1:5 morter for all elements consistant joint thickness (Average 10 mm) accordance with given details in drawing(General Notes) including lead and lift, storage, handling, carriage, scaffolding access arrangement, curing etc ( Toe Wall )</t>
  </si>
  <si>
    <t>Providing and laying of lean concrete using crushed or broken stone graded; 1:4:8, for Toe wall</t>
  </si>
  <si>
    <t>20’-0” Wide Road From Main Road to General Car Parking</t>
  </si>
  <si>
    <t>Cut or fill in Soil not exceeding 300 mm, compact formation surface by compacting equipment and roller upto 98% including filling in depression with soil.</t>
  </si>
  <si>
    <t>Supply and fix, Concertina Wire / Razor wire, single coil, 12 gauge galvanized wire, loop dia 0.452 to 0.990M, complete, all as specified.</t>
  </si>
  <si>
    <t>Providing and febrication of Solid Block Masonary (4" thick) in C/s 1:5 morter for all elements consistant joint thickness (Average 10 mm) accordance with given details in drawing(General Notes) including lead and lift, storage, handling, carriage, scaffolding access arrangement, curing etc complete as per drawing</t>
  </si>
  <si>
    <t>Providing, Fabrication and installation of y-Angle for installation of Razor wire</t>
  </si>
  <si>
    <t>Providing and applying 3 coats of Weather Sheild paint (Mat finish) of approved quality, color and shade (approved company) over 2 coats of Primer of approved manafacturer and quality on Walls including surface preparation, Wall putty filling, cutting, surfacing, scaffolding, scraping, sanding, &amp; etc. complete as per drawing</t>
  </si>
  <si>
    <t>Providing and laying 1/2" thick cement sand plaster (1:4) to External walls, making edges and corners, preparation of surface, plaster with mesh, including finishing, scaffolding, curing and etc. complete as per drawing</t>
  </si>
  <si>
    <t>Providing and installation of Hikvision 4MP IP Camera Model DS-2CD1043G2-LIU Including Hikvision 16 Channel K1 NVR DS-7616NI, PoE 8 Port Switch, PVC Box 10x12" for Switch, Water proof boxes 4 X 4, Hard Disk Driv 4TB, Cat 6 copper Cable role of 305mtr, Cable tai,Solution Tab, Papter tap, G-wire ( Lump Sum ) and labor charges</t>
  </si>
  <si>
    <t xml:space="preserve"> Installation of Barbed Wire, Cameras And Elevation boundary wall</t>
  </si>
  <si>
    <t>1</t>
  </si>
  <si>
    <t>NDMA Main Gate</t>
  </si>
  <si>
    <t>Security Barrier</t>
  </si>
  <si>
    <t>NDMA Rear side Gate</t>
  </si>
  <si>
    <t>Uber car Parking</t>
  </si>
  <si>
    <t xml:space="preserve">20' wide Road </t>
  </si>
  <si>
    <t>General Car Parking</t>
  </si>
  <si>
    <t>Elevation of Boundary Wall</t>
  </si>
  <si>
    <t>External Electrification</t>
  </si>
  <si>
    <t>Car Parking &amp; Road Work</t>
  </si>
  <si>
    <t xml:space="preserve">Total Amount </t>
  </si>
  <si>
    <t>Fabrication, Supply and installation of bullet Proof check post (6’-0” x 6’-0”).</t>
  </si>
  <si>
    <t>A)</t>
  </si>
  <si>
    <t>B)</t>
  </si>
  <si>
    <t>C)</t>
  </si>
  <si>
    <t>i</t>
  </si>
  <si>
    <t>ii</t>
  </si>
  <si>
    <t>iii</t>
  </si>
  <si>
    <t>iv</t>
  </si>
  <si>
    <t>Civil Work includings Steel gate</t>
  </si>
  <si>
    <t>ERRA</t>
  </si>
  <si>
    <t>Renovation / Upgradation of Main Gate, Security System &amp; Parking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</si>
</sst>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3" formatCode="_(* #,##0.00_);_(* \(#,##0.00\);_(* &quot;-&quot;??_);_(@_)"/>
    <numFmt numFmtId="164" formatCode="_-* #,##0.00_-;\-* #,##0.00_-;_-* &quot;-&quot;??_-;_-@_-"/>
    <numFmt numFmtId="165" formatCode="0.000"/>
    <numFmt numFmtId="166" formatCode="#,##0.000"/>
    <numFmt numFmtId="167" formatCode="#,##0.000_);\(#,##0.000\)"/>
    <numFmt numFmtId="168" formatCode="#,##0_ ;\-#,##0\ "/>
    <numFmt numFmtId="169" formatCode="0.0%"/>
    <numFmt numFmtId="170" formatCode="General_)"/>
    <numFmt numFmtId="171" formatCode="_(* #,##0_);_(* \(#,##0\);_(* &quot;-&quot;??_);_(@_)"/>
    <numFmt numFmtId="172" formatCode="_-* #,##0_-;\-* #,##0_-;_-* &quot;-&quot;??_-;_-@_-"/>
    <numFmt numFmtId="173" formatCode="_(* #,##0.0_);_(* \(#,##0.0\);_(* &quot;-&quot;??_);_(@_)"/>
    <numFmt numFmtId="174" formatCode="_(* #,##0.00_);_(* \(#,##0.00\);_(* &quot;-&quot;_);_(@_)"/>
    <numFmt numFmtId="175" formatCode="#,##0.00000"/>
    <numFmt numFmtId="176" formatCode="0.0"/>
  </numFmts>
  <fonts count="39">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4"/>
      <name val="Arial"/>
      <family val="2"/>
    </font>
    <font>
      <sz val="11"/>
      <name val="Arial"/>
      <family val="2"/>
    </font>
    <font>
      <b/>
      <u/>
      <sz val="12"/>
      <name val="Arial"/>
      <family val="2"/>
    </font>
    <font>
      <b/>
      <u/>
      <sz val="14"/>
      <name val="Arial"/>
      <family val="2"/>
    </font>
    <font>
      <b/>
      <sz val="12"/>
      <name val="Arial"/>
      <family val="2"/>
    </font>
    <font>
      <b/>
      <sz val="11"/>
      <name val="Arial"/>
      <family val="2"/>
    </font>
    <font>
      <sz val="10"/>
      <name val="MS Sans Serif"/>
      <family val="2"/>
    </font>
    <font>
      <sz val="12"/>
      <name val="Arial"/>
      <family val="2"/>
    </font>
    <font>
      <sz val="10"/>
      <name val="Arial"/>
      <family val="2"/>
    </font>
    <font>
      <b/>
      <sz val="16"/>
      <color theme="1"/>
      <name val="Calibri"/>
      <family val="2"/>
      <scheme val="minor"/>
    </font>
    <font>
      <b/>
      <sz val="14"/>
      <color theme="1"/>
      <name val="Arial"/>
      <family val="2"/>
    </font>
    <font>
      <sz val="14"/>
      <color theme="1"/>
      <name val="Arial"/>
      <family val="2"/>
    </font>
    <font>
      <b/>
      <sz val="11"/>
      <color theme="1"/>
      <name val="Arial"/>
      <family val="2"/>
    </font>
    <font>
      <sz val="11"/>
      <color theme="1"/>
      <name val="Arial"/>
      <family val="2"/>
    </font>
    <font>
      <sz val="11"/>
      <color rgb="FF000000"/>
      <name val="ArialMT"/>
    </font>
    <font>
      <b/>
      <sz val="12"/>
      <name val="Calibri"/>
      <family val="2"/>
      <scheme val="minor"/>
    </font>
    <font>
      <sz val="11"/>
      <color rgb="FFFF0000"/>
      <name val="Calibri"/>
      <family val="2"/>
      <scheme val="minor"/>
    </font>
    <font>
      <b/>
      <u/>
      <sz val="11"/>
      <color theme="1"/>
      <name val="Arial Narrow"/>
      <family val="2"/>
    </font>
    <font>
      <b/>
      <u/>
      <sz val="11"/>
      <color theme="1"/>
      <name val="Arial"/>
      <family val="2"/>
    </font>
    <font>
      <sz val="11"/>
      <name val="Book Antiqua"/>
      <family val="1"/>
    </font>
    <font>
      <sz val="12"/>
      <color theme="1"/>
      <name val="Arial"/>
      <family val="2"/>
    </font>
    <font>
      <b/>
      <sz val="11"/>
      <color rgb="FF000000"/>
      <name val="ArialMT"/>
    </font>
    <font>
      <b/>
      <u/>
      <sz val="12"/>
      <color theme="1"/>
      <name val="Arial"/>
      <family val="2"/>
    </font>
    <font>
      <sz val="10"/>
      <color theme="1"/>
      <name val="Arial"/>
      <family val="2"/>
    </font>
    <font>
      <b/>
      <sz val="10"/>
      <name val="Arial"/>
      <family val="2"/>
    </font>
    <font>
      <sz val="12"/>
      <color theme="1"/>
      <name val="Calibri"/>
      <family val="2"/>
      <scheme val="minor"/>
    </font>
    <font>
      <sz val="10"/>
      <color theme="1"/>
      <name val="Calibri"/>
      <family val="2"/>
      <scheme val="minor"/>
    </font>
    <font>
      <b/>
      <sz val="14"/>
      <color rgb="FF000000"/>
      <name val="Calibri"/>
      <family val="2"/>
    </font>
    <font>
      <b/>
      <sz val="7"/>
      <color rgb="FF000000"/>
      <name val="Times New Roman"/>
      <family val="1"/>
    </font>
    <font>
      <sz val="11"/>
      <color rgb="FF000000"/>
      <name val="Calibri"/>
      <family val="2"/>
    </font>
    <font>
      <sz val="11"/>
      <color rgb="FF000000"/>
      <name val="Arial"/>
      <family val="2"/>
    </font>
    <font>
      <b/>
      <sz val="11"/>
      <color rgb="FF000000"/>
      <name val="Arial"/>
      <family val="2"/>
    </font>
    <font>
      <i/>
      <sz val="11"/>
      <color theme="1"/>
      <name val="Calibri"/>
      <family val="2"/>
      <scheme val="minor"/>
    </font>
    <font>
      <i/>
      <sz val="12"/>
      <color theme="1"/>
      <name val="Calibri"/>
      <family val="2"/>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auto="1"/>
      </bottom>
      <diagonal/>
    </border>
    <border>
      <left style="thin">
        <color auto="1"/>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0">
    <xf numFmtId="0" fontId="0" fillId="0" borderId="0"/>
    <xf numFmtId="164" fontId="1" fillId="0" borderId="0" applyFont="0" applyFill="0" applyBorder="0" applyAlignment="0" applyProtection="0"/>
    <xf numFmtId="0" fontId="11" fillId="0" borderId="0"/>
    <xf numFmtId="43" fontId="13" fillId="0" borderId="0" applyFont="0" applyFill="0" applyBorder="0" applyAlignment="0" applyProtection="0"/>
    <xf numFmtId="43" fontId="1" fillId="0" borderId="0" applyFont="0" applyFill="0" applyBorder="0" applyAlignment="0" applyProtection="0"/>
    <xf numFmtId="0" fontId="13" fillId="0" borderId="0"/>
    <xf numFmtId="9" fontId="1" fillId="0" borderId="0" applyFont="0" applyFill="0" applyBorder="0" applyAlignment="0" applyProtection="0"/>
    <xf numFmtId="0" fontId="6" fillId="0" borderId="0"/>
    <xf numFmtId="0" fontId="13" fillId="0" borderId="0"/>
    <xf numFmtId="164" fontId="1" fillId="0" borderId="0" applyFont="0" applyFill="0" applyBorder="0" applyAlignment="0" applyProtection="0"/>
  </cellStyleXfs>
  <cellXfs count="351">
    <xf numFmtId="0" fontId="0" fillId="0" borderId="0" xfId="0"/>
    <xf numFmtId="0" fontId="2" fillId="0" borderId="2" xfId="0" applyFont="1" applyBorder="1" applyAlignment="1">
      <alignment horizontal="center"/>
    </xf>
    <xf numFmtId="0" fontId="2" fillId="0" borderId="2" xfId="0" applyFont="1" applyBorder="1" applyAlignment="1">
      <alignment horizontal="right"/>
    </xf>
    <xf numFmtId="0" fontId="0" fillId="0" borderId="2" xfId="0" applyBorder="1"/>
    <xf numFmtId="0" fontId="2" fillId="2" borderId="3" xfId="0" applyFont="1" applyFill="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horizontal="center"/>
    </xf>
    <xf numFmtId="0" fontId="0" fillId="0" borderId="2" xfId="0" applyBorder="1" applyAlignment="1">
      <alignment horizontal="right"/>
    </xf>
    <xf numFmtId="0" fontId="0" fillId="0" borderId="2" xfId="0" applyBorder="1" applyAlignment="1">
      <alignment horizontal="center"/>
    </xf>
    <xf numFmtId="0" fontId="0" fillId="0" borderId="3" xfId="0" applyBorder="1"/>
    <xf numFmtId="0" fontId="0" fillId="0" borderId="4" xfId="0" applyBorder="1" applyAlignment="1">
      <alignment horizontal="center"/>
    </xf>
    <xf numFmtId="0" fontId="0" fillId="0" borderId="5" xfId="0" applyBorder="1"/>
    <xf numFmtId="2" fontId="2" fillId="0" borderId="2" xfId="0" applyNumberFormat="1" applyFont="1" applyBorder="1" applyAlignment="1">
      <alignment horizontal="right"/>
    </xf>
    <xf numFmtId="0" fontId="0" fillId="0" borderId="4" xfId="0" applyBorder="1"/>
    <xf numFmtId="2" fontId="0" fillId="0" borderId="2" xfId="0" applyNumberFormat="1" applyBorder="1" applyAlignment="1">
      <alignment horizontal="right"/>
    </xf>
    <xf numFmtId="0" fontId="0" fillId="0" borderId="0" xfId="0" applyAlignment="1">
      <alignment horizontal="center"/>
    </xf>
    <xf numFmtId="0" fontId="0" fillId="0" borderId="0" xfId="0" applyAlignment="1">
      <alignment horizontal="right"/>
    </xf>
    <xf numFmtId="0" fontId="2" fillId="0" borderId="5" xfId="0" applyFont="1" applyBorder="1"/>
    <xf numFmtId="0" fontId="2" fillId="2" borderId="2" xfId="0" applyFont="1" applyFill="1" applyBorder="1"/>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vertical="center"/>
    </xf>
    <xf numFmtId="0" fontId="9" fillId="0" borderId="2" xfId="0" applyFont="1" applyBorder="1" applyAlignment="1">
      <alignment horizontal="center" vertical="center" wrapText="1"/>
    </xf>
    <xf numFmtId="0" fontId="10" fillId="0" borderId="0" xfId="0" applyFont="1"/>
    <xf numFmtId="0" fontId="9" fillId="0" borderId="0" xfId="0" applyFont="1" applyAlignment="1">
      <alignment horizontal="center" vertical="center" wrapText="1"/>
    </xf>
    <xf numFmtId="38" fontId="12" fillId="0" borderId="2" xfId="2" applyNumberFormat="1" applyFont="1" applyBorder="1" applyAlignment="1">
      <alignment horizontal="center" vertical="center"/>
    </xf>
    <xf numFmtId="0" fontId="5" fillId="0" borderId="3" xfId="0" applyFont="1" applyBorder="1"/>
    <xf numFmtId="0" fontId="5" fillId="0" borderId="4" xfId="0" applyFont="1" applyBorder="1"/>
    <xf numFmtId="0" fontId="5" fillId="0" borderId="5" xfId="0" applyFont="1" applyBorder="1"/>
    <xf numFmtId="165" fontId="12" fillId="0" borderId="2" xfId="0" applyNumberFormat="1" applyFont="1" applyBorder="1" applyAlignment="1">
      <alignment horizontal="center" vertical="center"/>
    </xf>
    <xf numFmtId="1"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165" fontId="12" fillId="0" borderId="0" xfId="0" applyNumberFormat="1" applyFont="1" applyAlignment="1">
      <alignment horizontal="center" vertical="center"/>
    </xf>
    <xf numFmtId="0" fontId="9" fillId="0" borderId="3" xfId="0" applyFont="1" applyBorder="1"/>
    <xf numFmtId="0" fontId="9" fillId="0" borderId="4" xfId="0" applyFont="1" applyBorder="1"/>
    <xf numFmtId="0" fontId="9" fillId="0" borderId="5" xfId="0" applyFont="1" applyBorder="1"/>
    <xf numFmtId="0" fontId="12" fillId="0" borderId="2" xfId="0" applyFont="1" applyBorder="1" applyAlignment="1">
      <alignment horizontal="left" vertical="center"/>
    </xf>
    <xf numFmtId="0" fontId="12" fillId="0" borderId="2" xfId="0" applyFont="1" applyBorder="1" applyAlignment="1">
      <alignment horizontal="center" vertical="center" wrapText="1"/>
    </xf>
    <xf numFmtId="1" fontId="12" fillId="0" borderId="0" xfId="0" applyNumberFormat="1"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166" fontId="12" fillId="0" borderId="2" xfId="0" applyNumberFormat="1" applyFont="1" applyBorder="1" applyAlignment="1">
      <alignment horizontal="center" vertical="center"/>
    </xf>
    <xf numFmtId="1" fontId="9" fillId="0" borderId="6" xfId="0" applyNumberFormat="1" applyFont="1" applyBorder="1" applyAlignment="1">
      <alignment vertical="center" wrapText="1"/>
    </xf>
    <xf numFmtId="1" fontId="9" fillId="0" borderId="7" xfId="0" applyNumberFormat="1" applyFont="1" applyBorder="1" applyAlignment="1">
      <alignment vertical="center" wrapText="1"/>
    </xf>
    <xf numFmtId="1" fontId="9" fillId="0" borderId="11" xfId="0" applyNumberFormat="1" applyFont="1" applyBorder="1" applyAlignment="1">
      <alignment vertical="center" wrapText="1"/>
    </xf>
    <xf numFmtId="167" fontId="12" fillId="0" borderId="2" xfId="3" applyNumberFormat="1" applyFont="1" applyFill="1" applyBorder="1" applyAlignment="1">
      <alignment horizontal="center" vertical="center"/>
    </xf>
    <xf numFmtId="1" fontId="9" fillId="0" borderId="8" xfId="0" applyNumberFormat="1" applyFont="1" applyBorder="1" applyAlignment="1">
      <alignment vertical="center" wrapText="1"/>
    </xf>
    <xf numFmtId="1" fontId="9" fillId="0" borderId="0" xfId="0" applyNumberFormat="1" applyFont="1" applyAlignment="1">
      <alignment vertical="center" wrapText="1"/>
    </xf>
    <xf numFmtId="1" fontId="9" fillId="0" borderId="12" xfId="0" applyNumberFormat="1" applyFont="1" applyBorder="1" applyAlignment="1">
      <alignment vertical="center" wrapText="1"/>
    </xf>
    <xf numFmtId="1" fontId="12" fillId="0" borderId="2" xfId="3" applyNumberFormat="1" applyFont="1" applyFill="1" applyBorder="1" applyAlignment="1">
      <alignment horizontal="center" vertical="center"/>
    </xf>
    <xf numFmtId="1" fontId="9" fillId="0" borderId="9" xfId="0" applyNumberFormat="1" applyFont="1" applyBorder="1" applyAlignment="1">
      <alignment vertical="center" wrapText="1"/>
    </xf>
    <xf numFmtId="1" fontId="9" fillId="0" borderId="1" xfId="0" applyNumberFormat="1" applyFont="1" applyBorder="1" applyAlignment="1">
      <alignment vertical="center" wrapText="1"/>
    </xf>
    <xf numFmtId="1" fontId="9" fillId="0" borderId="13" xfId="0" applyNumberFormat="1" applyFont="1" applyBorder="1" applyAlignment="1">
      <alignment vertical="center" wrapText="1"/>
    </xf>
    <xf numFmtId="0" fontId="6" fillId="0" borderId="0" xfId="0" applyFont="1" applyAlignment="1">
      <alignment horizontal="center"/>
    </xf>
    <xf numFmtId="1" fontId="6" fillId="0" borderId="0" xfId="0" applyNumberFormat="1" applyFont="1"/>
    <xf numFmtId="2" fontId="6" fillId="0" borderId="0" xfId="0" applyNumberFormat="1" applyFont="1"/>
    <xf numFmtId="0" fontId="15" fillId="0" borderId="0" xfId="5" applyFont="1" applyAlignment="1">
      <alignment horizontal="center" vertical="center"/>
    </xf>
    <xf numFmtId="169" fontId="15" fillId="0" borderId="0" xfId="6" applyNumberFormat="1" applyFont="1" applyFill="1" applyBorder="1" applyAlignment="1">
      <alignment horizontal="center" vertical="center"/>
    </xf>
    <xf numFmtId="3" fontId="16" fillId="0" borderId="0" xfId="5" applyNumberFormat="1" applyFont="1" applyAlignment="1">
      <alignment horizontal="center" vertical="center"/>
    </xf>
    <xf numFmtId="0" fontId="16" fillId="0" borderId="0" xfId="5" applyFont="1" applyAlignment="1">
      <alignment horizontal="center" vertical="center"/>
    </xf>
    <xf numFmtId="170" fontId="17" fillId="0" borderId="2" xfId="5" applyNumberFormat="1" applyFont="1" applyBorder="1" applyAlignment="1">
      <alignment horizontal="center" vertical="center" wrapText="1"/>
    </xf>
    <xf numFmtId="0" fontId="17" fillId="0" borderId="0" xfId="5" applyFont="1" applyAlignment="1">
      <alignment horizontal="center" vertical="center"/>
    </xf>
    <xf numFmtId="3" fontId="18" fillId="0" borderId="0" xfId="5" applyNumberFormat="1" applyFont="1" applyAlignment="1">
      <alignment horizontal="center" vertical="center"/>
    </xf>
    <xf numFmtId="0" fontId="18" fillId="0" borderId="0" xfId="5" applyFont="1" applyAlignment="1">
      <alignment horizontal="center" vertical="center"/>
    </xf>
    <xf numFmtId="0" fontId="17" fillId="0" borderId="0" xfId="0" applyFont="1" applyAlignment="1" applyProtection="1">
      <alignment horizontal="center" vertical="center" wrapText="1"/>
      <protection hidden="1"/>
    </xf>
    <xf numFmtId="0" fontId="18" fillId="0" borderId="0" xfId="0" applyFont="1" applyAlignment="1">
      <alignment horizontal="center" vertical="center"/>
    </xf>
    <xf numFmtId="0" fontId="17" fillId="0" borderId="0" xfId="0" applyFont="1" applyAlignment="1" applyProtection="1">
      <alignment horizontal="center" vertical="center"/>
      <protection hidden="1"/>
    </xf>
    <xf numFmtId="0" fontId="17" fillId="0" borderId="2" xfId="5" applyFont="1" applyBorder="1" applyAlignment="1">
      <alignment horizontal="center" vertical="center"/>
    </xf>
    <xf numFmtId="170" fontId="18" fillId="0" borderId="2" xfId="5" applyNumberFormat="1" applyFont="1" applyBorder="1" applyAlignment="1">
      <alignment horizontal="center" vertical="center"/>
    </xf>
    <xf numFmtId="0" fontId="17" fillId="0" borderId="2" xfId="5" applyFont="1" applyBorder="1" applyAlignment="1">
      <alignment horizontal="left" vertical="center"/>
    </xf>
    <xf numFmtId="41" fontId="18" fillId="0" borderId="2" xfId="3" applyNumberFormat="1" applyFont="1" applyFill="1" applyBorder="1" applyAlignment="1">
      <alignment horizontal="center" vertical="center"/>
    </xf>
    <xf numFmtId="172" fontId="18" fillId="0" borderId="2" xfId="1" applyNumberFormat="1" applyFont="1" applyFill="1" applyBorder="1" applyAlignment="1">
      <alignment horizontal="center" vertical="center"/>
    </xf>
    <xf numFmtId="171" fontId="18" fillId="0" borderId="0" xfId="7" applyNumberFormat="1" applyFont="1" applyAlignment="1">
      <alignment horizontal="center" vertical="center"/>
    </xf>
    <xf numFmtId="0" fontId="18" fillId="0" borderId="2" xfId="3" quotePrefix="1" applyNumberFormat="1" applyFont="1" applyFill="1" applyBorder="1" applyAlignment="1">
      <alignment horizontal="center" vertical="center"/>
    </xf>
    <xf numFmtId="0" fontId="18" fillId="0" borderId="2" xfId="5" applyFont="1" applyBorder="1" applyAlignment="1">
      <alignment horizontal="left" vertical="center" wrapText="1"/>
    </xf>
    <xf numFmtId="0" fontId="18" fillId="0" borderId="2" xfId="5" applyFont="1" applyBorder="1" applyAlignment="1">
      <alignment horizontal="center" vertical="center"/>
    </xf>
    <xf numFmtId="172" fontId="18" fillId="0" borderId="2" xfId="1" applyNumberFormat="1" applyFont="1" applyBorder="1" applyAlignment="1">
      <alignment horizontal="center" vertical="center"/>
    </xf>
    <xf numFmtId="43" fontId="18" fillId="0" borderId="0" xfId="4" applyFont="1" applyFill="1" applyBorder="1" applyAlignment="1" applyProtection="1">
      <alignment horizontal="center" vertical="center"/>
    </xf>
    <xf numFmtId="171" fontId="18" fillId="0" borderId="0" xfId="4" applyNumberFormat="1" applyFont="1" applyFill="1" applyBorder="1" applyAlignment="1" applyProtection="1">
      <alignment horizontal="center" vertical="center"/>
    </xf>
    <xf numFmtId="173" fontId="18" fillId="0" borderId="0" xfId="0" applyNumberFormat="1" applyFont="1" applyAlignment="1">
      <alignment horizontal="center" vertical="center"/>
    </xf>
    <xf numFmtId="0" fontId="18" fillId="0" borderId="0" xfId="6" applyNumberFormat="1" applyFont="1" applyFill="1" applyAlignment="1">
      <alignment horizontal="center" vertical="center"/>
    </xf>
    <xf numFmtId="9" fontId="18" fillId="0" borderId="0" xfId="6" applyFont="1" applyFill="1" applyAlignment="1">
      <alignment horizontal="center" vertical="center"/>
    </xf>
    <xf numFmtId="171" fontId="18" fillId="0" borderId="0" xfId="5" applyNumberFormat="1" applyFont="1" applyAlignment="1">
      <alignment horizontal="center" vertical="center"/>
    </xf>
    <xf numFmtId="171" fontId="18" fillId="0" borderId="0" xfId="4" applyNumberFormat="1" applyFont="1" applyFill="1" applyBorder="1" applyAlignment="1">
      <alignment horizontal="center" vertical="center"/>
    </xf>
    <xf numFmtId="174" fontId="18" fillId="0" borderId="0" xfId="4" applyNumberFormat="1" applyFont="1" applyFill="1" applyBorder="1" applyAlignment="1">
      <alignment horizontal="center" vertical="center"/>
    </xf>
    <xf numFmtId="0" fontId="18" fillId="0" borderId="2" xfId="3" applyNumberFormat="1" applyFont="1" applyFill="1" applyBorder="1" applyAlignment="1">
      <alignment horizontal="center" vertical="center"/>
    </xf>
    <xf numFmtId="174" fontId="18" fillId="0" borderId="0" xfId="0" applyNumberFormat="1" applyFont="1" applyAlignment="1">
      <alignment horizontal="center" vertical="center"/>
    </xf>
    <xf numFmtId="0" fontId="17" fillId="0" borderId="2" xfId="5" applyFont="1" applyBorder="1" applyAlignment="1">
      <alignment horizontal="left" vertical="center" wrapText="1"/>
    </xf>
    <xf numFmtId="41" fontId="18" fillId="0" borderId="2" xfId="3" quotePrefix="1" applyNumberFormat="1" applyFont="1" applyFill="1" applyBorder="1" applyAlignment="1">
      <alignment horizontal="center" vertical="center"/>
    </xf>
    <xf numFmtId="0" fontId="17" fillId="0" borderId="2" xfId="3" quotePrefix="1" applyNumberFormat="1" applyFont="1" applyFill="1" applyBorder="1" applyAlignment="1">
      <alignment horizontal="center" vertical="center"/>
    </xf>
    <xf numFmtId="2" fontId="18" fillId="0" borderId="0" xfId="0" applyNumberFormat="1" applyFont="1" applyAlignment="1">
      <alignment horizontal="center" vertical="center"/>
    </xf>
    <xf numFmtId="49" fontId="18" fillId="0" borderId="2" xfId="3" quotePrefix="1" applyNumberFormat="1" applyFont="1" applyFill="1" applyBorder="1" applyAlignment="1">
      <alignment horizontal="center" vertical="center"/>
    </xf>
    <xf numFmtId="41" fontId="18" fillId="0" borderId="2" xfId="3" quotePrefix="1" applyNumberFormat="1" applyFont="1" applyFill="1" applyBorder="1" applyAlignment="1">
      <alignment horizontal="center" vertical="center" wrapText="1"/>
    </xf>
    <xf numFmtId="0" fontId="18" fillId="0" borderId="2" xfId="5" applyFont="1" applyBorder="1" applyAlignment="1">
      <alignment horizontal="center" vertical="center" wrapText="1"/>
    </xf>
    <xf numFmtId="0" fontId="17" fillId="0" borderId="2" xfId="5" applyFont="1" applyBorder="1" applyAlignment="1">
      <alignment vertical="center" wrapText="1"/>
    </xf>
    <xf numFmtId="41" fontId="18" fillId="0" borderId="2" xfId="3" applyNumberFormat="1" applyFont="1" applyFill="1" applyBorder="1" applyAlignment="1">
      <alignment horizontal="center" vertical="center" wrapText="1"/>
    </xf>
    <xf numFmtId="41" fontId="18" fillId="0" borderId="0" xfId="4" applyNumberFormat="1" applyFont="1" applyFill="1" applyBorder="1" applyAlignment="1">
      <alignment horizontal="center" vertical="center"/>
    </xf>
    <xf numFmtId="17" fontId="18" fillId="0" borderId="2" xfId="3" quotePrefix="1" applyNumberFormat="1" applyFont="1" applyFill="1" applyBorder="1" applyAlignment="1">
      <alignment horizontal="center" vertical="center" wrapText="1"/>
    </xf>
    <xf numFmtId="1" fontId="17" fillId="0" borderId="2" xfId="5" applyNumberFormat="1" applyFont="1" applyBorder="1" applyAlignment="1">
      <alignment horizontal="center" vertical="center" wrapText="1"/>
    </xf>
    <xf numFmtId="1" fontId="18" fillId="0" borderId="2" xfId="5" applyNumberFormat="1" applyFont="1" applyBorder="1" applyAlignment="1">
      <alignment horizontal="center" vertical="center" wrapText="1"/>
    </xf>
    <xf numFmtId="172" fontId="17" fillId="0" borderId="2" xfId="1" applyNumberFormat="1" applyFont="1" applyBorder="1" applyAlignment="1">
      <alignment horizontal="center" vertical="center"/>
    </xf>
    <xf numFmtId="0" fontId="18" fillId="0" borderId="0" xfId="5" applyFont="1" applyAlignment="1">
      <alignment horizontal="left" vertical="center"/>
    </xf>
    <xf numFmtId="175" fontId="18" fillId="0" borderId="0" xfId="5" applyNumberFormat="1" applyFont="1" applyAlignment="1">
      <alignment horizontal="center" vertical="center"/>
    </xf>
    <xf numFmtId="4" fontId="18" fillId="0" borderId="0" xfId="5" applyNumberFormat="1" applyFont="1" applyAlignment="1">
      <alignment horizontal="center" vertical="center"/>
    </xf>
    <xf numFmtId="41" fontId="18" fillId="0" borderId="0" xfId="5" applyNumberFormat="1" applyFont="1" applyAlignment="1">
      <alignment horizontal="center" vertical="center"/>
    </xf>
    <xf numFmtId="0" fontId="19" fillId="0" borderId="2" xfId="0" applyFont="1" applyBorder="1" applyAlignment="1">
      <alignment horizontal="left" vertical="top" wrapText="1"/>
    </xf>
    <xf numFmtId="2" fontId="0" fillId="0" borderId="2" xfId="0" applyNumberFormat="1" applyBorder="1" applyAlignment="1">
      <alignment horizontal="center"/>
    </xf>
    <xf numFmtId="170" fontId="17" fillId="0" borderId="10" xfId="5" applyNumberFormat="1" applyFont="1" applyBorder="1" applyAlignment="1">
      <alignment horizontal="center" vertical="center"/>
    </xf>
    <xf numFmtId="176" fontId="0" fillId="0" borderId="2" xfId="0" applyNumberFormat="1" applyBorder="1" applyAlignment="1">
      <alignment horizontal="center"/>
    </xf>
    <xf numFmtId="0" fontId="4" fillId="0" borderId="2" xfId="0" applyFont="1" applyBorder="1" applyAlignment="1">
      <alignment horizontal="center"/>
    </xf>
    <xf numFmtId="0" fontId="2" fillId="0" borderId="2" xfId="0" applyFont="1" applyBorder="1"/>
    <xf numFmtId="176" fontId="2" fillId="0" borderId="2" xfId="0" applyNumberFormat="1" applyFont="1" applyBorder="1" applyAlignment="1">
      <alignment horizontal="center"/>
    </xf>
    <xf numFmtId="0" fontId="21" fillId="0" borderId="2" xfId="0" applyFont="1" applyBorder="1"/>
    <xf numFmtId="176" fontId="21" fillId="0" borderId="2" xfId="0" applyNumberFormat="1" applyFont="1" applyBorder="1" applyAlignment="1">
      <alignment horizontal="center"/>
    </xf>
    <xf numFmtId="0" fontId="21" fillId="0" borderId="2" xfId="0" applyFont="1" applyBorder="1" applyAlignment="1">
      <alignment horizontal="center"/>
    </xf>
    <xf numFmtId="176" fontId="18" fillId="0" borderId="0" xfId="0" applyNumberFormat="1" applyFont="1"/>
    <xf numFmtId="0" fontId="18" fillId="0" borderId="0" xfId="0" applyFont="1"/>
    <xf numFmtId="176" fontId="17" fillId="0" borderId="2" xfId="0" applyNumberFormat="1" applyFont="1" applyBorder="1" applyAlignment="1">
      <alignment horizontal="center" vertical="center" wrapText="1"/>
    </xf>
    <xf numFmtId="176" fontId="17" fillId="0" borderId="0" xfId="0" applyNumberFormat="1" applyFont="1"/>
    <xf numFmtId="0" fontId="17" fillId="0" borderId="0" xfId="0" applyFont="1"/>
    <xf numFmtId="176" fontId="23" fillId="0" borderId="2" xfId="0" applyNumberFormat="1" applyFont="1" applyBorder="1" applyAlignment="1">
      <alignment horizontal="left" vertical="center" wrapText="1"/>
    </xf>
    <xf numFmtId="1" fontId="18" fillId="0" borderId="2" xfId="0" applyNumberFormat="1" applyFont="1" applyBorder="1" applyAlignment="1">
      <alignment horizontal="center" vertical="center" wrapText="1"/>
    </xf>
    <xf numFmtId="176" fontId="23" fillId="0" borderId="2" xfId="0" applyNumberFormat="1" applyFont="1" applyBorder="1" applyAlignment="1">
      <alignment vertical="center" wrapText="1"/>
    </xf>
    <xf numFmtId="1" fontId="18" fillId="0" borderId="2" xfId="0" applyNumberFormat="1" applyFont="1" applyBorder="1" applyAlignment="1">
      <alignment horizontal="center" vertical="center"/>
    </xf>
    <xf numFmtId="176" fontId="18" fillId="0" borderId="2" xfId="0" applyNumberFormat="1" applyFont="1" applyBorder="1" applyAlignment="1">
      <alignment horizontal="left" vertical="center"/>
    </xf>
    <xf numFmtId="176" fontId="18" fillId="0" borderId="2" xfId="0" applyNumberFormat="1" applyFont="1" applyBorder="1" applyAlignment="1">
      <alignment horizontal="center" vertical="center"/>
    </xf>
    <xf numFmtId="176" fontId="18" fillId="0" borderId="2" xfId="9" applyNumberFormat="1" applyFont="1" applyFill="1" applyBorder="1" applyAlignment="1">
      <alignment horizontal="center" vertical="center"/>
    </xf>
    <xf numFmtId="2" fontId="18" fillId="0" borderId="2" xfId="0" applyNumberFormat="1" applyFont="1" applyBorder="1" applyAlignment="1">
      <alignment horizontal="center" vertical="center"/>
    </xf>
    <xf numFmtId="176" fontId="18" fillId="0" borderId="2" xfId="0" applyNumberFormat="1" applyFont="1" applyBorder="1" applyAlignment="1">
      <alignment horizontal="center" vertical="center" wrapText="1"/>
    </xf>
    <xf numFmtId="176" fontId="6" fillId="0" borderId="2" xfId="0" applyNumberFormat="1" applyFont="1" applyBorder="1" applyAlignment="1">
      <alignment horizontal="center" vertical="center"/>
    </xf>
    <xf numFmtId="165" fontId="24" fillId="0" borderId="2" xfId="3" applyNumberFormat="1" applyFont="1" applyFill="1" applyBorder="1" applyAlignment="1">
      <alignment horizontal="left" vertical="center"/>
    </xf>
    <xf numFmtId="176" fontId="6" fillId="0" borderId="2" xfId="3" applyNumberFormat="1" applyFont="1" applyFill="1" applyBorder="1" applyAlignment="1">
      <alignment horizontal="left" vertical="center"/>
    </xf>
    <xf numFmtId="0" fontId="25" fillId="0" borderId="0" xfId="0" applyFont="1"/>
    <xf numFmtId="0" fontId="26" fillId="0" borderId="2" xfId="0" applyFont="1" applyBorder="1" applyAlignment="1">
      <alignment horizontal="left" vertical="top" wrapText="1"/>
    </xf>
    <xf numFmtId="0" fontId="18" fillId="0" borderId="2" xfId="1" applyNumberFormat="1" applyFont="1" applyFill="1" applyBorder="1" applyAlignment="1">
      <alignment horizontal="center" vertical="center"/>
    </xf>
    <xf numFmtId="0" fontId="19" fillId="2" borderId="2" xfId="0" applyFont="1" applyFill="1" applyBorder="1" applyAlignment="1">
      <alignment horizontal="left" vertical="top" wrapText="1"/>
    </xf>
    <xf numFmtId="176" fontId="10" fillId="0" borderId="2" xfId="3" applyNumberFormat="1" applyFont="1" applyFill="1" applyBorder="1" applyAlignment="1">
      <alignment vertical="center"/>
    </xf>
    <xf numFmtId="172" fontId="18" fillId="0" borderId="0" xfId="5" applyNumberFormat="1" applyFont="1" applyAlignment="1">
      <alignment horizontal="center" vertical="center"/>
    </xf>
    <xf numFmtId="0" fontId="13" fillId="0" borderId="2" xfId="0" applyFont="1" applyBorder="1" applyAlignment="1">
      <alignment horizontal="left" vertical="center" wrapText="1"/>
    </xf>
    <xf numFmtId="0" fontId="13" fillId="2" borderId="2" xfId="0" applyFont="1" applyFill="1" applyBorder="1" applyAlignment="1">
      <alignment horizontal="left" vertical="center" wrapText="1"/>
    </xf>
    <xf numFmtId="0" fontId="28" fillId="0" borderId="2" xfId="0" applyFont="1" applyBorder="1" applyAlignment="1">
      <alignment horizontal="left" vertical="top" wrapText="1"/>
    </xf>
    <xf numFmtId="0" fontId="13" fillId="0" borderId="2" xfId="0" applyFont="1" applyBorder="1" applyAlignment="1">
      <alignment horizontal="left" vertical="top" wrapText="1"/>
    </xf>
    <xf numFmtId="0" fontId="13" fillId="2" borderId="2" xfId="0" applyFont="1" applyFill="1" applyBorder="1" applyAlignment="1">
      <alignment horizontal="left" vertical="top" wrapText="1"/>
    </xf>
    <xf numFmtId="164" fontId="0" fillId="0" borderId="0" xfId="1" applyFont="1" applyAlignment="1"/>
    <xf numFmtId="0" fontId="18" fillId="0" borderId="2" xfId="5" applyFont="1" applyBorder="1" applyAlignment="1">
      <alignment horizontal="left" vertical="center"/>
    </xf>
    <xf numFmtId="2" fontId="0" fillId="0" borderId="5" xfId="0" applyNumberFormat="1" applyBorder="1" applyAlignment="1">
      <alignment horizontal="center"/>
    </xf>
    <xf numFmtId="0" fontId="2" fillId="0" borderId="3" xfId="0" applyFont="1" applyBorder="1"/>
    <xf numFmtId="0" fontId="17" fillId="0" borderId="0" xfId="5" applyFont="1" applyAlignment="1">
      <alignment horizontal="left" vertical="center"/>
    </xf>
    <xf numFmtId="171" fontId="17" fillId="0" borderId="2" xfId="4" applyNumberFormat="1" applyFont="1" applyFill="1" applyBorder="1" applyAlignment="1">
      <alignment horizontal="center" vertical="center"/>
    </xf>
    <xf numFmtId="165" fontId="24" fillId="0" borderId="2" xfId="3" applyNumberFormat="1" applyFont="1" applyFill="1" applyBorder="1" applyAlignment="1">
      <alignment horizontal="center" vertical="center"/>
    </xf>
    <xf numFmtId="168" fontId="18" fillId="0" borderId="2" xfId="1" applyNumberFormat="1" applyFont="1" applyFill="1" applyBorder="1" applyAlignment="1">
      <alignment horizontal="center" vertical="center"/>
    </xf>
    <xf numFmtId="168" fontId="18" fillId="0" borderId="2" xfId="1" applyNumberFormat="1" applyFont="1" applyFill="1" applyBorder="1" applyAlignment="1" applyProtection="1">
      <alignment horizontal="center" vertical="center" wrapText="1"/>
    </xf>
    <xf numFmtId="168" fontId="18" fillId="0" borderId="2" xfId="1" applyNumberFormat="1" applyFont="1" applyFill="1" applyBorder="1" applyAlignment="1">
      <alignment horizontal="center" vertical="center" wrapText="1"/>
    </xf>
    <xf numFmtId="3" fontId="18" fillId="0" borderId="2" xfId="1" applyNumberFormat="1" applyFont="1" applyFill="1" applyBorder="1" applyAlignment="1">
      <alignment horizontal="center" vertical="center"/>
    </xf>
    <xf numFmtId="3" fontId="18" fillId="0" borderId="2" xfId="4" applyNumberFormat="1" applyFont="1" applyFill="1" applyBorder="1" applyAlignment="1" applyProtection="1">
      <alignment horizontal="center" vertical="center" wrapText="1"/>
    </xf>
    <xf numFmtId="3" fontId="18" fillId="0" borderId="2" xfId="1" applyNumberFormat="1" applyFont="1" applyFill="1" applyBorder="1" applyAlignment="1">
      <alignment horizontal="right" vertical="center" wrapText="1"/>
    </xf>
    <xf numFmtId="3" fontId="18" fillId="0" borderId="2" xfId="1" applyNumberFormat="1" applyFont="1" applyFill="1" applyBorder="1" applyAlignment="1" applyProtection="1">
      <alignment horizontal="center" vertical="center" wrapText="1"/>
    </xf>
    <xf numFmtId="3" fontId="6" fillId="0" borderId="2" xfId="1" applyNumberFormat="1" applyFont="1" applyFill="1" applyBorder="1" applyAlignment="1" applyProtection="1">
      <alignment horizontal="center" vertical="center" wrapText="1"/>
    </xf>
    <xf numFmtId="3" fontId="0" fillId="0" borderId="0" xfId="1" applyNumberFormat="1" applyFont="1" applyAlignment="1">
      <alignment horizontal="center"/>
    </xf>
    <xf numFmtId="176" fontId="6" fillId="0" borderId="2" xfId="3" applyNumberFormat="1" applyFont="1" applyFill="1" applyBorder="1" applyAlignment="1">
      <alignment horizontal="center" vertical="center"/>
    </xf>
    <xf numFmtId="170" fontId="17" fillId="0" borderId="3" xfId="5" applyNumberFormat="1" applyFont="1" applyBorder="1" applyAlignment="1">
      <alignment horizontal="center" vertical="center" wrapText="1"/>
    </xf>
    <xf numFmtId="170" fontId="27" fillId="0" borderId="2" xfId="5" applyNumberFormat="1" applyFont="1" applyBorder="1" applyAlignment="1">
      <alignment vertical="center"/>
    </xf>
    <xf numFmtId="170" fontId="17" fillId="0" borderId="2" xfId="5" applyNumberFormat="1" applyFont="1" applyBorder="1" applyAlignment="1">
      <alignment horizontal="center" wrapText="1"/>
    </xf>
    <xf numFmtId="3" fontId="17" fillId="0" borderId="2" xfId="1" applyNumberFormat="1" applyFont="1" applyBorder="1" applyAlignment="1">
      <alignment horizontal="center" vertical="center" wrapText="1"/>
    </xf>
    <xf numFmtId="164" fontId="17" fillId="0" borderId="2" xfId="1" applyFont="1" applyFill="1" applyBorder="1" applyAlignment="1">
      <alignment horizontal="center" vertical="center"/>
    </xf>
    <xf numFmtId="164" fontId="18" fillId="0" borderId="2" xfId="1" applyFont="1" applyBorder="1" applyAlignment="1">
      <alignment vertical="center"/>
    </xf>
    <xf numFmtId="3" fontId="17" fillId="0" borderId="2" xfId="0" applyNumberFormat="1" applyFont="1" applyBorder="1" applyAlignment="1">
      <alignment vertical="center"/>
    </xf>
    <xf numFmtId="4" fontId="18" fillId="0" borderId="2" xfId="1" applyNumberFormat="1" applyFont="1" applyFill="1" applyBorder="1" applyAlignment="1">
      <alignment horizontal="center" vertical="center"/>
    </xf>
    <xf numFmtId="4" fontId="18" fillId="0" borderId="2" xfId="1" applyNumberFormat="1" applyFont="1" applyBorder="1" applyAlignment="1">
      <alignment horizontal="center" vertical="center"/>
    </xf>
    <xf numFmtId="4" fontId="18" fillId="0" borderId="2" xfId="1" applyNumberFormat="1" applyFont="1" applyBorder="1" applyAlignment="1">
      <alignment horizontal="center" vertical="center" wrapText="1"/>
    </xf>
    <xf numFmtId="4" fontId="18" fillId="2" borderId="2" xfId="1" applyNumberFormat="1" applyFont="1" applyFill="1" applyBorder="1" applyAlignment="1">
      <alignment horizontal="center" vertical="center" wrapText="1"/>
    </xf>
    <xf numFmtId="4" fontId="18" fillId="0" borderId="0" xfId="1" applyNumberFormat="1" applyFont="1" applyAlignment="1">
      <alignment horizontal="center" vertical="center"/>
    </xf>
    <xf numFmtId="4" fontId="17" fillId="0" borderId="2" xfId="1" applyNumberFormat="1" applyFont="1" applyFill="1" applyBorder="1" applyAlignment="1">
      <alignment horizontal="center" vertical="center"/>
    </xf>
    <xf numFmtId="4" fontId="18" fillId="0" borderId="2" xfId="1" applyNumberFormat="1" applyFont="1" applyFill="1" applyBorder="1" applyAlignment="1" applyProtection="1">
      <alignment horizontal="center" vertical="center" wrapText="1"/>
    </xf>
    <xf numFmtId="4" fontId="18" fillId="2" borderId="2" xfId="1" applyNumberFormat="1" applyFont="1" applyFill="1" applyBorder="1" applyAlignment="1" applyProtection="1">
      <alignment horizontal="center" vertical="center" wrapText="1"/>
    </xf>
    <xf numFmtId="4" fontId="6" fillId="2" borderId="2" xfId="1" applyNumberFormat="1" applyFont="1" applyFill="1" applyBorder="1" applyAlignment="1" applyProtection="1">
      <alignment horizontal="center" vertical="center" wrapText="1"/>
    </xf>
    <xf numFmtId="4" fontId="1" fillId="0" borderId="0" xfId="1" applyNumberFormat="1" applyFont="1" applyAlignment="1">
      <alignment horizontal="center"/>
    </xf>
    <xf numFmtId="168" fontId="18" fillId="0" borderId="0" xfId="1" applyNumberFormat="1" applyFont="1" applyFill="1" applyBorder="1" applyAlignment="1" applyProtection="1">
      <alignment horizontal="center" vertical="center" wrapText="1"/>
    </xf>
    <xf numFmtId="170" fontId="27" fillId="0" borderId="3" xfId="5" applyNumberFormat="1" applyFont="1" applyBorder="1" applyAlignment="1">
      <alignment vertical="center"/>
    </xf>
    <xf numFmtId="170" fontId="27" fillId="0" borderId="4" xfId="5" applyNumberFormat="1" applyFont="1" applyBorder="1" applyAlignment="1">
      <alignment vertical="center"/>
    </xf>
    <xf numFmtId="170" fontId="27" fillId="0" borderId="5" xfId="5" applyNumberFormat="1" applyFont="1" applyBorder="1" applyAlignment="1">
      <alignment vertical="center"/>
    </xf>
    <xf numFmtId="0" fontId="18" fillId="0" borderId="0" xfId="5" applyFont="1" applyBorder="1" applyAlignment="1">
      <alignment horizontal="center" vertical="center"/>
    </xf>
    <xf numFmtId="4" fontId="18" fillId="0" borderId="0" xfId="1" applyNumberFormat="1" applyFont="1" applyBorder="1" applyAlignment="1">
      <alignment horizontal="center" vertical="center" wrapText="1"/>
    </xf>
    <xf numFmtId="4" fontId="18" fillId="0" borderId="0" xfId="1" applyNumberFormat="1" applyFont="1" applyBorder="1" applyAlignment="1">
      <alignment horizontal="center" vertical="center"/>
    </xf>
    <xf numFmtId="0" fontId="2" fillId="0" borderId="2" xfId="0" applyFont="1" applyBorder="1" applyAlignment="1">
      <alignment horizontal="center"/>
    </xf>
    <xf numFmtId="170" fontId="17" fillId="0" borderId="2" xfId="5" applyNumberFormat="1" applyFont="1" applyBorder="1" applyAlignment="1">
      <alignment horizontal="center" vertical="center" wrapText="1"/>
    </xf>
    <xf numFmtId="171" fontId="17" fillId="0" borderId="2" xfId="4" applyNumberFormat="1" applyFont="1" applyFill="1" applyBorder="1" applyAlignment="1">
      <alignment horizontal="center" vertical="center"/>
    </xf>
    <xf numFmtId="0" fontId="4" fillId="0" borderId="2" xfId="0" applyFont="1" applyBorder="1" applyAlignment="1">
      <alignment horizontal="center" vertical="center"/>
    </xf>
    <xf numFmtId="3" fontId="0" fillId="0" borderId="0" xfId="0" applyNumberFormat="1"/>
    <xf numFmtId="0" fontId="0" fillId="0" borderId="2" xfId="0" applyBorder="1" applyAlignment="1">
      <alignment wrapText="1"/>
    </xf>
    <xf numFmtId="0" fontId="0" fillId="0" borderId="2" xfId="0" applyBorder="1" applyAlignment="1">
      <alignment vertical="top" wrapText="1"/>
    </xf>
    <xf numFmtId="0" fontId="0" fillId="0" borderId="2" xfId="0" applyBorder="1" applyAlignment="1">
      <alignment horizontal="center" vertical="center"/>
    </xf>
    <xf numFmtId="164" fontId="0" fillId="0" borderId="2" xfId="1" applyFont="1" applyBorder="1" applyAlignment="1">
      <alignment horizontal="center" vertical="center"/>
    </xf>
    <xf numFmtId="164" fontId="13" fillId="0" borderId="2" xfId="1" applyFont="1" applyBorder="1" applyAlignment="1">
      <alignment horizontal="center" vertical="center" wrapText="1"/>
    </xf>
    <xf numFmtId="164" fontId="2" fillId="0" borderId="2" xfId="0" applyNumberFormat="1" applyFont="1" applyBorder="1"/>
    <xf numFmtId="3" fontId="17" fillId="0" borderId="2" xfId="1" applyNumberFormat="1" applyFont="1" applyFill="1" applyBorder="1" applyAlignment="1">
      <alignment horizontal="center" vertical="center" wrapText="1"/>
    </xf>
    <xf numFmtId="164" fontId="13" fillId="0" borderId="2" xfId="1" applyFont="1" applyFill="1" applyBorder="1" applyAlignment="1">
      <alignment horizontal="center" vertical="center" wrapText="1"/>
    </xf>
    <xf numFmtId="0" fontId="0" fillId="0" borderId="0" xfId="0" applyFill="1"/>
    <xf numFmtId="0" fontId="4" fillId="0" borderId="0" xfId="0" applyFont="1" applyAlignment="1">
      <alignment horizontal="center"/>
    </xf>
    <xf numFmtId="0" fontId="4" fillId="0" borderId="0" xfId="0" applyFont="1"/>
    <xf numFmtId="0" fontId="4" fillId="0" borderId="0" xfId="0" applyFont="1" applyAlignment="1">
      <alignment vertical="center"/>
    </xf>
    <xf numFmtId="0" fontId="2" fillId="0" borderId="25" xfId="1" applyNumberFormat="1" applyFont="1" applyBorder="1" applyAlignment="1">
      <alignment horizontal="center" vertical="center"/>
    </xf>
    <xf numFmtId="164" fontId="2" fillId="0" borderId="26" xfId="1" applyFont="1" applyBorder="1" applyAlignment="1">
      <alignment horizontal="center" vertical="center"/>
    </xf>
    <xf numFmtId="164" fontId="2" fillId="0" borderId="10" xfId="1" applyFont="1" applyBorder="1" applyAlignment="1">
      <alignment horizontal="center" vertical="center"/>
    </xf>
    <xf numFmtId="164" fontId="2" fillId="0" borderId="27" xfId="1" applyFont="1" applyBorder="1" applyAlignment="1">
      <alignment horizontal="center" vertical="center"/>
    </xf>
    <xf numFmtId="0" fontId="3" fillId="0" borderId="0" xfId="0" applyFont="1" applyAlignment="1">
      <alignment horizontal="center" vertical="center"/>
    </xf>
    <xf numFmtId="0" fontId="2" fillId="0" borderId="28" xfId="1" applyNumberFormat="1" applyFont="1" applyBorder="1" applyAlignment="1">
      <alignment horizontal="left" vertical="center" wrapText="1"/>
    </xf>
    <xf numFmtId="0" fontId="2" fillId="0" borderId="2" xfId="1" applyNumberFormat="1" applyFont="1" applyBorder="1" applyAlignment="1">
      <alignment horizontal="center" vertical="center" wrapText="1"/>
    </xf>
    <xf numFmtId="0" fontId="2" fillId="0" borderId="29" xfId="1" applyNumberFormat="1" applyFont="1" applyBorder="1" applyAlignment="1">
      <alignment horizontal="center" vertical="center" wrapText="1"/>
    </xf>
    <xf numFmtId="0" fontId="30" fillId="0" borderId="0" xfId="0" applyFont="1" applyAlignment="1">
      <alignment horizontal="left" vertical="top"/>
    </xf>
    <xf numFmtId="164" fontId="2" fillId="0" borderId="2" xfId="1" applyFont="1" applyBorder="1" applyAlignment="1">
      <alignment horizontal="center" vertical="center"/>
    </xf>
    <xf numFmtId="0" fontId="2" fillId="0" borderId="2" xfId="1" applyNumberFormat="1" applyFont="1" applyBorder="1" applyAlignment="1">
      <alignment horizontal="center" vertical="center"/>
    </xf>
    <xf numFmtId="0" fontId="31" fillId="0" borderId="0" xfId="0" applyFont="1" applyAlignment="1">
      <alignment horizontal="left" vertical="top"/>
    </xf>
    <xf numFmtId="0" fontId="2" fillId="0" borderId="30" xfId="0" applyFont="1" applyBorder="1" applyAlignment="1">
      <alignment horizontal="center" vertical="center"/>
    </xf>
    <xf numFmtId="3" fontId="4" fillId="0" borderId="28" xfId="0" applyNumberFormat="1" applyFont="1" applyBorder="1" applyAlignment="1">
      <alignment horizontal="left" vertical="center" wrapText="1"/>
    </xf>
    <xf numFmtId="3" fontId="4" fillId="0" borderId="2" xfId="0" applyNumberFormat="1" applyFont="1" applyBorder="1" applyAlignment="1">
      <alignment horizontal="center" vertical="center"/>
    </xf>
    <xf numFmtId="2" fontId="0" fillId="0" borderId="0" xfId="0" applyNumberFormat="1"/>
    <xf numFmtId="0" fontId="1" fillId="0" borderId="0" xfId="1" applyNumberFormat="1" applyFont="1" applyBorder="1" applyAlignment="1">
      <alignment horizontal="left" vertical="top"/>
    </xf>
    <xf numFmtId="164" fontId="0" fillId="0" borderId="0" xfId="1" applyFont="1" applyBorder="1" applyAlignment="1">
      <alignment horizontal="right"/>
    </xf>
    <xf numFmtId="0" fontId="4" fillId="0" borderId="28" xfId="0" applyFont="1" applyBorder="1" applyAlignment="1">
      <alignment horizontal="left" vertical="center" wrapText="1"/>
    </xf>
    <xf numFmtId="9" fontId="0" fillId="0" borderId="0" xfId="0" applyNumberFormat="1"/>
    <xf numFmtId="3" fontId="30" fillId="0" borderId="0" xfId="0" applyNumberFormat="1" applyFont="1" applyAlignment="1">
      <alignment horizontal="right" vertical="center"/>
    </xf>
    <xf numFmtId="1" fontId="4" fillId="0" borderId="28" xfId="0" applyNumberFormat="1" applyFont="1" applyBorder="1" applyAlignment="1">
      <alignment horizontal="left" vertical="center" wrapText="1"/>
    </xf>
    <xf numFmtId="1" fontId="4" fillId="0" borderId="2" xfId="0" applyNumberFormat="1" applyFont="1" applyBorder="1" applyAlignment="1">
      <alignment horizontal="center" vertical="center"/>
    </xf>
    <xf numFmtId="172" fontId="0" fillId="0" borderId="0" xfId="1" applyNumberFormat="1" applyFont="1" applyBorder="1" applyAlignment="1">
      <alignment horizontal="right" vertical="center"/>
    </xf>
    <xf numFmtId="171" fontId="0" fillId="0" borderId="0" xfId="0" applyNumberFormat="1"/>
    <xf numFmtId="0" fontId="2" fillId="0" borderId="31" xfId="1" applyNumberFormat="1" applyFont="1" applyBorder="1" applyAlignment="1">
      <alignment horizontal="center" vertical="center"/>
    </xf>
    <xf numFmtId="0" fontId="2" fillId="0" borderId="32" xfId="0" applyFont="1" applyBorder="1" applyAlignment="1">
      <alignment horizontal="left" vertical="center" wrapText="1"/>
    </xf>
    <xf numFmtId="3" fontId="4" fillId="0" borderId="14" xfId="0" applyNumberFormat="1" applyFont="1" applyBorder="1" applyAlignment="1">
      <alignment horizontal="center" vertical="center"/>
    </xf>
    <xf numFmtId="0" fontId="2" fillId="0" borderId="33" xfId="1" applyNumberFormat="1" applyFont="1" applyBorder="1" applyAlignment="1">
      <alignment horizontal="center" vertical="center" wrapText="1"/>
    </xf>
    <xf numFmtId="0" fontId="2" fillId="0" borderId="28" xfId="1"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32" xfId="1" applyNumberFormat="1" applyFont="1" applyBorder="1" applyAlignment="1">
      <alignment horizontal="center" vertical="center"/>
    </xf>
    <xf numFmtId="0" fontId="2" fillId="0" borderId="0" xfId="0" applyFont="1" applyAlignment="1">
      <alignment horizontal="center" vertical="center"/>
    </xf>
    <xf numFmtId="0" fontId="34" fillId="0" borderId="2" xfId="0" applyNumberFormat="1" applyFont="1" applyBorder="1" applyAlignment="1">
      <alignment horizontal="center" vertical="center"/>
    </xf>
    <xf numFmtId="0" fontId="35" fillId="0" borderId="2" xfId="0" applyNumberFormat="1" applyFont="1" applyBorder="1" applyAlignment="1">
      <alignment horizontal="center" vertical="center"/>
    </xf>
    <xf numFmtId="0" fontId="2" fillId="0" borderId="2" xfId="0" applyFont="1" applyFill="1" applyBorder="1" applyAlignment="1">
      <alignment horizontal="center" vertical="center"/>
    </xf>
    <xf numFmtId="0" fontId="36" fillId="0" borderId="2" xfId="0" applyNumberFormat="1" applyFont="1" applyFill="1" applyBorder="1" applyAlignment="1">
      <alignment horizontal="center" vertical="center"/>
    </xf>
    <xf numFmtId="164" fontId="0" fillId="0" borderId="2" xfId="1" applyFont="1" applyBorder="1" applyAlignment="1">
      <alignment vertical="center"/>
    </xf>
    <xf numFmtId="0" fontId="18" fillId="0" borderId="2" xfId="0" applyNumberFormat="1" applyFont="1" applyBorder="1" applyAlignment="1">
      <alignment horizontal="left" vertical="top" wrapText="1"/>
    </xf>
    <xf numFmtId="0" fontId="0" fillId="0" borderId="2" xfId="0" applyNumberFormat="1" applyBorder="1" applyAlignment="1">
      <alignment horizontal="center" vertical="center"/>
    </xf>
    <xf numFmtId="49" fontId="0" fillId="0" borderId="2" xfId="0" applyNumberFormat="1" applyBorder="1" applyAlignment="1">
      <alignment wrapText="1"/>
    </xf>
    <xf numFmtId="0" fontId="2" fillId="0" borderId="2" xfId="0" applyFont="1" applyFill="1" applyBorder="1" applyAlignment="1">
      <alignment horizontal="center"/>
    </xf>
    <xf numFmtId="0" fontId="4" fillId="0" borderId="2" xfId="0" applyFont="1" applyBorder="1"/>
    <xf numFmtId="0" fontId="4" fillId="0" borderId="2" xfId="0" applyFont="1" applyFill="1" applyBorder="1"/>
    <xf numFmtId="0" fontId="4" fillId="0" borderId="2" xfId="0" applyFont="1" applyFill="1" applyBorder="1" applyAlignment="1">
      <alignment horizontal="center"/>
    </xf>
    <xf numFmtId="0" fontId="37" fillId="0" borderId="2" xfId="0" applyFont="1" applyBorder="1"/>
    <xf numFmtId="0" fontId="37" fillId="0" borderId="2" xfId="0" applyFont="1" applyFill="1" applyBorder="1"/>
    <xf numFmtId="164" fontId="37" fillId="0" borderId="2" xfId="1" applyFont="1" applyBorder="1" applyAlignment="1">
      <alignment horizontal="center" vertical="center"/>
    </xf>
    <xf numFmtId="164" fontId="38" fillId="0" borderId="2" xfId="1" applyFont="1" applyBorder="1" applyAlignment="1">
      <alignment vertical="center"/>
    </xf>
    <xf numFmtId="164" fontId="38" fillId="0" borderId="2" xfId="1" applyFont="1" applyBorder="1" applyAlignment="1">
      <alignment horizontal="center" vertical="center"/>
    </xf>
    <xf numFmtId="0" fontId="2" fillId="0" borderId="14" xfId="0" applyFont="1" applyFill="1" applyBorder="1" applyAlignment="1">
      <alignment horizontal="center"/>
    </xf>
    <xf numFmtId="0" fontId="37" fillId="0" borderId="14" xfId="0" applyFont="1" applyFill="1" applyBorder="1"/>
    <xf numFmtId="0" fontId="0" fillId="0" borderId="14" xfId="0" applyBorder="1"/>
    <xf numFmtId="0" fontId="0" fillId="0" borderId="36" xfId="0" applyBorder="1"/>
    <xf numFmtId="164" fontId="3" fillId="0" borderId="35" xfId="0" applyNumberFormat="1" applyFont="1" applyBorder="1"/>
    <xf numFmtId="0" fontId="18" fillId="0" borderId="0" xfId="0" applyFont="1" applyAlignment="1">
      <alignment wrapText="1"/>
    </xf>
    <xf numFmtId="168" fontId="6" fillId="0" borderId="2" xfId="1" applyNumberFormat="1" applyFont="1" applyFill="1" applyBorder="1" applyAlignment="1">
      <alignment horizontal="center" vertical="center"/>
    </xf>
    <xf numFmtId="3" fontId="18" fillId="0" borderId="0" xfId="5" applyNumberFormat="1" applyFont="1" applyFill="1" applyAlignment="1">
      <alignment horizontal="center" vertical="center"/>
    </xf>
    <xf numFmtId="170" fontId="27" fillId="0" borderId="4" xfId="5" applyNumberFormat="1" applyFont="1" applyFill="1" applyBorder="1" applyAlignment="1">
      <alignment vertical="center"/>
    </xf>
    <xf numFmtId="0" fontId="18" fillId="0" borderId="0" xfId="5" applyFont="1" applyFill="1" applyAlignment="1">
      <alignment horizontal="center" vertical="center"/>
    </xf>
    <xf numFmtId="0" fontId="18" fillId="0" borderId="0" xfId="5" applyFont="1" applyFill="1" applyBorder="1" applyAlignment="1">
      <alignment horizontal="center" vertical="center"/>
    </xf>
    <xf numFmtId="164" fontId="0" fillId="0" borderId="2" xfId="1" applyFont="1" applyBorder="1"/>
    <xf numFmtId="164" fontId="37" fillId="0" borderId="14" xfId="1" applyFont="1" applyBorder="1" applyAlignment="1">
      <alignment horizontal="center" vertical="center"/>
    </xf>
    <xf numFmtId="0" fontId="3" fillId="0" borderId="0" xfId="0" applyFont="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37" fontId="17" fillId="0" borderId="2" xfId="5" quotePrefix="1" applyNumberFormat="1" applyFont="1" applyBorder="1" applyAlignment="1">
      <alignment horizontal="right" vertical="center" wrapText="1"/>
    </xf>
    <xf numFmtId="0" fontId="15" fillId="0" borderId="0" xfId="5" applyFont="1" applyAlignment="1">
      <alignment horizontal="center" vertical="center"/>
    </xf>
    <xf numFmtId="0" fontId="5" fillId="0" borderId="0" xfId="5" applyFont="1" applyAlignment="1">
      <alignment horizontal="center" vertical="center"/>
    </xf>
    <xf numFmtId="0" fontId="15" fillId="0" borderId="1" xfId="5" applyFont="1" applyBorder="1" applyAlignment="1">
      <alignment horizontal="center" vertical="center"/>
    </xf>
    <xf numFmtId="170" fontId="17" fillId="0" borderId="14" xfId="5" applyNumberFormat="1" applyFont="1" applyBorder="1" applyAlignment="1">
      <alignment horizontal="center" vertical="center"/>
    </xf>
    <xf numFmtId="170" fontId="17" fillId="0" borderId="15" xfId="5" applyNumberFormat="1" applyFont="1" applyBorder="1" applyAlignment="1">
      <alignment horizontal="center" vertical="center"/>
    </xf>
    <xf numFmtId="170" fontId="17" fillId="0" borderId="10" xfId="5" applyNumberFormat="1" applyFont="1" applyBorder="1" applyAlignment="1">
      <alignment horizontal="center" vertical="center"/>
    </xf>
    <xf numFmtId="170" fontId="17" fillId="0" borderId="14" xfId="5" applyNumberFormat="1" applyFont="1" applyBorder="1" applyAlignment="1">
      <alignment horizontal="center" vertical="center" wrapText="1"/>
    </xf>
    <xf numFmtId="170" fontId="17" fillId="0" borderId="10" xfId="5" applyNumberFormat="1" applyFont="1" applyBorder="1" applyAlignment="1">
      <alignment horizontal="center" vertical="center" wrapText="1"/>
    </xf>
    <xf numFmtId="170" fontId="17" fillId="0" borderId="2" xfId="5" applyNumberFormat="1" applyFont="1" applyBorder="1" applyAlignment="1">
      <alignment horizontal="center" vertical="center" wrapText="1"/>
    </xf>
    <xf numFmtId="171" fontId="17" fillId="0" borderId="2" xfId="4" applyNumberFormat="1" applyFont="1" applyFill="1" applyBorder="1" applyAlignment="1">
      <alignment horizontal="center" vertical="center"/>
    </xf>
    <xf numFmtId="4" fontId="17" fillId="0" borderId="14" xfId="1" applyNumberFormat="1" applyFont="1" applyFill="1" applyBorder="1" applyAlignment="1">
      <alignment horizontal="center" vertical="center"/>
    </xf>
    <xf numFmtId="4" fontId="17" fillId="0" borderId="15" xfId="1" applyNumberFormat="1" applyFont="1" applyFill="1" applyBorder="1" applyAlignment="1">
      <alignment horizontal="center" vertical="center"/>
    </xf>
    <xf numFmtId="4" fontId="17" fillId="0" borderId="10" xfId="1" applyNumberFormat="1" applyFont="1" applyFill="1" applyBorder="1" applyAlignment="1">
      <alignment horizontal="center" vertical="center"/>
    </xf>
    <xf numFmtId="0" fontId="17" fillId="0" borderId="2" xfId="5" applyFont="1" applyFill="1" applyBorder="1" applyAlignment="1">
      <alignment horizontal="center" vertical="center" wrapText="1"/>
    </xf>
    <xf numFmtId="171" fontId="17" fillId="0" borderId="14" xfId="4" applyNumberFormat="1" applyFont="1" applyFill="1" applyBorder="1" applyAlignment="1">
      <alignment horizontal="center" vertical="center"/>
    </xf>
    <xf numFmtId="171" fontId="17" fillId="0" borderId="15" xfId="4" applyNumberFormat="1" applyFont="1" applyFill="1" applyBorder="1" applyAlignment="1">
      <alignment horizontal="center" vertical="center"/>
    </xf>
    <xf numFmtId="171" fontId="17" fillId="0" borderId="10" xfId="4" applyNumberFormat="1" applyFont="1" applyFill="1" applyBorder="1" applyAlignment="1">
      <alignment horizontal="center" vertical="center"/>
    </xf>
    <xf numFmtId="0" fontId="2" fillId="0" borderId="2" xfId="0" applyFont="1" applyBorder="1" applyAlignment="1">
      <alignment horizontal="center"/>
    </xf>
    <xf numFmtId="0" fontId="20" fillId="0" borderId="0" xfId="0" applyFont="1" applyAlignment="1">
      <alignment horizontal="center"/>
    </xf>
    <xf numFmtId="0" fontId="4" fillId="0" borderId="1" xfId="0" applyFont="1" applyBorder="1" applyAlignment="1">
      <alignment horizontal="center"/>
    </xf>
    <xf numFmtId="3" fontId="17" fillId="0" borderId="2" xfId="5" applyNumberFormat="1" applyFont="1" applyFill="1" applyBorder="1" applyAlignment="1">
      <alignment horizontal="center" vertical="center" wrapText="1"/>
    </xf>
    <xf numFmtId="170" fontId="27" fillId="0" borderId="2" xfId="5" applyNumberFormat="1" applyFont="1" applyBorder="1" applyAlignment="1">
      <alignment horizontal="left" vertical="center"/>
    </xf>
    <xf numFmtId="0" fontId="2" fillId="0" borderId="2" xfId="0" applyFont="1" applyBorder="1" applyAlignment="1">
      <alignment horizontal="right"/>
    </xf>
    <xf numFmtId="0" fontId="17" fillId="0" borderId="2" xfId="0" applyFont="1" applyBorder="1" applyAlignment="1">
      <alignment horizontal="right" vertical="center" wrapText="1"/>
    </xf>
    <xf numFmtId="170" fontId="27" fillId="0" borderId="3" xfId="5" applyNumberFormat="1" applyFont="1" applyBorder="1" applyAlignment="1">
      <alignment horizontal="left" vertical="center"/>
    </xf>
    <xf numFmtId="170" fontId="27" fillId="0" borderId="4" xfId="5" applyNumberFormat="1" applyFont="1" applyBorder="1" applyAlignment="1">
      <alignment horizontal="left" vertical="center"/>
    </xf>
    <xf numFmtId="170" fontId="27" fillId="0" borderId="5" xfId="5" applyNumberFormat="1"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0" fillId="0" borderId="22" xfId="0" applyFont="1" applyBorder="1" applyAlignment="1">
      <alignment horizontal="center"/>
    </xf>
    <xf numFmtId="0" fontId="30" fillId="0" borderId="23" xfId="0" applyFont="1" applyBorder="1" applyAlignment="1">
      <alignment horizontal="center"/>
    </xf>
    <xf numFmtId="0" fontId="30" fillId="0" borderId="24" xfId="0" applyFont="1" applyBorder="1" applyAlignment="1">
      <alignment horizont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4" fontId="14" fillId="0" borderId="22" xfId="0" applyNumberFormat="1" applyFont="1" applyBorder="1" applyAlignment="1">
      <alignment horizontal="center" vertical="center"/>
    </xf>
    <xf numFmtId="4" fontId="14" fillId="0" borderId="23" xfId="0" applyNumberFormat="1" applyFont="1" applyBorder="1" applyAlignment="1">
      <alignment horizontal="center" vertical="center"/>
    </xf>
    <xf numFmtId="4" fontId="14" fillId="0" borderId="24" xfId="0" applyNumberFormat="1" applyFont="1" applyBorder="1" applyAlignment="1">
      <alignment horizontal="center" vertical="center"/>
    </xf>
    <xf numFmtId="0" fontId="2" fillId="0" borderId="2" xfId="0" applyFont="1" applyBorder="1" applyAlignment="1">
      <alignment horizontal="right" vertical="center"/>
    </xf>
    <xf numFmtId="0" fontId="32" fillId="0" borderId="2" xfId="0" applyFont="1" applyBorder="1" applyAlignment="1">
      <alignment horizontal="justify" vertical="center"/>
    </xf>
    <xf numFmtId="0" fontId="32" fillId="0" borderId="2" xfId="0" applyFont="1" applyBorder="1" applyAlignment="1">
      <alignment horizontal="left"/>
    </xf>
    <xf numFmtId="0" fontId="0" fillId="0" borderId="2" xfId="0" applyBorder="1" applyAlignment="1">
      <alignment horizontal="left"/>
    </xf>
    <xf numFmtId="0" fontId="15" fillId="0" borderId="2" xfId="5" applyFont="1" applyBorder="1" applyAlignment="1">
      <alignment horizontal="center" vertical="center"/>
    </xf>
    <xf numFmtId="0" fontId="2" fillId="0" borderId="2" xfId="0" applyFont="1" applyBorder="1" applyAlignment="1">
      <alignment horizontal="left" vertical="top"/>
    </xf>
    <xf numFmtId="0" fontId="2" fillId="0" borderId="3"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1" fontId="5" fillId="0" borderId="3" xfId="4" applyNumberFormat="1" applyFont="1" applyFill="1" applyBorder="1" applyAlignment="1">
      <alignment horizontal="center" vertical="center"/>
    </xf>
    <xf numFmtId="1" fontId="5" fillId="0" borderId="4" xfId="4" applyNumberFormat="1" applyFont="1" applyFill="1" applyBorder="1" applyAlignment="1">
      <alignment horizontal="center" vertical="center"/>
    </xf>
    <xf numFmtId="1" fontId="5" fillId="0" borderId="5" xfId="4" applyNumberFormat="1" applyFont="1" applyFill="1" applyBorder="1" applyAlignment="1">
      <alignment horizontal="center" vertical="center"/>
    </xf>
    <xf numFmtId="165" fontId="5" fillId="0" borderId="3" xfId="3" applyNumberFormat="1" applyFont="1" applyFill="1" applyBorder="1" applyAlignment="1">
      <alignment horizontal="center" vertical="center"/>
    </xf>
    <xf numFmtId="165" fontId="5" fillId="0" borderId="4" xfId="3" applyNumberFormat="1" applyFont="1" applyFill="1" applyBorder="1" applyAlignment="1">
      <alignment horizontal="center" vertical="center"/>
    </xf>
    <xf numFmtId="165" fontId="5" fillId="0" borderId="5" xfId="3" applyNumberFormat="1" applyFont="1" applyFill="1" applyBorder="1" applyAlignment="1">
      <alignment horizontal="center" vertical="center"/>
    </xf>
    <xf numFmtId="0" fontId="9" fillId="0" borderId="2" xfId="0" applyFont="1" applyBorder="1" applyAlignment="1">
      <alignment horizontal="center" vertical="center" wrapText="1"/>
    </xf>
    <xf numFmtId="0" fontId="5" fillId="0" borderId="0" xfId="0" applyFont="1" applyAlignment="1">
      <alignment horizontal="center"/>
    </xf>
    <xf numFmtId="0" fontId="8" fillId="0" borderId="0" xfId="0" applyFont="1" applyAlignment="1">
      <alignment horizontal="center" vertical="center"/>
    </xf>
    <xf numFmtId="176" fontId="23" fillId="0" borderId="2" xfId="0" applyNumberFormat="1" applyFont="1" applyBorder="1" applyAlignment="1">
      <alignment horizontal="left" vertical="center" wrapText="1"/>
    </xf>
    <xf numFmtId="176" fontId="23" fillId="0" borderId="4" xfId="0" applyNumberFormat="1" applyFont="1" applyBorder="1" applyAlignment="1">
      <alignment horizontal="left" vertical="center" wrapText="1"/>
    </xf>
    <xf numFmtId="176" fontId="23" fillId="0" borderId="5" xfId="0" applyNumberFormat="1" applyFont="1" applyBorder="1" applyAlignment="1">
      <alignment horizontal="left" vertical="center" wrapText="1"/>
    </xf>
    <xf numFmtId="176" fontId="18" fillId="0" borderId="2" xfId="0" applyNumberFormat="1" applyFont="1" applyBorder="1" applyAlignment="1">
      <alignment horizontal="right" vertical="center"/>
    </xf>
    <xf numFmtId="2" fontId="10" fillId="0" borderId="2" xfId="3" applyNumberFormat="1" applyFont="1" applyFill="1" applyBorder="1" applyAlignment="1">
      <alignment horizontal="center" vertical="center"/>
    </xf>
    <xf numFmtId="176" fontId="17" fillId="0" borderId="3" xfId="0" applyNumberFormat="1" applyFont="1" applyBorder="1" applyAlignment="1">
      <alignment horizontal="left" vertical="center"/>
    </xf>
    <xf numFmtId="176" fontId="17" fillId="0" borderId="4" xfId="0" applyNumberFormat="1" applyFont="1" applyBorder="1" applyAlignment="1">
      <alignment horizontal="left" vertical="center"/>
    </xf>
    <xf numFmtId="176" fontId="17" fillId="0" borderId="5" xfId="0" applyNumberFormat="1" applyFont="1" applyBorder="1" applyAlignment="1">
      <alignment horizontal="left" vertical="center"/>
    </xf>
    <xf numFmtId="176" fontId="17" fillId="0" borderId="2" xfId="0" applyNumberFormat="1" applyFont="1" applyBorder="1" applyAlignment="1">
      <alignment horizontal="center" vertical="center" wrapText="1"/>
    </xf>
    <xf numFmtId="176" fontId="17" fillId="0" borderId="0" xfId="0" applyNumberFormat="1" applyFont="1" applyAlignment="1">
      <alignment horizontal="center" vertical="center"/>
    </xf>
    <xf numFmtId="176" fontId="22" fillId="0" borderId="0" xfId="0" applyNumberFormat="1" applyFont="1" applyAlignment="1">
      <alignment horizontal="center" vertical="center"/>
    </xf>
    <xf numFmtId="2" fontId="10" fillId="0" borderId="3" xfId="3" applyNumberFormat="1" applyFont="1" applyFill="1" applyBorder="1" applyAlignment="1">
      <alignment horizontal="center" vertical="center"/>
    </xf>
    <xf numFmtId="2" fontId="10" fillId="0" borderId="4" xfId="3" applyNumberFormat="1" applyFont="1" applyFill="1" applyBorder="1" applyAlignment="1">
      <alignment horizontal="center" vertical="center"/>
    </xf>
    <xf numFmtId="2" fontId="10" fillId="0" borderId="5" xfId="3" applyNumberFormat="1" applyFont="1" applyFill="1" applyBorder="1" applyAlignment="1">
      <alignment horizontal="center" vertical="center"/>
    </xf>
  </cellXfs>
  <cellStyles count="10">
    <cellStyle name="Comma" xfId="1" builtinId="3"/>
    <cellStyle name="Comma 2" xfId="4" xr:uid="{00000000-0005-0000-0000-000001000000}"/>
    <cellStyle name="Comma 3" xfId="9" xr:uid="{00000000-0005-0000-0000-000002000000}"/>
    <cellStyle name="Comma 5 2" xfId="3" xr:uid="{00000000-0005-0000-0000-000003000000}"/>
    <cellStyle name="Normal" xfId="0" builtinId="0"/>
    <cellStyle name="Normal 2" xfId="5" xr:uid="{00000000-0005-0000-0000-000005000000}"/>
    <cellStyle name="Normal 2 2" xfId="7" xr:uid="{00000000-0005-0000-0000-000006000000}"/>
    <cellStyle name="Normal 3 2" xfId="8" xr:uid="{00000000-0005-0000-0000-000007000000}"/>
    <cellStyle name="Normal_Addendum #8" xfId="2" xr:uid="{00000000-0005-0000-0000-000008000000}"/>
    <cellStyle name="Percent 2"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8" Type="http://schemas.openxmlformats.org/officeDocument/2006/relationships/worksheet" Target="worksheets/sheet8.xml"/><Relationship Id="rId51" Type="http://schemas.openxmlformats.org/officeDocument/2006/relationships/externalLink" Target="externalLinks/externalLink3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389763</xdr:colOff>
      <xdr:row>8</xdr:row>
      <xdr:rowOff>372139</xdr:rowOff>
    </xdr:from>
    <xdr:to>
      <xdr:col>20</xdr:col>
      <xdr:colOff>1210</xdr:colOff>
      <xdr:row>9</xdr:row>
      <xdr:rowOff>0</xdr:rowOff>
    </xdr:to>
    <xdr:sp macro="" textlink="">
      <xdr:nvSpPr>
        <xdr:cNvPr id="2" name="TextBox 1">
          <a:extLst>
            <a:ext uri="{FF2B5EF4-FFF2-40B4-BE49-F238E27FC236}">
              <a16:creationId xmlns:a16="http://schemas.microsoft.com/office/drawing/2014/main" id="{9DE071BF-B432-420B-AED7-5BACE65715F7}"/>
            </a:ext>
          </a:extLst>
        </xdr:cNvPr>
        <xdr:cNvSpPr txBox="1"/>
      </xdr:nvSpPr>
      <xdr:spPr>
        <a:xfrm>
          <a:off x="16048863" y="2867689"/>
          <a:ext cx="459172" cy="8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900"/>
            <a:t>b</a:t>
          </a:r>
        </a:p>
      </xdr:txBody>
    </xdr:sp>
    <xdr:clientData/>
  </xdr:twoCellAnchor>
  <xdr:twoCellAnchor>
    <xdr:from>
      <xdr:col>20</xdr:col>
      <xdr:colOff>389763</xdr:colOff>
      <xdr:row>8</xdr:row>
      <xdr:rowOff>372139</xdr:rowOff>
    </xdr:from>
    <xdr:to>
      <xdr:col>21</xdr:col>
      <xdr:colOff>1210</xdr:colOff>
      <xdr:row>9</xdr:row>
      <xdr:rowOff>0</xdr:rowOff>
    </xdr:to>
    <xdr:sp macro="" textlink="">
      <xdr:nvSpPr>
        <xdr:cNvPr id="3" name="TextBox 2">
          <a:extLst>
            <a:ext uri="{FF2B5EF4-FFF2-40B4-BE49-F238E27FC236}">
              <a16:creationId xmlns:a16="http://schemas.microsoft.com/office/drawing/2014/main" id="{39F79DA3-4072-4201-ABBD-C040DC0CA5A0}"/>
            </a:ext>
          </a:extLst>
        </xdr:cNvPr>
        <xdr:cNvSpPr txBox="1"/>
      </xdr:nvSpPr>
      <xdr:spPr>
        <a:xfrm>
          <a:off x="16896588" y="2867689"/>
          <a:ext cx="554422" cy="8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900"/>
            <a:t>b</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389763</xdr:colOff>
      <xdr:row>7</xdr:row>
      <xdr:rowOff>372139</xdr:rowOff>
    </xdr:from>
    <xdr:to>
      <xdr:col>18</xdr:col>
      <xdr:colOff>571589</xdr:colOff>
      <xdr:row>8</xdr:row>
      <xdr:rowOff>0</xdr:rowOff>
    </xdr:to>
    <xdr:sp macro="" textlink="">
      <xdr:nvSpPr>
        <xdr:cNvPr id="2" name="TextBox 1">
          <a:extLst>
            <a:ext uri="{FF2B5EF4-FFF2-40B4-BE49-F238E27FC236}">
              <a16:creationId xmlns:a16="http://schemas.microsoft.com/office/drawing/2014/main" id="{2B29451C-2D80-4522-9B0E-6FED23F62D56}"/>
            </a:ext>
          </a:extLst>
        </xdr:cNvPr>
        <xdr:cNvSpPr txBox="1"/>
      </xdr:nvSpPr>
      <xdr:spPr>
        <a:xfrm>
          <a:off x="11438763" y="2696239"/>
          <a:ext cx="181826" cy="8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900"/>
            <a:t>b</a:t>
          </a:r>
        </a:p>
      </xdr:txBody>
    </xdr:sp>
    <xdr:clientData/>
  </xdr:twoCellAnchor>
  <xdr:twoCellAnchor>
    <xdr:from>
      <xdr:col>18</xdr:col>
      <xdr:colOff>0</xdr:colOff>
      <xdr:row>7</xdr:row>
      <xdr:rowOff>25400</xdr:rowOff>
    </xdr:from>
    <xdr:to>
      <xdr:col>19</xdr:col>
      <xdr:colOff>27701</xdr:colOff>
      <xdr:row>7</xdr:row>
      <xdr:rowOff>371475</xdr:rowOff>
    </xdr:to>
    <xdr:grpSp>
      <xdr:nvGrpSpPr>
        <xdr:cNvPr id="3" name="Group 2">
          <a:extLst>
            <a:ext uri="{FF2B5EF4-FFF2-40B4-BE49-F238E27FC236}">
              <a16:creationId xmlns:a16="http://schemas.microsoft.com/office/drawing/2014/main" id="{92A77C10-4725-493C-A60D-915D50A3A989}"/>
            </a:ext>
          </a:extLst>
        </xdr:cNvPr>
        <xdr:cNvGrpSpPr/>
      </xdr:nvGrpSpPr>
      <xdr:grpSpPr>
        <a:xfrm>
          <a:off x="11049000" y="2031253"/>
          <a:ext cx="879348" cy="346075"/>
          <a:chOff x="10299012" y="2216761"/>
          <a:chExt cx="915326" cy="429049"/>
        </a:xfrm>
      </xdr:grpSpPr>
      <xdr:grpSp>
        <xdr:nvGrpSpPr>
          <xdr:cNvPr id="4" name="Group 3">
            <a:extLst>
              <a:ext uri="{FF2B5EF4-FFF2-40B4-BE49-F238E27FC236}">
                <a16:creationId xmlns:a16="http://schemas.microsoft.com/office/drawing/2014/main" id="{464C9461-C5B8-0499-FBB7-4E49A3850CAC}"/>
              </a:ext>
            </a:extLst>
          </xdr:cNvPr>
          <xdr:cNvGrpSpPr/>
        </xdr:nvGrpSpPr>
        <xdr:grpSpPr>
          <a:xfrm>
            <a:off x="10488756" y="2271395"/>
            <a:ext cx="527500" cy="172973"/>
            <a:chOff x="10488756" y="2271395"/>
            <a:chExt cx="527500" cy="172973"/>
          </a:xfrm>
        </xdr:grpSpPr>
        <xdr:cxnSp macro="">
          <xdr:nvCxnSpPr>
            <xdr:cNvPr id="8" name="Straight Connector 7">
              <a:extLst>
                <a:ext uri="{FF2B5EF4-FFF2-40B4-BE49-F238E27FC236}">
                  <a16:creationId xmlns:a16="http://schemas.microsoft.com/office/drawing/2014/main" id="{C8BE8459-867F-24AB-01D2-901BDCD60EF2}"/>
                </a:ext>
              </a:extLst>
            </xdr:cNvPr>
            <xdr:cNvCxnSpPr/>
          </xdr:nvCxnSpPr>
          <xdr:spPr>
            <a:xfrm>
              <a:off x="10488756" y="2277745"/>
              <a:ext cx="4046" cy="1666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Straight Connector 8">
              <a:extLst>
                <a:ext uri="{FF2B5EF4-FFF2-40B4-BE49-F238E27FC236}">
                  <a16:creationId xmlns:a16="http://schemas.microsoft.com/office/drawing/2014/main" id="{25147B5A-5250-F292-8F1B-9857E49BC058}"/>
                </a:ext>
              </a:extLst>
            </xdr:cNvPr>
            <xdr:cNvCxnSpPr/>
          </xdr:nvCxnSpPr>
          <xdr:spPr>
            <a:xfrm>
              <a:off x="11012210" y="2271395"/>
              <a:ext cx="4046" cy="1666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Straight Connector 9">
              <a:extLst>
                <a:ext uri="{FF2B5EF4-FFF2-40B4-BE49-F238E27FC236}">
                  <a16:creationId xmlns:a16="http://schemas.microsoft.com/office/drawing/2014/main" id="{9E0C08BD-03CC-7B12-9402-BDD129F5B7BE}"/>
                </a:ext>
              </a:extLst>
            </xdr:cNvPr>
            <xdr:cNvCxnSpPr/>
          </xdr:nvCxnSpPr>
          <xdr:spPr>
            <a:xfrm flipV="1">
              <a:off x="10490889" y="2438630"/>
              <a:ext cx="520241" cy="1912"/>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5" name="TextBox 4">
            <a:extLst>
              <a:ext uri="{FF2B5EF4-FFF2-40B4-BE49-F238E27FC236}">
                <a16:creationId xmlns:a16="http://schemas.microsoft.com/office/drawing/2014/main" id="{EB19BBF0-657C-8EBD-FF3E-145D486B2983}"/>
              </a:ext>
            </a:extLst>
          </xdr:cNvPr>
          <xdr:cNvSpPr txBox="1"/>
        </xdr:nvSpPr>
        <xdr:spPr>
          <a:xfrm>
            <a:off x="10649639" y="238125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sp macro="" textlink="">
        <xdr:nvSpPr>
          <xdr:cNvPr id="6" name="TextBox 5">
            <a:extLst>
              <a:ext uri="{FF2B5EF4-FFF2-40B4-BE49-F238E27FC236}">
                <a16:creationId xmlns:a16="http://schemas.microsoft.com/office/drawing/2014/main" id="{78FE0BAD-3A33-EF01-B2B1-7C23FCCDDE71}"/>
              </a:ext>
            </a:extLst>
          </xdr:cNvPr>
          <xdr:cNvSpPr txBox="1"/>
        </xdr:nvSpPr>
        <xdr:spPr>
          <a:xfrm>
            <a:off x="10299012" y="2227626"/>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a:t>
            </a:r>
          </a:p>
        </xdr:txBody>
      </xdr:sp>
      <xdr:sp macro="" textlink="">
        <xdr:nvSpPr>
          <xdr:cNvPr id="7" name="TextBox 6">
            <a:extLst>
              <a:ext uri="{FF2B5EF4-FFF2-40B4-BE49-F238E27FC236}">
                <a16:creationId xmlns:a16="http://schemas.microsoft.com/office/drawing/2014/main" id="{008BCE61-4102-AC70-6239-E58303DA514B}"/>
              </a:ext>
            </a:extLst>
          </xdr:cNvPr>
          <xdr:cNvSpPr txBox="1"/>
        </xdr:nvSpPr>
        <xdr:spPr>
          <a:xfrm>
            <a:off x="10972876" y="2216761"/>
            <a:ext cx="2414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c</a:t>
            </a:r>
          </a:p>
        </xdr:txBody>
      </xdr:sp>
    </xdr:grpSp>
    <xdr:clientData/>
  </xdr:twoCellAnchor>
  <xdr:twoCellAnchor>
    <xdr:from>
      <xdr:col>18</xdr:col>
      <xdr:colOff>0</xdr:colOff>
      <xdr:row>5</xdr:row>
      <xdr:rowOff>304800</xdr:rowOff>
    </xdr:from>
    <xdr:to>
      <xdr:col>19</xdr:col>
      <xdr:colOff>76200</xdr:colOff>
      <xdr:row>6</xdr:row>
      <xdr:rowOff>361950</xdr:rowOff>
    </xdr:to>
    <xdr:grpSp>
      <xdr:nvGrpSpPr>
        <xdr:cNvPr id="11" name="Group 10">
          <a:extLst>
            <a:ext uri="{FF2B5EF4-FFF2-40B4-BE49-F238E27FC236}">
              <a16:creationId xmlns:a16="http://schemas.microsoft.com/office/drawing/2014/main" id="{04E9C887-75C5-40BD-BAF5-B15132D44234}"/>
            </a:ext>
          </a:extLst>
        </xdr:cNvPr>
        <xdr:cNvGrpSpPr/>
      </xdr:nvGrpSpPr>
      <xdr:grpSpPr>
        <a:xfrm>
          <a:off x="11049000" y="1615888"/>
          <a:ext cx="927847" cy="370915"/>
          <a:chOff x="10299012" y="2216761"/>
          <a:chExt cx="915326" cy="429049"/>
        </a:xfrm>
      </xdr:grpSpPr>
      <xdr:grpSp>
        <xdr:nvGrpSpPr>
          <xdr:cNvPr id="12" name="Group 11">
            <a:extLst>
              <a:ext uri="{FF2B5EF4-FFF2-40B4-BE49-F238E27FC236}">
                <a16:creationId xmlns:a16="http://schemas.microsoft.com/office/drawing/2014/main" id="{48887CF3-C0EB-9794-973F-5ECA437F62C1}"/>
              </a:ext>
            </a:extLst>
          </xdr:cNvPr>
          <xdr:cNvGrpSpPr/>
        </xdr:nvGrpSpPr>
        <xdr:grpSpPr>
          <a:xfrm>
            <a:off x="10488756" y="2271395"/>
            <a:ext cx="527500" cy="172973"/>
            <a:chOff x="10488756" y="2271395"/>
            <a:chExt cx="527500" cy="172973"/>
          </a:xfrm>
        </xdr:grpSpPr>
        <xdr:cxnSp macro="">
          <xdr:nvCxnSpPr>
            <xdr:cNvPr id="16" name="Straight Connector 15">
              <a:extLst>
                <a:ext uri="{FF2B5EF4-FFF2-40B4-BE49-F238E27FC236}">
                  <a16:creationId xmlns:a16="http://schemas.microsoft.com/office/drawing/2014/main" id="{1127EC67-06E7-9D51-CF7F-CBC5C178DC87}"/>
                </a:ext>
              </a:extLst>
            </xdr:cNvPr>
            <xdr:cNvCxnSpPr/>
          </xdr:nvCxnSpPr>
          <xdr:spPr>
            <a:xfrm>
              <a:off x="10488756" y="2277745"/>
              <a:ext cx="4046" cy="1666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Straight Connector 16">
              <a:extLst>
                <a:ext uri="{FF2B5EF4-FFF2-40B4-BE49-F238E27FC236}">
                  <a16:creationId xmlns:a16="http://schemas.microsoft.com/office/drawing/2014/main" id="{B7E4A7EB-529D-F9FD-DD46-615E4DED84E3}"/>
                </a:ext>
              </a:extLst>
            </xdr:cNvPr>
            <xdr:cNvCxnSpPr/>
          </xdr:nvCxnSpPr>
          <xdr:spPr>
            <a:xfrm>
              <a:off x="11012210" y="2271395"/>
              <a:ext cx="4046" cy="1666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Straight Connector 17">
              <a:extLst>
                <a:ext uri="{FF2B5EF4-FFF2-40B4-BE49-F238E27FC236}">
                  <a16:creationId xmlns:a16="http://schemas.microsoft.com/office/drawing/2014/main" id="{C503D3CE-072C-5243-2864-1F6975E98A19}"/>
                </a:ext>
              </a:extLst>
            </xdr:cNvPr>
            <xdr:cNvCxnSpPr/>
          </xdr:nvCxnSpPr>
          <xdr:spPr>
            <a:xfrm flipV="1">
              <a:off x="10490889" y="2438630"/>
              <a:ext cx="520241" cy="1912"/>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3" name="TextBox 12">
            <a:extLst>
              <a:ext uri="{FF2B5EF4-FFF2-40B4-BE49-F238E27FC236}">
                <a16:creationId xmlns:a16="http://schemas.microsoft.com/office/drawing/2014/main" id="{6479155D-394C-BA0D-8BAA-B52E2699CB83}"/>
              </a:ext>
            </a:extLst>
          </xdr:cNvPr>
          <xdr:cNvSpPr txBox="1"/>
        </xdr:nvSpPr>
        <xdr:spPr>
          <a:xfrm>
            <a:off x="10649639" y="238125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sp macro="" textlink="">
        <xdr:nvSpPr>
          <xdr:cNvPr id="14" name="TextBox 13">
            <a:extLst>
              <a:ext uri="{FF2B5EF4-FFF2-40B4-BE49-F238E27FC236}">
                <a16:creationId xmlns:a16="http://schemas.microsoft.com/office/drawing/2014/main" id="{10BDB365-A342-D906-737F-1CF2DF9A1C5D}"/>
              </a:ext>
            </a:extLst>
          </xdr:cNvPr>
          <xdr:cNvSpPr txBox="1"/>
        </xdr:nvSpPr>
        <xdr:spPr>
          <a:xfrm>
            <a:off x="10299012" y="2227626"/>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a:t>
            </a:r>
          </a:p>
        </xdr:txBody>
      </xdr:sp>
      <xdr:sp macro="" textlink="">
        <xdr:nvSpPr>
          <xdr:cNvPr id="15" name="TextBox 14">
            <a:extLst>
              <a:ext uri="{FF2B5EF4-FFF2-40B4-BE49-F238E27FC236}">
                <a16:creationId xmlns:a16="http://schemas.microsoft.com/office/drawing/2014/main" id="{93CE9BA8-574E-5838-F27E-CB4FC967C5C0}"/>
              </a:ext>
            </a:extLst>
          </xdr:cNvPr>
          <xdr:cNvSpPr txBox="1"/>
        </xdr:nvSpPr>
        <xdr:spPr>
          <a:xfrm>
            <a:off x="10972876" y="2216761"/>
            <a:ext cx="2414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c</a:t>
            </a:r>
          </a:p>
        </xdr:txBody>
      </xdr:sp>
    </xdr:grpSp>
    <xdr:clientData/>
  </xdr:twoCellAnchor>
  <xdr:twoCellAnchor>
    <xdr:from>
      <xdr:col>18</xdr:col>
      <xdr:colOff>136076</xdr:colOff>
      <xdr:row>20</xdr:row>
      <xdr:rowOff>0</xdr:rowOff>
    </xdr:from>
    <xdr:to>
      <xdr:col>18</xdr:col>
      <xdr:colOff>707843</xdr:colOff>
      <xdr:row>20</xdr:row>
      <xdr:rowOff>7529</xdr:rowOff>
    </xdr:to>
    <xdr:grpSp>
      <xdr:nvGrpSpPr>
        <xdr:cNvPr id="19" name="Group 18">
          <a:extLst>
            <a:ext uri="{FF2B5EF4-FFF2-40B4-BE49-F238E27FC236}">
              <a16:creationId xmlns:a16="http://schemas.microsoft.com/office/drawing/2014/main" id="{8E6E144C-AEA5-4144-B1A7-A9B05C9EBE1A}"/>
            </a:ext>
          </a:extLst>
        </xdr:cNvPr>
        <xdr:cNvGrpSpPr/>
      </xdr:nvGrpSpPr>
      <xdr:grpSpPr>
        <a:xfrm>
          <a:off x="11185076" y="6958853"/>
          <a:ext cx="571767" cy="7529"/>
          <a:chOff x="11864586" y="3309621"/>
          <a:chExt cx="414521" cy="640950"/>
        </a:xfrm>
      </xdr:grpSpPr>
      <xdr:grpSp>
        <xdr:nvGrpSpPr>
          <xdr:cNvPr id="20" name="Group 19">
            <a:extLst>
              <a:ext uri="{FF2B5EF4-FFF2-40B4-BE49-F238E27FC236}">
                <a16:creationId xmlns:a16="http://schemas.microsoft.com/office/drawing/2014/main" id="{51A8A92F-6442-571A-D4AB-1E76358562D7}"/>
              </a:ext>
            </a:extLst>
          </xdr:cNvPr>
          <xdr:cNvGrpSpPr/>
        </xdr:nvGrpSpPr>
        <xdr:grpSpPr>
          <a:xfrm>
            <a:off x="11864586" y="3309621"/>
            <a:ext cx="414521" cy="640950"/>
            <a:chOff x="10346455" y="2206573"/>
            <a:chExt cx="379279" cy="654512"/>
          </a:xfrm>
        </xdr:grpSpPr>
        <xdr:grpSp>
          <xdr:nvGrpSpPr>
            <xdr:cNvPr id="22" name="Group 21">
              <a:extLst>
                <a:ext uri="{FF2B5EF4-FFF2-40B4-BE49-F238E27FC236}">
                  <a16:creationId xmlns:a16="http://schemas.microsoft.com/office/drawing/2014/main" id="{58E71FEB-9900-33A0-9609-939669228BC7}"/>
                </a:ext>
              </a:extLst>
            </xdr:cNvPr>
            <xdr:cNvGrpSpPr/>
          </xdr:nvGrpSpPr>
          <xdr:grpSpPr>
            <a:xfrm>
              <a:off x="10485761" y="2440543"/>
              <a:ext cx="169013" cy="362323"/>
              <a:chOff x="10485761" y="2440543"/>
              <a:chExt cx="169013" cy="362323"/>
            </a:xfrm>
          </xdr:grpSpPr>
          <xdr:cxnSp macro="">
            <xdr:nvCxnSpPr>
              <xdr:cNvPr id="26" name="Straight Connector 25">
                <a:extLst>
                  <a:ext uri="{FF2B5EF4-FFF2-40B4-BE49-F238E27FC236}">
                    <a16:creationId xmlns:a16="http://schemas.microsoft.com/office/drawing/2014/main" id="{75D99924-02CA-2E2E-D92A-31C45436CFAB}"/>
                  </a:ext>
                </a:extLst>
              </xdr:cNvPr>
              <xdr:cNvCxnSpPr/>
            </xdr:nvCxnSpPr>
            <xdr:spPr>
              <a:xfrm>
                <a:off x="10652965" y="2680759"/>
                <a:ext cx="1136" cy="1221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Straight Connector 26">
                <a:extLst>
                  <a:ext uri="{FF2B5EF4-FFF2-40B4-BE49-F238E27FC236}">
                    <a16:creationId xmlns:a16="http://schemas.microsoft.com/office/drawing/2014/main" id="{B986B84F-6560-4176-7103-CBC469534116}"/>
                  </a:ext>
                </a:extLst>
              </xdr:cNvPr>
              <xdr:cNvCxnSpPr/>
            </xdr:nvCxnSpPr>
            <xdr:spPr>
              <a:xfrm>
                <a:off x="10485761" y="2440543"/>
                <a:ext cx="169013" cy="238096"/>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23" name="TextBox 22">
              <a:extLst>
                <a:ext uri="{FF2B5EF4-FFF2-40B4-BE49-F238E27FC236}">
                  <a16:creationId xmlns:a16="http://schemas.microsoft.com/office/drawing/2014/main" id="{8EE92CC9-89FA-4B42-2F34-3E21BA100147}"/>
                </a:ext>
              </a:extLst>
            </xdr:cNvPr>
            <xdr:cNvSpPr txBox="1"/>
          </xdr:nvSpPr>
          <xdr:spPr>
            <a:xfrm>
              <a:off x="10532776" y="2357848"/>
              <a:ext cx="118470" cy="300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b</a:t>
              </a:r>
            </a:p>
          </xdr:txBody>
        </xdr:sp>
        <xdr:sp macro="" textlink="">
          <xdr:nvSpPr>
            <xdr:cNvPr id="24" name="TextBox 23">
              <a:extLst>
                <a:ext uri="{FF2B5EF4-FFF2-40B4-BE49-F238E27FC236}">
                  <a16:creationId xmlns:a16="http://schemas.microsoft.com/office/drawing/2014/main" id="{20043483-E8A0-DCB5-D36E-FA5BF34C9996}"/>
                </a:ext>
              </a:extLst>
            </xdr:cNvPr>
            <xdr:cNvSpPr txBox="1"/>
          </xdr:nvSpPr>
          <xdr:spPr>
            <a:xfrm>
              <a:off x="10346455" y="2206573"/>
              <a:ext cx="122667" cy="300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a</a:t>
              </a:r>
            </a:p>
          </xdr:txBody>
        </xdr:sp>
        <xdr:sp macro="" textlink="">
          <xdr:nvSpPr>
            <xdr:cNvPr id="25" name="TextBox 24">
              <a:extLst>
                <a:ext uri="{FF2B5EF4-FFF2-40B4-BE49-F238E27FC236}">
                  <a16:creationId xmlns:a16="http://schemas.microsoft.com/office/drawing/2014/main" id="{9F72471F-840A-AD9D-4D08-C26ECCCF27BC}"/>
                </a:ext>
              </a:extLst>
            </xdr:cNvPr>
            <xdr:cNvSpPr txBox="1"/>
          </xdr:nvSpPr>
          <xdr:spPr>
            <a:xfrm>
              <a:off x="10604179" y="2560903"/>
              <a:ext cx="121555" cy="300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c</a:t>
              </a:r>
            </a:p>
          </xdr:txBody>
        </xdr:sp>
      </xdr:grpSp>
      <xdr:cxnSp macro="">
        <xdr:nvCxnSpPr>
          <xdr:cNvPr id="21" name="Straight Connector 20">
            <a:extLst>
              <a:ext uri="{FF2B5EF4-FFF2-40B4-BE49-F238E27FC236}">
                <a16:creationId xmlns:a16="http://schemas.microsoft.com/office/drawing/2014/main" id="{6EB791AD-CC49-8592-54DB-252C70617BBA}"/>
              </a:ext>
            </a:extLst>
          </xdr:cNvPr>
          <xdr:cNvCxnSpPr/>
        </xdr:nvCxnSpPr>
        <xdr:spPr>
          <a:xfrm flipH="1" flipV="1">
            <a:off x="11917116" y="3538698"/>
            <a:ext cx="98887" cy="244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0</xdr:colOff>
      <xdr:row>7</xdr:row>
      <xdr:rowOff>304800</xdr:rowOff>
    </xdr:from>
    <xdr:to>
      <xdr:col>19</xdr:col>
      <xdr:colOff>76200</xdr:colOff>
      <xdr:row>8</xdr:row>
      <xdr:rowOff>361950</xdr:rowOff>
    </xdr:to>
    <xdr:grpSp>
      <xdr:nvGrpSpPr>
        <xdr:cNvPr id="28" name="Group 27">
          <a:extLst>
            <a:ext uri="{FF2B5EF4-FFF2-40B4-BE49-F238E27FC236}">
              <a16:creationId xmlns:a16="http://schemas.microsoft.com/office/drawing/2014/main" id="{CE2E57FA-986C-45CB-A44B-DD64A69A0B1F}"/>
            </a:ext>
          </a:extLst>
        </xdr:cNvPr>
        <xdr:cNvGrpSpPr/>
      </xdr:nvGrpSpPr>
      <xdr:grpSpPr>
        <a:xfrm>
          <a:off x="11049000" y="2310653"/>
          <a:ext cx="927847" cy="438150"/>
          <a:chOff x="10299012" y="2216761"/>
          <a:chExt cx="915326" cy="429049"/>
        </a:xfrm>
      </xdr:grpSpPr>
      <xdr:grpSp>
        <xdr:nvGrpSpPr>
          <xdr:cNvPr id="29" name="Group 28">
            <a:extLst>
              <a:ext uri="{FF2B5EF4-FFF2-40B4-BE49-F238E27FC236}">
                <a16:creationId xmlns:a16="http://schemas.microsoft.com/office/drawing/2014/main" id="{C2806DC1-CD90-489A-9800-BE6B0C9109DB}"/>
              </a:ext>
            </a:extLst>
          </xdr:cNvPr>
          <xdr:cNvGrpSpPr/>
        </xdr:nvGrpSpPr>
        <xdr:grpSpPr>
          <a:xfrm>
            <a:off x="10488756" y="2271395"/>
            <a:ext cx="527500" cy="172973"/>
            <a:chOff x="10488756" y="2271395"/>
            <a:chExt cx="527500" cy="172973"/>
          </a:xfrm>
        </xdr:grpSpPr>
        <xdr:cxnSp macro="">
          <xdr:nvCxnSpPr>
            <xdr:cNvPr id="33" name="Straight Connector 32">
              <a:extLst>
                <a:ext uri="{FF2B5EF4-FFF2-40B4-BE49-F238E27FC236}">
                  <a16:creationId xmlns:a16="http://schemas.microsoft.com/office/drawing/2014/main" id="{7FFDE93F-C6E7-EB04-3686-75A61F8B541C}"/>
                </a:ext>
              </a:extLst>
            </xdr:cNvPr>
            <xdr:cNvCxnSpPr/>
          </xdr:nvCxnSpPr>
          <xdr:spPr>
            <a:xfrm>
              <a:off x="10488756" y="2277745"/>
              <a:ext cx="4046" cy="1666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Straight Connector 33">
              <a:extLst>
                <a:ext uri="{FF2B5EF4-FFF2-40B4-BE49-F238E27FC236}">
                  <a16:creationId xmlns:a16="http://schemas.microsoft.com/office/drawing/2014/main" id="{612697DD-B8C9-FCDA-0FCD-D3FC520494FC}"/>
                </a:ext>
              </a:extLst>
            </xdr:cNvPr>
            <xdr:cNvCxnSpPr/>
          </xdr:nvCxnSpPr>
          <xdr:spPr>
            <a:xfrm>
              <a:off x="11012210" y="2271395"/>
              <a:ext cx="4046" cy="1666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 name="Straight Connector 34">
              <a:extLst>
                <a:ext uri="{FF2B5EF4-FFF2-40B4-BE49-F238E27FC236}">
                  <a16:creationId xmlns:a16="http://schemas.microsoft.com/office/drawing/2014/main" id="{BACCCBA5-238B-A885-1301-A83AC1A6DC61}"/>
                </a:ext>
              </a:extLst>
            </xdr:cNvPr>
            <xdr:cNvCxnSpPr/>
          </xdr:nvCxnSpPr>
          <xdr:spPr>
            <a:xfrm flipV="1">
              <a:off x="10490889" y="2438630"/>
              <a:ext cx="520241" cy="1912"/>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30" name="TextBox 29">
            <a:extLst>
              <a:ext uri="{FF2B5EF4-FFF2-40B4-BE49-F238E27FC236}">
                <a16:creationId xmlns:a16="http://schemas.microsoft.com/office/drawing/2014/main" id="{9749C675-E913-DC10-E330-BE8B7E94824A}"/>
              </a:ext>
            </a:extLst>
          </xdr:cNvPr>
          <xdr:cNvSpPr txBox="1"/>
        </xdr:nvSpPr>
        <xdr:spPr>
          <a:xfrm>
            <a:off x="10649639" y="238125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sp macro="" textlink="">
        <xdr:nvSpPr>
          <xdr:cNvPr id="31" name="TextBox 30">
            <a:extLst>
              <a:ext uri="{FF2B5EF4-FFF2-40B4-BE49-F238E27FC236}">
                <a16:creationId xmlns:a16="http://schemas.microsoft.com/office/drawing/2014/main" id="{B2C614C8-98BC-4B6B-D17D-BEE042C85DCE}"/>
              </a:ext>
            </a:extLst>
          </xdr:cNvPr>
          <xdr:cNvSpPr txBox="1"/>
        </xdr:nvSpPr>
        <xdr:spPr>
          <a:xfrm>
            <a:off x="10299012" y="2227626"/>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a:t>
            </a:r>
          </a:p>
        </xdr:txBody>
      </xdr:sp>
      <xdr:sp macro="" textlink="">
        <xdr:nvSpPr>
          <xdr:cNvPr id="32" name="TextBox 31">
            <a:extLst>
              <a:ext uri="{FF2B5EF4-FFF2-40B4-BE49-F238E27FC236}">
                <a16:creationId xmlns:a16="http://schemas.microsoft.com/office/drawing/2014/main" id="{56F676D5-ADD2-14CF-7024-13DA98000856}"/>
              </a:ext>
            </a:extLst>
          </xdr:cNvPr>
          <xdr:cNvSpPr txBox="1"/>
        </xdr:nvSpPr>
        <xdr:spPr>
          <a:xfrm>
            <a:off x="10972876" y="2216761"/>
            <a:ext cx="2414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c</a:t>
            </a:r>
          </a:p>
        </xdr:txBody>
      </xdr:sp>
    </xdr:grpSp>
    <xdr:clientData/>
  </xdr:twoCellAnchor>
  <xdr:twoCellAnchor>
    <xdr:from>
      <xdr:col>18</xdr:col>
      <xdr:colOff>0</xdr:colOff>
      <xdr:row>8</xdr:row>
      <xdr:rowOff>304800</xdr:rowOff>
    </xdr:from>
    <xdr:to>
      <xdr:col>19</xdr:col>
      <xdr:colOff>76200</xdr:colOff>
      <xdr:row>9</xdr:row>
      <xdr:rowOff>361950</xdr:rowOff>
    </xdr:to>
    <xdr:grpSp>
      <xdr:nvGrpSpPr>
        <xdr:cNvPr id="36" name="Group 35">
          <a:extLst>
            <a:ext uri="{FF2B5EF4-FFF2-40B4-BE49-F238E27FC236}">
              <a16:creationId xmlns:a16="http://schemas.microsoft.com/office/drawing/2014/main" id="{1925631E-B5EB-4DE8-83B4-E6A8CC3309E0}"/>
            </a:ext>
          </a:extLst>
        </xdr:cNvPr>
        <xdr:cNvGrpSpPr/>
      </xdr:nvGrpSpPr>
      <xdr:grpSpPr>
        <a:xfrm>
          <a:off x="11049000" y="2691653"/>
          <a:ext cx="927847" cy="438150"/>
          <a:chOff x="10299012" y="2216761"/>
          <a:chExt cx="915326" cy="429049"/>
        </a:xfrm>
      </xdr:grpSpPr>
      <xdr:grpSp>
        <xdr:nvGrpSpPr>
          <xdr:cNvPr id="37" name="Group 36">
            <a:extLst>
              <a:ext uri="{FF2B5EF4-FFF2-40B4-BE49-F238E27FC236}">
                <a16:creationId xmlns:a16="http://schemas.microsoft.com/office/drawing/2014/main" id="{10A2D442-8D98-1935-8BDB-9868BC9148FC}"/>
              </a:ext>
            </a:extLst>
          </xdr:cNvPr>
          <xdr:cNvGrpSpPr/>
        </xdr:nvGrpSpPr>
        <xdr:grpSpPr>
          <a:xfrm>
            <a:off x="10488756" y="2271395"/>
            <a:ext cx="527500" cy="172973"/>
            <a:chOff x="10488756" y="2271395"/>
            <a:chExt cx="527500" cy="172973"/>
          </a:xfrm>
        </xdr:grpSpPr>
        <xdr:cxnSp macro="">
          <xdr:nvCxnSpPr>
            <xdr:cNvPr id="41" name="Straight Connector 40">
              <a:extLst>
                <a:ext uri="{FF2B5EF4-FFF2-40B4-BE49-F238E27FC236}">
                  <a16:creationId xmlns:a16="http://schemas.microsoft.com/office/drawing/2014/main" id="{17A97B91-3091-9552-C3E6-54DFA74D9DF7}"/>
                </a:ext>
              </a:extLst>
            </xdr:cNvPr>
            <xdr:cNvCxnSpPr/>
          </xdr:nvCxnSpPr>
          <xdr:spPr>
            <a:xfrm>
              <a:off x="10488756" y="2277745"/>
              <a:ext cx="4046" cy="1666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 name="Straight Connector 41">
              <a:extLst>
                <a:ext uri="{FF2B5EF4-FFF2-40B4-BE49-F238E27FC236}">
                  <a16:creationId xmlns:a16="http://schemas.microsoft.com/office/drawing/2014/main" id="{32F71B8D-A57A-685D-A901-DDE8A95FA053}"/>
                </a:ext>
              </a:extLst>
            </xdr:cNvPr>
            <xdr:cNvCxnSpPr/>
          </xdr:nvCxnSpPr>
          <xdr:spPr>
            <a:xfrm>
              <a:off x="11012210" y="2271395"/>
              <a:ext cx="4046" cy="1666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 name="Straight Connector 42">
              <a:extLst>
                <a:ext uri="{FF2B5EF4-FFF2-40B4-BE49-F238E27FC236}">
                  <a16:creationId xmlns:a16="http://schemas.microsoft.com/office/drawing/2014/main" id="{146A1887-BD7A-0132-1839-0345776BEC4C}"/>
                </a:ext>
              </a:extLst>
            </xdr:cNvPr>
            <xdr:cNvCxnSpPr/>
          </xdr:nvCxnSpPr>
          <xdr:spPr>
            <a:xfrm flipV="1">
              <a:off x="10490889" y="2438630"/>
              <a:ext cx="520241" cy="1912"/>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38" name="TextBox 37">
            <a:extLst>
              <a:ext uri="{FF2B5EF4-FFF2-40B4-BE49-F238E27FC236}">
                <a16:creationId xmlns:a16="http://schemas.microsoft.com/office/drawing/2014/main" id="{F25DFF5D-4F4C-98CB-ED12-E7FDEADC3D8F}"/>
              </a:ext>
            </a:extLst>
          </xdr:cNvPr>
          <xdr:cNvSpPr txBox="1"/>
        </xdr:nvSpPr>
        <xdr:spPr>
          <a:xfrm>
            <a:off x="10649639" y="238125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sp macro="" textlink="">
        <xdr:nvSpPr>
          <xdr:cNvPr id="39" name="TextBox 38">
            <a:extLst>
              <a:ext uri="{FF2B5EF4-FFF2-40B4-BE49-F238E27FC236}">
                <a16:creationId xmlns:a16="http://schemas.microsoft.com/office/drawing/2014/main" id="{66042D2A-0B17-9DAA-2F62-651FD5B72115}"/>
              </a:ext>
            </a:extLst>
          </xdr:cNvPr>
          <xdr:cNvSpPr txBox="1"/>
        </xdr:nvSpPr>
        <xdr:spPr>
          <a:xfrm>
            <a:off x="10299012" y="2227626"/>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a:t>
            </a:r>
          </a:p>
        </xdr:txBody>
      </xdr:sp>
      <xdr:sp macro="" textlink="">
        <xdr:nvSpPr>
          <xdr:cNvPr id="40" name="TextBox 39">
            <a:extLst>
              <a:ext uri="{FF2B5EF4-FFF2-40B4-BE49-F238E27FC236}">
                <a16:creationId xmlns:a16="http://schemas.microsoft.com/office/drawing/2014/main" id="{9929CDE8-6822-26AF-6EC1-A04945F7AACE}"/>
              </a:ext>
            </a:extLst>
          </xdr:cNvPr>
          <xdr:cNvSpPr txBox="1"/>
        </xdr:nvSpPr>
        <xdr:spPr>
          <a:xfrm>
            <a:off x="10972876" y="2216761"/>
            <a:ext cx="2414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c</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389763</xdr:colOff>
      <xdr:row>7</xdr:row>
      <xdr:rowOff>372139</xdr:rowOff>
    </xdr:from>
    <xdr:to>
      <xdr:col>18</xdr:col>
      <xdr:colOff>571589</xdr:colOff>
      <xdr:row>8</xdr:row>
      <xdr:rowOff>0</xdr:rowOff>
    </xdr:to>
    <xdr:sp macro="" textlink="">
      <xdr:nvSpPr>
        <xdr:cNvPr id="2" name="TextBox 1">
          <a:extLst>
            <a:ext uri="{FF2B5EF4-FFF2-40B4-BE49-F238E27FC236}">
              <a16:creationId xmlns:a16="http://schemas.microsoft.com/office/drawing/2014/main" id="{B1551B8A-011C-4EF7-9B19-2C491AD99D42}"/>
            </a:ext>
          </a:extLst>
        </xdr:cNvPr>
        <xdr:cNvSpPr txBox="1"/>
      </xdr:nvSpPr>
      <xdr:spPr>
        <a:xfrm>
          <a:off x="11438763" y="2696239"/>
          <a:ext cx="181826" cy="8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900"/>
            <a:t>b</a:t>
          </a:r>
        </a:p>
      </xdr:txBody>
    </xdr:sp>
    <xdr:clientData/>
  </xdr:twoCellAnchor>
  <xdr:twoCellAnchor>
    <xdr:from>
      <xdr:col>18</xdr:col>
      <xdr:colOff>0</xdr:colOff>
      <xdr:row>7</xdr:row>
      <xdr:rowOff>25400</xdr:rowOff>
    </xdr:from>
    <xdr:to>
      <xdr:col>19</xdr:col>
      <xdr:colOff>27701</xdr:colOff>
      <xdr:row>7</xdr:row>
      <xdr:rowOff>371475</xdr:rowOff>
    </xdr:to>
    <xdr:grpSp>
      <xdr:nvGrpSpPr>
        <xdr:cNvPr id="3" name="Group 2">
          <a:extLst>
            <a:ext uri="{FF2B5EF4-FFF2-40B4-BE49-F238E27FC236}">
              <a16:creationId xmlns:a16="http://schemas.microsoft.com/office/drawing/2014/main" id="{030FD6C9-ED48-4638-B717-50FF36384BAF}"/>
            </a:ext>
          </a:extLst>
        </xdr:cNvPr>
        <xdr:cNvGrpSpPr/>
      </xdr:nvGrpSpPr>
      <xdr:grpSpPr>
        <a:xfrm>
          <a:off x="11049000" y="2031253"/>
          <a:ext cx="879348" cy="346075"/>
          <a:chOff x="10299012" y="2216761"/>
          <a:chExt cx="915326" cy="429049"/>
        </a:xfrm>
      </xdr:grpSpPr>
      <xdr:grpSp>
        <xdr:nvGrpSpPr>
          <xdr:cNvPr id="4" name="Group 3">
            <a:extLst>
              <a:ext uri="{FF2B5EF4-FFF2-40B4-BE49-F238E27FC236}">
                <a16:creationId xmlns:a16="http://schemas.microsoft.com/office/drawing/2014/main" id="{122E7471-0142-3DEE-1D39-68DAFCB49265}"/>
              </a:ext>
            </a:extLst>
          </xdr:cNvPr>
          <xdr:cNvGrpSpPr/>
        </xdr:nvGrpSpPr>
        <xdr:grpSpPr>
          <a:xfrm>
            <a:off x="10488756" y="2271395"/>
            <a:ext cx="527500" cy="172973"/>
            <a:chOff x="10488756" y="2271395"/>
            <a:chExt cx="527500" cy="172973"/>
          </a:xfrm>
        </xdr:grpSpPr>
        <xdr:cxnSp macro="">
          <xdr:nvCxnSpPr>
            <xdr:cNvPr id="8" name="Straight Connector 7">
              <a:extLst>
                <a:ext uri="{FF2B5EF4-FFF2-40B4-BE49-F238E27FC236}">
                  <a16:creationId xmlns:a16="http://schemas.microsoft.com/office/drawing/2014/main" id="{0CCFAB4C-9F30-A785-772C-B953A9D89261}"/>
                </a:ext>
              </a:extLst>
            </xdr:cNvPr>
            <xdr:cNvCxnSpPr/>
          </xdr:nvCxnSpPr>
          <xdr:spPr>
            <a:xfrm>
              <a:off x="10488756" y="2277745"/>
              <a:ext cx="4046" cy="1666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Straight Connector 8">
              <a:extLst>
                <a:ext uri="{FF2B5EF4-FFF2-40B4-BE49-F238E27FC236}">
                  <a16:creationId xmlns:a16="http://schemas.microsoft.com/office/drawing/2014/main" id="{BB879792-051D-CAB1-B7EA-4E7975C01E20}"/>
                </a:ext>
              </a:extLst>
            </xdr:cNvPr>
            <xdr:cNvCxnSpPr/>
          </xdr:nvCxnSpPr>
          <xdr:spPr>
            <a:xfrm>
              <a:off x="11012210" y="2271395"/>
              <a:ext cx="4046" cy="1666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Straight Connector 9">
              <a:extLst>
                <a:ext uri="{FF2B5EF4-FFF2-40B4-BE49-F238E27FC236}">
                  <a16:creationId xmlns:a16="http://schemas.microsoft.com/office/drawing/2014/main" id="{BB1E021F-F3BA-19A6-C4E9-F58638D424D0}"/>
                </a:ext>
              </a:extLst>
            </xdr:cNvPr>
            <xdr:cNvCxnSpPr/>
          </xdr:nvCxnSpPr>
          <xdr:spPr>
            <a:xfrm flipV="1">
              <a:off x="10490889" y="2438630"/>
              <a:ext cx="520241" cy="1912"/>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5" name="TextBox 4">
            <a:extLst>
              <a:ext uri="{FF2B5EF4-FFF2-40B4-BE49-F238E27FC236}">
                <a16:creationId xmlns:a16="http://schemas.microsoft.com/office/drawing/2014/main" id="{DEC6508D-2D1F-645B-71A2-A005DF08BF64}"/>
              </a:ext>
            </a:extLst>
          </xdr:cNvPr>
          <xdr:cNvSpPr txBox="1"/>
        </xdr:nvSpPr>
        <xdr:spPr>
          <a:xfrm>
            <a:off x="10649639" y="238125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sp macro="" textlink="">
        <xdr:nvSpPr>
          <xdr:cNvPr id="6" name="TextBox 5">
            <a:extLst>
              <a:ext uri="{FF2B5EF4-FFF2-40B4-BE49-F238E27FC236}">
                <a16:creationId xmlns:a16="http://schemas.microsoft.com/office/drawing/2014/main" id="{E5C90FCA-7D3C-C35C-09B7-675FC7F62546}"/>
              </a:ext>
            </a:extLst>
          </xdr:cNvPr>
          <xdr:cNvSpPr txBox="1"/>
        </xdr:nvSpPr>
        <xdr:spPr>
          <a:xfrm>
            <a:off x="10299012" y="2227626"/>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a:t>
            </a:r>
          </a:p>
        </xdr:txBody>
      </xdr:sp>
      <xdr:sp macro="" textlink="">
        <xdr:nvSpPr>
          <xdr:cNvPr id="7" name="TextBox 6">
            <a:extLst>
              <a:ext uri="{FF2B5EF4-FFF2-40B4-BE49-F238E27FC236}">
                <a16:creationId xmlns:a16="http://schemas.microsoft.com/office/drawing/2014/main" id="{E9512C53-BB95-836D-05BC-840B8E0B7CAF}"/>
              </a:ext>
            </a:extLst>
          </xdr:cNvPr>
          <xdr:cNvSpPr txBox="1"/>
        </xdr:nvSpPr>
        <xdr:spPr>
          <a:xfrm>
            <a:off x="10972876" y="2216761"/>
            <a:ext cx="2414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c</a:t>
            </a:r>
          </a:p>
        </xdr:txBody>
      </xdr:sp>
    </xdr:grpSp>
    <xdr:clientData/>
  </xdr:twoCellAnchor>
  <xdr:twoCellAnchor>
    <xdr:from>
      <xdr:col>18</xdr:col>
      <xdr:colOff>0</xdr:colOff>
      <xdr:row>5</xdr:row>
      <xdr:rowOff>304800</xdr:rowOff>
    </xdr:from>
    <xdr:to>
      <xdr:col>19</xdr:col>
      <xdr:colOff>76200</xdr:colOff>
      <xdr:row>6</xdr:row>
      <xdr:rowOff>361950</xdr:rowOff>
    </xdr:to>
    <xdr:grpSp>
      <xdr:nvGrpSpPr>
        <xdr:cNvPr id="11" name="Group 10">
          <a:extLst>
            <a:ext uri="{FF2B5EF4-FFF2-40B4-BE49-F238E27FC236}">
              <a16:creationId xmlns:a16="http://schemas.microsoft.com/office/drawing/2014/main" id="{C05BEED4-326B-41BF-BE3C-D208D18A887D}"/>
            </a:ext>
          </a:extLst>
        </xdr:cNvPr>
        <xdr:cNvGrpSpPr/>
      </xdr:nvGrpSpPr>
      <xdr:grpSpPr>
        <a:xfrm>
          <a:off x="11049000" y="1615888"/>
          <a:ext cx="927847" cy="370915"/>
          <a:chOff x="10299012" y="2216761"/>
          <a:chExt cx="915326" cy="429049"/>
        </a:xfrm>
      </xdr:grpSpPr>
      <xdr:grpSp>
        <xdr:nvGrpSpPr>
          <xdr:cNvPr id="12" name="Group 11">
            <a:extLst>
              <a:ext uri="{FF2B5EF4-FFF2-40B4-BE49-F238E27FC236}">
                <a16:creationId xmlns:a16="http://schemas.microsoft.com/office/drawing/2014/main" id="{B4FE0A92-B1E4-D76E-CDD5-9C931774ED17}"/>
              </a:ext>
            </a:extLst>
          </xdr:cNvPr>
          <xdr:cNvGrpSpPr/>
        </xdr:nvGrpSpPr>
        <xdr:grpSpPr>
          <a:xfrm>
            <a:off x="10488756" y="2271395"/>
            <a:ext cx="527500" cy="172973"/>
            <a:chOff x="10488756" y="2271395"/>
            <a:chExt cx="527500" cy="172973"/>
          </a:xfrm>
        </xdr:grpSpPr>
        <xdr:cxnSp macro="">
          <xdr:nvCxnSpPr>
            <xdr:cNvPr id="16" name="Straight Connector 15">
              <a:extLst>
                <a:ext uri="{FF2B5EF4-FFF2-40B4-BE49-F238E27FC236}">
                  <a16:creationId xmlns:a16="http://schemas.microsoft.com/office/drawing/2014/main" id="{CC05FB51-88B9-9EF8-F97E-2D9615D43B85}"/>
                </a:ext>
              </a:extLst>
            </xdr:cNvPr>
            <xdr:cNvCxnSpPr/>
          </xdr:nvCxnSpPr>
          <xdr:spPr>
            <a:xfrm>
              <a:off x="10488756" y="2277745"/>
              <a:ext cx="4046" cy="1666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Straight Connector 16">
              <a:extLst>
                <a:ext uri="{FF2B5EF4-FFF2-40B4-BE49-F238E27FC236}">
                  <a16:creationId xmlns:a16="http://schemas.microsoft.com/office/drawing/2014/main" id="{C65534F5-4A49-296E-28F2-1C4220EC959D}"/>
                </a:ext>
              </a:extLst>
            </xdr:cNvPr>
            <xdr:cNvCxnSpPr/>
          </xdr:nvCxnSpPr>
          <xdr:spPr>
            <a:xfrm>
              <a:off x="11012210" y="2271395"/>
              <a:ext cx="4046" cy="1666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Straight Connector 17">
              <a:extLst>
                <a:ext uri="{FF2B5EF4-FFF2-40B4-BE49-F238E27FC236}">
                  <a16:creationId xmlns:a16="http://schemas.microsoft.com/office/drawing/2014/main" id="{5DFD1E86-5721-B115-FB31-994DEDEF050B}"/>
                </a:ext>
              </a:extLst>
            </xdr:cNvPr>
            <xdr:cNvCxnSpPr/>
          </xdr:nvCxnSpPr>
          <xdr:spPr>
            <a:xfrm flipV="1">
              <a:off x="10490889" y="2438630"/>
              <a:ext cx="520241" cy="1912"/>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3" name="TextBox 12">
            <a:extLst>
              <a:ext uri="{FF2B5EF4-FFF2-40B4-BE49-F238E27FC236}">
                <a16:creationId xmlns:a16="http://schemas.microsoft.com/office/drawing/2014/main" id="{EBD9CABA-0D62-490C-341A-37667D586DA4}"/>
              </a:ext>
            </a:extLst>
          </xdr:cNvPr>
          <xdr:cNvSpPr txBox="1"/>
        </xdr:nvSpPr>
        <xdr:spPr>
          <a:xfrm>
            <a:off x="10649639" y="238125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sp macro="" textlink="">
        <xdr:nvSpPr>
          <xdr:cNvPr id="14" name="TextBox 13">
            <a:extLst>
              <a:ext uri="{FF2B5EF4-FFF2-40B4-BE49-F238E27FC236}">
                <a16:creationId xmlns:a16="http://schemas.microsoft.com/office/drawing/2014/main" id="{CE6FF375-1B76-6FB7-0C7A-7764CF2951DA}"/>
              </a:ext>
            </a:extLst>
          </xdr:cNvPr>
          <xdr:cNvSpPr txBox="1"/>
        </xdr:nvSpPr>
        <xdr:spPr>
          <a:xfrm>
            <a:off x="10299012" y="2227626"/>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a:t>
            </a:r>
          </a:p>
        </xdr:txBody>
      </xdr:sp>
      <xdr:sp macro="" textlink="">
        <xdr:nvSpPr>
          <xdr:cNvPr id="15" name="TextBox 14">
            <a:extLst>
              <a:ext uri="{FF2B5EF4-FFF2-40B4-BE49-F238E27FC236}">
                <a16:creationId xmlns:a16="http://schemas.microsoft.com/office/drawing/2014/main" id="{1108F042-20D7-B75F-8645-C7EFB81CCDDD}"/>
              </a:ext>
            </a:extLst>
          </xdr:cNvPr>
          <xdr:cNvSpPr txBox="1"/>
        </xdr:nvSpPr>
        <xdr:spPr>
          <a:xfrm>
            <a:off x="10972876" y="2216761"/>
            <a:ext cx="2414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c</a:t>
            </a:r>
          </a:p>
        </xdr:txBody>
      </xdr:sp>
    </xdr:grpSp>
    <xdr:clientData/>
  </xdr:twoCellAnchor>
  <xdr:twoCellAnchor>
    <xdr:from>
      <xdr:col>18</xdr:col>
      <xdr:colOff>136076</xdr:colOff>
      <xdr:row>13</xdr:row>
      <xdr:rowOff>0</xdr:rowOff>
    </xdr:from>
    <xdr:to>
      <xdr:col>18</xdr:col>
      <xdr:colOff>707843</xdr:colOff>
      <xdr:row>13</xdr:row>
      <xdr:rowOff>7529</xdr:rowOff>
    </xdr:to>
    <xdr:grpSp>
      <xdr:nvGrpSpPr>
        <xdr:cNvPr id="19" name="Group 18">
          <a:extLst>
            <a:ext uri="{FF2B5EF4-FFF2-40B4-BE49-F238E27FC236}">
              <a16:creationId xmlns:a16="http://schemas.microsoft.com/office/drawing/2014/main" id="{3B8E76B2-9A75-4B18-882C-93E2B4B836F2}"/>
            </a:ext>
          </a:extLst>
        </xdr:cNvPr>
        <xdr:cNvGrpSpPr/>
      </xdr:nvGrpSpPr>
      <xdr:grpSpPr>
        <a:xfrm>
          <a:off x="11185076" y="4291853"/>
          <a:ext cx="571767" cy="7529"/>
          <a:chOff x="11864586" y="3309621"/>
          <a:chExt cx="414521" cy="640950"/>
        </a:xfrm>
      </xdr:grpSpPr>
      <xdr:grpSp>
        <xdr:nvGrpSpPr>
          <xdr:cNvPr id="20" name="Group 19">
            <a:extLst>
              <a:ext uri="{FF2B5EF4-FFF2-40B4-BE49-F238E27FC236}">
                <a16:creationId xmlns:a16="http://schemas.microsoft.com/office/drawing/2014/main" id="{2294233E-F550-CAC5-97EE-7DC6B4C81977}"/>
              </a:ext>
            </a:extLst>
          </xdr:cNvPr>
          <xdr:cNvGrpSpPr/>
        </xdr:nvGrpSpPr>
        <xdr:grpSpPr>
          <a:xfrm>
            <a:off x="11864586" y="3309621"/>
            <a:ext cx="414521" cy="640950"/>
            <a:chOff x="10346455" y="2206573"/>
            <a:chExt cx="379279" cy="654512"/>
          </a:xfrm>
        </xdr:grpSpPr>
        <xdr:grpSp>
          <xdr:nvGrpSpPr>
            <xdr:cNvPr id="22" name="Group 21">
              <a:extLst>
                <a:ext uri="{FF2B5EF4-FFF2-40B4-BE49-F238E27FC236}">
                  <a16:creationId xmlns:a16="http://schemas.microsoft.com/office/drawing/2014/main" id="{FE27E4BC-B3B5-0B2F-3B83-2AA802C955DD}"/>
                </a:ext>
              </a:extLst>
            </xdr:cNvPr>
            <xdr:cNvGrpSpPr/>
          </xdr:nvGrpSpPr>
          <xdr:grpSpPr>
            <a:xfrm>
              <a:off x="10485761" y="2440543"/>
              <a:ext cx="169013" cy="362323"/>
              <a:chOff x="10485761" y="2440543"/>
              <a:chExt cx="169013" cy="362323"/>
            </a:xfrm>
          </xdr:grpSpPr>
          <xdr:cxnSp macro="">
            <xdr:nvCxnSpPr>
              <xdr:cNvPr id="26" name="Straight Connector 25">
                <a:extLst>
                  <a:ext uri="{FF2B5EF4-FFF2-40B4-BE49-F238E27FC236}">
                    <a16:creationId xmlns:a16="http://schemas.microsoft.com/office/drawing/2014/main" id="{C9AE805E-96D8-B7FC-3C52-B62C3F3DCBBB}"/>
                  </a:ext>
                </a:extLst>
              </xdr:cNvPr>
              <xdr:cNvCxnSpPr/>
            </xdr:nvCxnSpPr>
            <xdr:spPr>
              <a:xfrm>
                <a:off x="10652965" y="2680759"/>
                <a:ext cx="1136" cy="1221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Straight Connector 26">
                <a:extLst>
                  <a:ext uri="{FF2B5EF4-FFF2-40B4-BE49-F238E27FC236}">
                    <a16:creationId xmlns:a16="http://schemas.microsoft.com/office/drawing/2014/main" id="{77BF34F2-85B2-1FFB-1F21-9D8B0DBDDA4A}"/>
                  </a:ext>
                </a:extLst>
              </xdr:cNvPr>
              <xdr:cNvCxnSpPr/>
            </xdr:nvCxnSpPr>
            <xdr:spPr>
              <a:xfrm>
                <a:off x="10485761" y="2440543"/>
                <a:ext cx="169013" cy="238096"/>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23" name="TextBox 22">
              <a:extLst>
                <a:ext uri="{FF2B5EF4-FFF2-40B4-BE49-F238E27FC236}">
                  <a16:creationId xmlns:a16="http://schemas.microsoft.com/office/drawing/2014/main" id="{E24902AB-8768-BEAD-BFC3-28F9845752A4}"/>
                </a:ext>
              </a:extLst>
            </xdr:cNvPr>
            <xdr:cNvSpPr txBox="1"/>
          </xdr:nvSpPr>
          <xdr:spPr>
            <a:xfrm>
              <a:off x="10532776" y="2357848"/>
              <a:ext cx="118470" cy="300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b</a:t>
              </a:r>
            </a:p>
          </xdr:txBody>
        </xdr:sp>
        <xdr:sp macro="" textlink="">
          <xdr:nvSpPr>
            <xdr:cNvPr id="24" name="TextBox 23">
              <a:extLst>
                <a:ext uri="{FF2B5EF4-FFF2-40B4-BE49-F238E27FC236}">
                  <a16:creationId xmlns:a16="http://schemas.microsoft.com/office/drawing/2014/main" id="{24B99705-B2E8-D2B8-AEE1-449D5D36AC0C}"/>
                </a:ext>
              </a:extLst>
            </xdr:cNvPr>
            <xdr:cNvSpPr txBox="1"/>
          </xdr:nvSpPr>
          <xdr:spPr>
            <a:xfrm>
              <a:off x="10346455" y="2206573"/>
              <a:ext cx="122667" cy="300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a</a:t>
              </a:r>
            </a:p>
          </xdr:txBody>
        </xdr:sp>
        <xdr:sp macro="" textlink="">
          <xdr:nvSpPr>
            <xdr:cNvPr id="25" name="TextBox 24">
              <a:extLst>
                <a:ext uri="{FF2B5EF4-FFF2-40B4-BE49-F238E27FC236}">
                  <a16:creationId xmlns:a16="http://schemas.microsoft.com/office/drawing/2014/main" id="{BE07D7CE-34DD-DEB8-F13E-67D2AF806668}"/>
                </a:ext>
              </a:extLst>
            </xdr:cNvPr>
            <xdr:cNvSpPr txBox="1"/>
          </xdr:nvSpPr>
          <xdr:spPr>
            <a:xfrm>
              <a:off x="10604179" y="2560903"/>
              <a:ext cx="121555" cy="300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c</a:t>
              </a:r>
            </a:p>
          </xdr:txBody>
        </xdr:sp>
      </xdr:grpSp>
      <xdr:cxnSp macro="">
        <xdr:nvCxnSpPr>
          <xdr:cNvPr id="21" name="Straight Connector 20">
            <a:extLst>
              <a:ext uri="{FF2B5EF4-FFF2-40B4-BE49-F238E27FC236}">
                <a16:creationId xmlns:a16="http://schemas.microsoft.com/office/drawing/2014/main" id="{6FB4D942-E041-BD53-65CD-3223E94FE78A}"/>
              </a:ext>
            </a:extLst>
          </xdr:cNvPr>
          <xdr:cNvCxnSpPr/>
        </xdr:nvCxnSpPr>
        <xdr:spPr>
          <a:xfrm flipH="1" flipV="1">
            <a:off x="11917116" y="3538698"/>
            <a:ext cx="98887" cy="244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0</xdr:colOff>
      <xdr:row>7</xdr:row>
      <xdr:rowOff>304800</xdr:rowOff>
    </xdr:from>
    <xdr:to>
      <xdr:col>19</xdr:col>
      <xdr:colOff>76200</xdr:colOff>
      <xdr:row>8</xdr:row>
      <xdr:rowOff>361950</xdr:rowOff>
    </xdr:to>
    <xdr:grpSp>
      <xdr:nvGrpSpPr>
        <xdr:cNvPr id="28" name="Group 27">
          <a:extLst>
            <a:ext uri="{FF2B5EF4-FFF2-40B4-BE49-F238E27FC236}">
              <a16:creationId xmlns:a16="http://schemas.microsoft.com/office/drawing/2014/main" id="{0EBD8BC8-D391-4B85-9D0B-181A3805CF97}"/>
            </a:ext>
          </a:extLst>
        </xdr:cNvPr>
        <xdr:cNvGrpSpPr/>
      </xdr:nvGrpSpPr>
      <xdr:grpSpPr>
        <a:xfrm>
          <a:off x="11049000" y="2310653"/>
          <a:ext cx="927847" cy="438150"/>
          <a:chOff x="10299012" y="2216761"/>
          <a:chExt cx="915326" cy="429049"/>
        </a:xfrm>
      </xdr:grpSpPr>
      <xdr:grpSp>
        <xdr:nvGrpSpPr>
          <xdr:cNvPr id="29" name="Group 28">
            <a:extLst>
              <a:ext uri="{FF2B5EF4-FFF2-40B4-BE49-F238E27FC236}">
                <a16:creationId xmlns:a16="http://schemas.microsoft.com/office/drawing/2014/main" id="{F9BEB142-5AD7-36E5-A49E-F6E4376354F8}"/>
              </a:ext>
            </a:extLst>
          </xdr:cNvPr>
          <xdr:cNvGrpSpPr/>
        </xdr:nvGrpSpPr>
        <xdr:grpSpPr>
          <a:xfrm>
            <a:off x="10488756" y="2271395"/>
            <a:ext cx="527500" cy="172973"/>
            <a:chOff x="10488756" y="2271395"/>
            <a:chExt cx="527500" cy="172973"/>
          </a:xfrm>
        </xdr:grpSpPr>
        <xdr:cxnSp macro="">
          <xdr:nvCxnSpPr>
            <xdr:cNvPr id="33" name="Straight Connector 32">
              <a:extLst>
                <a:ext uri="{FF2B5EF4-FFF2-40B4-BE49-F238E27FC236}">
                  <a16:creationId xmlns:a16="http://schemas.microsoft.com/office/drawing/2014/main" id="{C6996F21-ABD5-40AE-84DB-22678C04337E}"/>
                </a:ext>
              </a:extLst>
            </xdr:cNvPr>
            <xdr:cNvCxnSpPr/>
          </xdr:nvCxnSpPr>
          <xdr:spPr>
            <a:xfrm>
              <a:off x="10488756" y="2277745"/>
              <a:ext cx="4046" cy="1666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Straight Connector 33">
              <a:extLst>
                <a:ext uri="{FF2B5EF4-FFF2-40B4-BE49-F238E27FC236}">
                  <a16:creationId xmlns:a16="http://schemas.microsoft.com/office/drawing/2014/main" id="{D70895F8-97CE-EC74-11CC-FA0B3D30F078}"/>
                </a:ext>
              </a:extLst>
            </xdr:cNvPr>
            <xdr:cNvCxnSpPr/>
          </xdr:nvCxnSpPr>
          <xdr:spPr>
            <a:xfrm>
              <a:off x="11012210" y="2271395"/>
              <a:ext cx="4046" cy="1666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 name="Straight Connector 34">
              <a:extLst>
                <a:ext uri="{FF2B5EF4-FFF2-40B4-BE49-F238E27FC236}">
                  <a16:creationId xmlns:a16="http://schemas.microsoft.com/office/drawing/2014/main" id="{B17BDB65-A3B1-9A91-9022-FD95C5484987}"/>
                </a:ext>
              </a:extLst>
            </xdr:cNvPr>
            <xdr:cNvCxnSpPr/>
          </xdr:nvCxnSpPr>
          <xdr:spPr>
            <a:xfrm flipV="1">
              <a:off x="10490889" y="2438630"/>
              <a:ext cx="520241" cy="1912"/>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30" name="TextBox 29">
            <a:extLst>
              <a:ext uri="{FF2B5EF4-FFF2-40B4-BE49-F238E27FC236}">
                <a16:creationId xmlns:a16="http://schemas.microsoft.com/office/drawing/2014/main" id="{AB0BB7D7-611E-2B97-3CAA-4DAD637B2DFA}"/>
              </a:ext>
            </a:extLst>
          </xdr:cNvPr>
          <xdr:cNvSpPr txBox="1"/>
        </xdr:nvSpPr>
        <xdr:spPr>
          <a:xfrm>
            <a:off x="10649639" y="238125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sp macro="" textlink="">
        <xdr:nvSpPr>
          <xdr:cNvPr id="31" name="TextBox 30">
            <a:extLst>
              <a:ext uri="{FF2B5EF4-FFF2-40B4-BE49-F238E27FC236}">
                <a16:creationId xmlns:a16="http://schemas.microsoft.com/office/drawing/2014/main" id="{86565CB0-0FE3-9C7A-42BB-FE17A6667632}"/>
              </a:ext>
            </a:extLst>
          </xdr:cNvPr>
          <xdr:cNvSpPr txBox="1"/>
        </xdr:nvSpPr>
        <xdr:spPr>
          <a:xfrm>
            <a:off x="10299012" y="2227626"/>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a:t>
            </a:r>
          </a:p>
        </xdr:txBody>
      </xdr:sp>
      <xdr:sp macro="" textlink="">
        <xdr:nvSpPr>
          <xdr:cNvPr id="32" name="TextBox 31">
            <a:extLst>
              <a:ext uri="{FF2B5EF4-FFF2-40B4-BE49-F238E27FC236}">
                <a16:creationId xmlns:a16="http://schemas.microsoft.com/office/drawing/2014/main" id="{94563D82-4917-4B79-C64A-D56F699D0536}"/>
              </a:ext>
            </a:extLst>
          </xdr:cNvPr>
          <xdr:cNvSpPr txBox="1"/>
        </xdr:nvSpPr>
        <xdr:spPr>
          <a:xfrm>
            <a:off x="10972876" y="2216761"/>
            <a:ext cx="2414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c</a:t>
            </a:r>
          </a:p>
        </xdr:txBody>
      </xdr:sp>
    </xdr:grpSp>
    <xdr:clientData/>
  </xdr:twoCellAnchor>
  <xdr:twoCellAnchor>
    <xdr:from>
      <xdr:col>18</xdr:col>
      <xdr:colOff>0</xdr:colOff>
      <xdr:row>8</xdr:row>
      <xdr:rowOff>304800</xdr:rowOff>
    </xdr:from>
    <xdr:to>
      <xdr:col>19</xdr:col>
      <xdr:colOff>76200</xdr:colOff>
      <xdr:row>9</xdr:row>
      <xdr:rowOff>361950</xdr:rowOff>
    </xdr:to>
    <xdr:grpSp>
      <xdr:nvGrpSpPr>
        <xdr:cNvPr id="36" name="Group 35">
          <a:extLst>
            <a:ext uri="{FF2B5EF4-FFF2-40B4-BE49-F238E27FC236}">
              <a16:creationId xmlns:a16="http://schemas.microsoft.com/office/drawing/2014/main" id="{A193C567-A47B-466B-A9EC-40B7A03B3F8C}"/>
            </a:ext>
          </a:extLst>
        </xdr:cNvPr>
        <xdr:cNvGrpSpPr/>
      </xdr:nvGrpSpPr>
      <xdr:grpSpPr>
        <a:xfrm>
          <a:off x="11049000" y="2691653"/>
          <a:ext cx="927847" cy="438150"/>
          <a:chOff x="10299012" y="2216761"/>
          <a:chExt cx="915326" cy="429049"/>
        </a:xfrm>
      </xdr:grpSpPr>
      <xdr:grpSp>
        <xdr:nvGrpSpPr>
          <xdr:cNvPr id="37" name="Group 36">
            <a:extLst>
              <a:ext uri="{FF2B5EF4-FFF2-40B4-BE49-F238E27FC236}">
                <a16:creationId xmlns:a16="http://schemas.microsoft.com/office/drawing/2014/main" id="{C76E17AC-EC8A-C453-BC2C-5082B8266B48}"/>
              </a:ext>
            </a:extLst>
          </xdr:cNvPr>
          <xdr:cNvGrpSpPr/>
        </xdr:nvGrpSpPr>
        <xdr:grpSpPr>
          <a:xfrm>
            <a:off x="10488756" y="2271395"/>
            <a:ext cx="527500" cy="172973"/>
            <a:chOff x="10488756" y="2271395"/>
            <a:chExt cx="527500" cy="172973"/>
          </a:xfrm>
        </xdr:grpSpPr>
        <xdr:cxnSp macro="">
          <xdr:nvCxnSpPr>
            <xdr:cNvPr id="41" name="Straight Connector 40">
              <a:extLst>
                <a:ext uri="{FF2B5EF4-FFF2-40B4-BE49-F238E27FC236}">
                  <a16:creationId xmlns:a16="http://schemas.microsoft.com/office/drawing/2014/main" id="{E7FA0F05-7937-A699-3758-591BDF3EB8C5}"/>
                </a:ext>
              </a:extLst>
            </xdr:cNvPr>
            <xdr:cNvCxnSpPr/>
          </xdr:nvCxnSpPr>
          <xdr:spPr>
            <a:xfrm>
              <a:off x="10488756" y="2277745"/>
              <a:ext cx="4046" cy="1666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 name="Straight Connector 41">
              <a:extLst>
                <a:ext uri="{FF2B5EF4-FFF2-40B4-BE49-F238E27FC236}">
                  <a16:creationId xmlns:a16="http://schemas.microsoft.com/office/drawing/2014/main" id="{EB438218-D710-E3DC-221E-3508E63CF7FF}"/>
                </a:ext>
              </a:extLst>
            </xdr:cNvPr>
            <xdr:cNvCxnSpPr/>
          </xdr:nvCxnSpPr>
          <xdr:spPr>
            <a:xfrm>
              <a:off x="11012210" y="2271395"/>
              <a:ext cx="4046" cy="1666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 name="Straight Connector 42">
              <a:extLst>
                <a:ext uri="{FF2B5EF4-FFF2-40B4-BE49-F238E27FC236}">
                  <a16:creationId xmlns:a16="http://schemas.microsoft.com/office/drawing/2014/main" id="{D3937819-9C94-2F9A-2ACE-DBBF8362AEDA}"/>
                </a:ext>
              </a:extLst>
            </xdr:cNvPr>
            <xdr:cNvCxnSpPr/>
          </xdr:nvCxnSpPr>
          <xdr:spPr>
            <a:xfrm flipV="1">
              <a:off x="10490889" y="2438630"/>
              <a:ext cx="520241" cy="1912"/>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38" name="TextBox 37">
            <a:extLst>
              <a:ext uri="{FF2B5EF4-FFF2-40B4-BE49-F238E27FC236}">
                <a16:creationId xmlns:a16="http://schemas.microsoft.com/office/drawing/2014/main" id="{AE23E3FB-23B4-46CF-5B9E-3A14B2DDEFE6}"/>
              </a:ext>
            </a:extLst>
          </xdr:cNvPr>
          <xdr:cNvSpPr txBox="1"/>
        </xdr:nvSpPr>
        <xdr:spPr>
          <a:xfrm>
            <a:off x="10649639" y="238125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sp macro="" textlink="">
        <xdr:nvSpPr>
          <xdr:cNvPr id="39" name="TextBox 38">
            <a:extLst>
              <a:ext uri="{FF2B5EF4-FFF2-40B4-BE49-F238E27FC236}">
                <a16:creationId xmlns:a16="http://schemas.microsoft.com/office/drawing/2014/main" id="{AE0F555E-0485-4D00-F6E1-630D41A73522}"/>
              </a:ext>
            </a:extLst>
          </xdr:cNvPr>
          <xdr:cNvSpPr txBox="1"/>
        </xdr:nvSpPr>
        <xdr:spPr>
          <a:xfrm>
            <a:off x="10299012" y="2227626"/>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a:t>
            </a:r>
          </a:p>
        </xdr:txBody>
      </xdr:sp>
      <xdr:sp macro="" textlink="">
        <xdr:nvSpPr>
          <xdr:cNvPr id="40" name="TextBox 39">
            <a:extLst>
              <a:ext uri="{FF2B5EF4-FFF2-40B4-BE49-F238E27FC236}">
                <a16:creationId xmlns:a16="http://schemas.microsoft.com/office/drawing/2014/main" id="{31BB437E-57C6-75F6-011C-4BEC91A9B652}"/>
              </a:ext>
            </a:extLst>
          </xdr:cNvPr>
          <xdr:cNvSpPr txBox="1"/>
        </xdr:nvSpPr>
        <xdr:spPr>
          <a:xfrm>
            <a:off x="10972876" y="2216761"/>
            <a:ext cx="2414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c</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eeta\cheeta%20(d)\Sub%20Divns\E%20&amp;%20M\BOQ\1%20x%2064%20Men%20SM%20BK%20AFI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Mr.Afzal\Desktop\PLAN_WORKS\MZD-Earthquake%20Works%20Road,%20Bridges%20etc%2020080527\3a-ARJA%20DHIRKOT%20ROAD%20(ICB-3)%2020080528\BOQ%20Road%20ARJA%20DHIRKOT%20ICB%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RYAM\Shared%20Folder\ESG\Estimate%20&amp;%20Design%20Writeup\Mardan\DWU%20Mardan%20(yq,gb,qm,t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mp\PLAN_WORKS\MZD-Earthquake%20Works%20Road,%20Bridges%20etc%2020080527\3a-ARJA%20DHIRKOT%20ROAD%20(ICB-3)%2020080528\BOQ%20Road%20ARJA%20DHIRKOT%20ICB%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AMALAHSAN\Users\C%20Xls%20Data\Makran%20Coastal%20Rd%20Project\IP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20DRIVE%20(OLD)\01A-CQS-AG%20ODHO\08C-BOQ%20&amp;%20COST%20ESTIMATES\KARACHI%20-%20HYDERABAD%20(M-9)%2012-02-13-FINAL\RA%20&amp;%20RA%20WP%20-%20(KHI-HYD%20M-9)-FINAL-09-04-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D\amir-data-10-7-03\DATA\Amir-P\My%20Breifcase\Boq-Estimats-Rates\JERS\SHAPED\BOQs-SQ-1(9-12-03)\SQ-1-P.H-BO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server\qs-section\Miscellaneous\PAKCHINA\latest%20costing%20(18-05-08)\blank\BOQ%20RAIWIND\amir-data-10-7-03\DATA\Amir-P\My%20Breifcase\Boq-Estimats-Rates\JERS\SHAPED\BOQs-SQ-1(9-12-03)\SQ-1-P.H-BOQ.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ZERO%20POINT\IPC%203\Excel%20Files\Baber%20-%20O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rcserver1\DESIGN\Infra\Geotech\Crep\Soil-inv\O1097\DJB-0509\Spt-B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gw4\d\My%20Document\Bk_hgw-4\zaheer\MAKRAN%20COASTAL%202000\BOQ%20Nallient%20Gawadar%20Sub%20Sec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Revised%20NLC%20Data\Desktop%20Data%2018%20Nov%202017\Project%20Data-1\Concret%20Data%20As%20per%20CMD\Final%20IPc%20and%20EPC%20of%20MAB%20Rex%20ICB-4\IPC%2004%20mnr\Final%20Exc%20Plan\YASIN%20KHAN\Exec%20Plan%20WAPDA\Exec%20Plan%20Phase-I%20(Road%20Network)13-09-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Sdo,s\SDO%20Arbab\CAs\Anwar%20khan%20RAR\QS%20122\C%20Xls%20Data\Makran%20Coastal%20Rd%20Project\IP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Emer\emer_jonson\05.08.12_Construction%20Stage\Price%20Comp%20Nego\Structures\Hyderabad%20Airport%20(HIAL)\HIAL%20Nego%20Stage\HIAL%20Schedule%20of%20Rate%20(Conforming%20Tender)%20-%2031%20January%20'05\Sc"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ri%202020-2021\Pri%202020-2021\Estimate\C-MOQs%20Blk%2025\PE%20&amp;%20Est\Motor%20Cycle%20Shed\BQ%20for%20Const%20of%201%20X%208%20MC%20sh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ndserver2\RND%20Data\Soil%20Mech.%20Laboratory\Projects\Sagheer%20Aslam\Bearing%20Capacity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espak10\d\2215%20FSD\2215\Sewer%20Design%20(Actual%20Velocit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sm\B&amp;F%202\My%20Documents\SVA\Internal\number2text-formu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AGE%20SHAKIR\RARs\SKC\Bills%20for%20Dec%202016\Mob%20Sig%20Store%20Sig%20Coy%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SMEC/Downloads/Rate%20Analysis%20NH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QS-CMC\Shared%20folder%20data\Rate%20Analysis%20NHA.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RCDATACENTER\ActivePrj\BandIP\BandF\Drawings\Common\O3340-BOQ-workings-29.07.04-EXTRA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Pric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ashif\(11-01-2007)%20KOHAT%20THAL\Documents%20and%20Settings\Administrator\Desktop\(11-01-2007)%20KOHAT%20THAL\(13-02-2007)%20REVISION%20KOHAT%20TO%20THAL\Kohat%20to%20Thal%20Section-II%20%20(23-02-2007)\(23-02-2007)%20brg%20%23%206%20at%2083+67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SDC\Detail%20of%20CA%20B&amp;R-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Zaka\Excel%20Files\Baber%20-%20O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hyperlink\Desktop\IPC%231%20BCF-Torkham%20-%20Submitted\Excel%20Files\Baber%20-%20O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ndinetserver\Office\soilab\sheartest\uct\OHR%20TANK%20(M.U.C.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xlFile://Root/AFZAL%20SIDDIQI%20work/All%20PMRs%20Softcopy/All%20PMR%20Jan%2014/FINAL%20PMR'S/752/PMR's/PMR/Rev%20Work%20Programe/Documents%20and%20Settings/Administrator/My%20Documents/Downloads/Documents%20and%20Settings/Zaheer/My%20Documents/Downl"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QS-CMC\Shared%20folder%20data\Users\Zeeshan\AppData\Roaming\Microsoft\Excel\Office%20Working\Various%20Rate%20Analysis%20Backups\Rate%20Analysis%20NHA.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SMEC/Downloads/Users/no/Downloads/Users/Sunny/Desktop/IPC%20Work/fwdconstructionofserviceroadonringroadcostcompari/CONSTRUCTION%20OF%20SERVICE%20ROAD%20ON%20RING%20ROAD%20(Cost%20Compari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SDC%20B&amp;R-I\Projects\PE%202017-18\PE%20MFT%20Lab%20Ordepot%20Gwa\Documents%20and%20Settings\Guest\Desktop\BQ.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SMEC/Downloads/Current%20Assignments/Comparison%20Warsak%20Intersection%20(NHA%202014%20CSR).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avia\wajid's\WAJID's\PRI%202012-2013\Capital%20Works\37%20Div\4%20x%20Sldr%20Flats\PE\BQs,%20PLS%20&amp;%20Cement%20Consumption%204%20x%20Sldr%20Flats%2020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From%20USB\B%20&amp;%20R%20-%20I\New%20Works\G%20+%207\RAR\Block%20No.2\6th%20RAR%20block%20No.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01ADB3FC\RateAnalysis%20-%20Analysis%20Version%200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drcserver1\design\user\Cement\KVPgroup\E-Kvp\KVP-Engrs\PPRM-Housing\Namakkal%20Housing\School\T1037%20Entire%20Schoo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RECO%20Bldgs%2017-01-2022%20Amdt%2022-01-22\CA%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talha\OneDrive\Desktop\Balochistan%20Project%2017%20Ap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lect"/>
      <sheetName val="Ext- WS"/>
      <sheetName val="Ext-S-Gas"/>
      <sheetName val="Raising"/>
      <sheetName val="Sheet1"/>
      <sheetName val="Abstrac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Compr"/>
      <sheetName val="BOQs Compr"/>
      <sheetName val="Ratelist"/>
      <sheetName val="Summary"/>
      <sheetName val="BOQs"/>
      <sheetName val="Mansehra"/>
      <sheetName val="BOQs (2)"/>
      <sheetName val="Work Sch "/>
      <sheetName val="Payment Sch"/>
    </sheetNames>
    <sheetDataSet>
      <sheetData sheetId="0" refreshError="1"/>
      <sheetData sheetId="1" refreshError="1">
        <row r="9">
          <cell r="D9" t="str">
            <v>QTY</v>
          </cell>
        </row>
        <row r="11">
          <cell r="D11">
            <v>24</v>
          </cell>
        </row>
        <row r="13">
          <cell r="D13">
            <v>109856</v>
          </cell>
        </row>
        <row r="15">
          <cell r="D15">
            <v>50391</v>
          </cell>
        </row>
        <row r="17">
          <cell r="D17">
            <v>41316</v>
          </cell>
        </row>
        <row r="19">
          <cell r="D19">
            <v>49369</v>
          </cell>
        </row>
        <row r="42">
          <cell r="D42" t="str">
            <v>QTY</v>
          </cell>
        </row>
        <row r="44">
          <cell r="D44">
            <v>33925</v>
          </cell>
        </row>
        <row r="46">
          <cell r="D46">
            <v>81685</v>
          </cell>
        </row>
        <row r="48">
          <cell r="D48">
            <v>108611</v>
          </cell>
        </row>
        <row r="77">
          <cell r="D77" t="str">
            <v>QTY</v>
          </cell>
        </row>
        <row r="79">
          <cell r="D79">
            <v>157422</v>
          </cell>
        </row>
        <row r="81">
          <cell r="D81">
            <v>45001</v>
          </cell>
        </row>
        <row r="83">
          <cell r="D83">
            <v>7813</v>
          </cell>
        </row>
        <row r="85">
          <cell r="D85">
            <v>66</v>
          </cell>
        </row>
        <row r="111">
          <cell r="D111" t="str">
            <v>QTY</v>
          </cell>
        </row>
        <row r="113">
          <cell r="D113">
            <v>27903</v>
          </cell>
        </row>
        <row r="115">
          <cell r="D115">
            <v>11958</v>
          </cell>
        </row>
        <row r="117">
          <cell r="D117">
            <v>385</v>
          </cell>
        </row>
        <row r="119">
          <cell r="D119">
            <v>2646</v>
          </cell>
        </row>
        <row r="121">
          <cell r="D121">
            <v>513</v>
          </cell>
        </row>
        <row r="123">
          <cell r="D123">
            <v>1503</v>
          </cell>
        </row>
        <row r="125">
          <cell r="D125">
            <v>42</v>
          </cell>
        </row>
        <row r="127">
          <cell r="D127">
            <v>22527</v>
          </cell>
        </row>
        <row r="129">
          <cell r="D129">
            <v>40</v>
          </cell>
        </row>
        <row r="131">
          <cell r="D131">
            <v>8688</v>
          </cell>
        </row>
        <row r="133">
          <cell r="D133">
            <v>580</v>
          </cell>
        </row>
        <row r="135">
          <cell r="D135">
            <v>278</v>
          </cell>
        </row>
        <row r="137">
          <cell r="D137">
            <v>5212</v>
          </cell>
        </row>
        <row r="141">
          <cell r="D141">
            <v>77</v>
          </cell>
        </row>
        <row r="142">
          <cell r="D142">
            <v>153</v>
          </cell>
        </row>
        <row r="143">
          <cell r="D143">
            <v>39</v>
          </cell>
        </row>
        <row r="144">
          <cell r="D144">
            <v>1710</v>
          </cell>
        </row>
        <row r="154">
          <cell r="D154" t="str">
            <v>QTY</v>
          </cell>
        </row>
        <row r="156">
          <cell r="D156">
            <v>1634</v>
          </cell>
        </row>
        <row r="158">
          <cell r="D158">
            <v>700</v>
          </cell>
        </row>
        <row r="160">
          <cell r="D160">
            <v>428</v>
          </cell>
        </row>
        <row r="162">
          <cell r="D162">
            <v>16</v>
          </cell>
        </row>
        <row r="164">
          <cell r="D164">
            <v>43</v>
          </cell>
        </row>
        <row r="166">
          <cell r="D166">
            <v>4</v>
          </cell>
        </row>
        <row r="168">
          <cell r="D168">
            <v>22548</v>
          </cell>
        </row>
        <row r="170">
          <cell r="D170">
            <v>1503</v>
          </cell>
        </row>
        <row r="172">
          <cell r="D172">
            <v>336</v>
          </cell>
        </row>
        <row r="174">
          <cell r="D174">
            <v>1727</v>
          </cell>
        </row>
        <row r="176">
          <cell r="D176">
            <v>42</v>
          </cell>
        </row>
        <row r="189">
          <cell r="D189" t="str">
            <v>QTY</v>
          </cell>
        </row>
        <row r="191">
          <cell r="D191">
            <v>413</v>
          </cell>
        </row>
        <row r="193">
          <cell r="D193">
            <v>4126</v>
          </cell>
        </row>
        <row r="195">
          <cell r="D195">
            <v>2889</v>
          </cell>
        </row>
        <row r="224">
          <cell r="D224" t="str">
            <v>QTY</v>
          </cell>
        </row>
        <row r="226">
          <cell r="D226">
            <v>3031</v>
          </cell>
        </row>
        <row r="228">
          <cell r="D228">
            <v>448</v>
          </cell>
        </row>
        <row r="230">
          <cell r="D230">
            <v>378</v>
          </cell>
        </row>
        <row r="232">
          <cell r="D232">
            <v>4</v>
          </cell>
        </row>
        <row r="234">
          <cell r="D234">
            <v>52254</v>
          </cell>
        </row>
        <row r="236">
          <cell r="D236">
            <v>18</v>
          </cell>
        </row>
        <row r="238">
          <cell r="D238">
            <v>2209</v>
          </cell>
        </row>
        <row r="240">
          <cell r="D240">
            <v>1933</v>
          </cell>
        </row>
        <row r="242">
          <cell r="D242">
            <v>23</v>
          </cell>
        </row>
        <row r="244">
          <cell r="D244">
            <v>240</v>
          </cell>
        </row>
        <row r="246">
          <cell r="D246">
            <v>1</v>
          </cell>
        </row>
        <row r="248">
          <cell r="D248">
            <v>1137</v>
          </cell>
        </row>
        <row r="256">
          <cell r="D256" t="str">
            <v>QTY</v>
          </cell>
        </row>
        <row r="258">
          <cell r="D258">
            <v>12</v>
          </cell>
        </row>
        <row r="260">
          <cell r="D260">
            <v>12</v>
          </cell>
        </row>
        <row r="266">
          <cell r="D266">
            <v>10000</v>
          </cell>
        </row>
        <row r="268">
          <cell r="D268">
            <v>10000</v>
          </cell>
        </row>
        <row r="270">
          <cell r="D270">
            <v>15000</v>
          </cell>
        </row>
        <row r="272">
          <cell r="D272">
            <v>1000</v>
          </cell>
        </row>
        <row r="276">
          <cell r="D276">
            <v>10.25</v>
          </cell>
        </row>
        <row r="278">
          <cell r="D278">
            <v>26</v>
          </cell>
        </row>
        <row r="280">
          <cell r="D280">
            <v>100</v>
          </cell>
        </row>
        <row r="284">
          <cell r="D284">
            <v>50</v>
          </cell>
        </row>
        <row r="297">
          <cell r="D297">
            <v>904028.25</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D.E.Rd Cul.Yaqubi"/>
      <sheetName val="Dgn.Rd Cul.Yaqubi"/>
      <sheetName val="D.E.VRC Rep.Yaqubi"/>
      <sheetName val="Dgn.VRC Rep.Yaqubi"/>
      <sheetName val="D.E.FtBrg.Yaqubi"/>
      <sheetName val="Dgn.Ft Cul.Yaqubi"/>
      <sheetName val="D.E.Rais Line.Yaqubi"/>
      <sheetName val="D.E.Lining.Yaqubi"/>
      <sheetName val="YAQOOBI"/>
      <sheetName val="dgn lng.Y"/>
      <sheetName val="TempDiver"/>
      <sheetName val="D.E.RdCul.Gumbat"/>
      <sheetName val="Dgn.VRC.Gumbat"/>
      <sheetName val="D.E.FtBrg.Gumbat"/>
      <sheetName val="Dgn.Ft Cul.Gumbat"/>
      <sheetName val="D.E.Side wall.Gumbat"/>
      <sheetName val="Side wall"/>
      <sheetName val="TempDiver (2)"/>
      <sheetName val="D.E.FtCul.QM"/>
      <sheetName val="Design FCulv-1"/>
      <sheetName val="D.E.Rd Cul.QM"/>
      <sheetName val="Design VRC.QM"/>
      <sheetName val="D.E.Gabion.QM"/>
      <sheetName val="Design RetWal-3"/>
      <sheetName val="LINING."/>
      <sheetName val="Dtlm.Esrmt Lining"/>
      <sheetName val="QASIM2"/>
      <sheetName val="TempDiver (3)"/>
      <sheetName val="D.E.Rd Cul.Toru"/>
      <sheetName val="Dgn.VRC.Toru"/>
      <sheetName val="D.E.Ft Brg.Toru"/>
      <sheetName val="Design FCulv-1 (2)"/>
      <sheetName val="D.E.Lining.Toru"/>
      <sheetName val="TORU2"/>
      <sheetName val="dgn lng T"/>
      <sheetName val="TempDiver (4)"/>
      <sheetName val="Design Side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Compr"/>
      <sheetName val="BOQs Compr"/>
      <sheetName val="Ratelist"/>
      <sheetName val="Summary"/>
      <sheetName val="BOQs"/>
      <sheetName val="Mansehra"/>
      <sheetName val="BOQs (2)"/>
      <sheetName val="Work Sch "/>
      <sheetName val="Payment Sch"/>
    </sheetNames>
    <sheetDataSet>
      <sheetData sheetId="0" refreshError="1"/>
      <sheetData sheetId="1" refreshError="1">
        <row r="9">
          <cell r="D9" t="str">
            <v>QTY</v>
          </cell>
        </row>
        <row r="11">
          <cell r="D11">
            <v>24</v>
          </cell>
          <cell r="K11" t="str">
            <v>102c</v>
          </cell>
        </row>
        <row r="13">
          <cell r="D13">
            <v>109856</v>
          </cell>
          <cell r="K13" t="str">
            <v>106c</v>
          </cell>
        </row>
        <row r="15">
          <cell r="D15">
            <v>50391</v>
          </cell>
          <cell r="K15" t="str">
            <v>106diii</v>
          </cell>
        </row>
        <row r="17">
          <cell r="D17">
            <v>41316</v>
          </cell>
          <cell r="K17" t="str">
            <v>108a</v>
          </cell>
        </row>
        <row r="19">
          <cell r="D19">
            <v>49369</v>
          </cell>
          <cell r="K19" t="str">
            <v>109a</v>
          </cell>
        </row>
        <row r="42">
          <cell r="D42" t="str">
            <v>QTY</v>
          </cell>
        </row>
        <row r="44">
          <cell r="D44">
            <v>33925</v>
          </cell>
          <cell r="K44">
            <v>201</v>
          </cell>
        </row>
        <row r="46">
          <cell r="D46">
            <v>81685</v>
          </cell>
          <cell r="K46">
            <v>202</v>
          </cell>
        </row>
        <row r="48">
          <cell r="D48">
            <v>108611</v>
          </cell>
          <cell r="K48" t="str">
            <v>209b</v>
          </cell>
        </row>
        <row r="77">
          <cell r="D77" t="str">
            <v>QTY</v>
          </cell>
        </row>
        <row r="79">
          <cell r="D79">
            <v>157422</v>
          </cell>
          <cell r="K79" t="str">
            <v>302a</v>
          </cell>
        </row>
        <row r="81">
          <cell r="D81">
            <v>45001</v>
          </cell>
          <cell r="K81" t="str">
            <v>304b</v>
          </cell>
        </row>
        <row r="83">
          <cell r="D83">
            <v>7813</v>
          </cell>
          <cell r="K83" t="str">
            <v>305b</v>
          </cell>
        </row>
        <row r="85">
          <cell r="D85">
            <v>66</v>
          </cell>
          <cell r="K85" t="str">
            <v>401b</v>
          </cell>
        </row>
        <row r="111">
          <cell r="D111" t="str">
            <v>QTY</v>
          </cell>
        </row>
        <row r="113">
          <cell r="D113">
            <v>27903</v>
          </cell>
          <cell r="K113" t="str">
            <v>106biii</v>
          </cell>
        </row>
        <row r="115">
          <cell r="D115">
            <v>11958</v>
          </cell>
          <cell r="K115" t="str">
            <v>107a</v>
          </cell>
        </row>
        <row r="117">
          <cell r="D117">
            <v>385</v>
          </cell>
          <cell r="K117" t="str">
            <v>107d</v>
          </cell>
        </row>
        <row r="119">
          <cell r="D119">
            <v>2646</v>
          </cell>
          <cell r="K119" t="str">
            <v>107e</v>
          </cell>
        </row>
        <row r="121">
          <cell r="D121">
            <v>513</v>
          </cell>
          <cell r="K121" t="str">
            <v>401a(ii)</v>
          </cell>
        </row>
        <row r="123">
          <cell r="D123">
            <v>1503</v>
          </cell>
          <cell r="K123" t="str">
            <v>401f</v>
          </cell>
        </row>
        <row r="125">
          <cell r="D125">
            <v>42</v>
          </cell>
          <cell r="K125" t="str">
            <v>404b</v>
          </cell>
        </row>
        <row r="127">
          <cell r="D127">
            <v>22527</v>
          </cell>
          <cell r="K127" t="str">
            <v>411b</v>
          </cell>
        </row>
        <row r="129">
          <cell r="D129">
            <v>40</v>
          </cell>
          <cell r="K129" t="str">
            <v>501m</v>
          </cell>
        </row>
        <row r="131">
          <cell r="D131">
            <v>8688</v>
          </cell>
          <cell r="K131" t="str">
            <v>507a</v>
          </cell>
        </row>
        <row r="133">
          <cell r="D133">
            <v>580</v>
          </cell>
          <cell r="K133" t="str">
            <v>507b</v>
          </cell>
        </row>
        <row r="135">
          <cell r="D135">
            <v>278</v>
          </cell>
          <cell r="K135" t="str">
            <v>509d</v>
          </cell>
        </row>
        <row r="137">
          <cell r="D137">
            <v>5212</v>
          </cell>
          <cell r="K137">
            <v>510</v>
          </cell>
        </row>
        <row r="139">
          <cell r="K139" t="str">
            <v>SIW-4</v>
          </cell>
        </row>
        <row r="141">
          <cell r="D141">
            <v>77</v>
          </cell>
          <cell r="K141" t="str">
            <v>SIW-4a</v>
          </cell>
        </row>
        <row r="142">
          <cell r="D142">
            <v>153</v>
          </cell>
          <cell r="K142" t="str">
            <v>SIW-4b</v>
          </cell>
        </row>
        <row r="143">
          <cell r="D143">
            <v>39</v>
          </cell>
          <cell r="K143" t="str">
            <v>SIW-4c</v>
          </cell>
        </row>
        <row r="144">
          <cell r="D144">
            <v>1710</v>
          </cell>
          <cell r="K144" t="str">
            <v>SIW-4d</v>
          </cell>
        </row>
        <row r="154">
          <cell r="D154" t="str">
            <v>QTY</v>
          </cell>
        </row>
        <row r="156">
          <cell r="D156">
            <v>1634</v>
          </cell>
          <cell r="K156" t="str">
            <v>106biii</v>
          </cell>
        </row>
        <row r="158">
          <cell r="D158">
            <v>700</v>
          </cell>
          <cell r="K158" t="str">
            <v>107a</v>
          </cell>
        </row>
        <row r="160">
          <cell r="D160">
            <v>428</v>
          </cell>
          <cell r="K160" t="str">
            <v>401a(ii)</v>
          </cell>
        </row>
        <row r="162">
          <cell r="D162">
            <v>16</v>
          </cell>
          <cell r="K162" t="str">
            <v>401f</v>
          </cell>
        </row>
        <row r="164">
          <cell r="D164">
            <v>43</v>
          </cell>
          <cell r="K164" t="str">
            <v>404b</v>
          </cell>
        </row>
        <row r="166">
          <cell r="D166">
            <v>4</v>
          </cell>
          <cell r="K166" t="str">
            <v>406a</v>
          </cell>
        </row>
        <row r="168">
          <cell r="D168">
            <v>22548</v>
          </cell>
          <cell r="K168" t="str">
            <v>507a</v>
          </cell>
        </row>
        <row r="170">
          <cell r="D170">
            <v>1503</v>
          </cell>
          <cell r="K170" t="str">
            <v>507b</v>
          </cell>
        </row>
        <row r="172">
          <cell r="D172">
            <v>336</v>
          </cell>
          <cell r="K172">
            <v>510</v>
          </cell>
        </row>
        <row r="174">
          <cell r="D174">
            <v>1727</v>
          </cell>
          <cell r="K174" t="str">
            <v>511a1</v>
          </cell>
        </row>
        <row r="176">
          <cell r="D176">
            <v>42</v>
          </cell>
          <cell r="K176" t="str">
            <v>SIW-8</v>
          </cell>
        </row>
        <row r="189">
          <cell r="D189" t="str">
            <v>QTY</v>
          </cell>
        </row>
        <row r="191">
          <cell r="D191">
            <v>413</v>
          </cell>
          <cell r="K191" t="str">
            <v>401f</v>
          </cell>
        </row>
        <row r="193">
          <cell r="D193">
            <v>4126</v>
          </cell>
          <cell r="K193" t="str">
            <v>411b</v>
          </cell>
        </row>
        <row r="195">
          <cell r="D195">
            <v>2889</v>
          </cell>
          <cell r="K195" t="str">
            <v>SIW-5</v>
          </cell>
        </row>
        <row r="224">
          <cell r="D224" t="str">
            <v>QTY</v>
          </cell>
        </row>
        <row r="226">
          <cell r="D226">
            <v>3031</v>
          </cell>
          <cell r="K226" t="str">
            <v>604a</v>
          </cell>
        </row>
        <row r="228">
          <cell r="D228">
            <v>448</v>
          </cell>
          <cell r="K228" t="str">
            <v>607a</v>
          </cell>
        </row>
        <row r="230">
          <cell r="D230">
            <v>378</v>
          </cell>
          <cell r="K230" t="str">
            <v>607b</v>
          </cell>
        </row>
        <row r="232">
          <cell r="D232">
            <v>4</v>
          </cell>
          <cell r="K232" t="str">
            <v>607c</v>
          </cell>
        </row>
        <row r="234">
          <cell r="D234">
            <v>52254</v>
          </cell>
          <cell r="K234" t="str">
            <v>608h</v>
          </cell>
        </row>
        <row r="236">
          <cell r="D236">
            <v>18</v>
          </cell>
          <cell r="K236" t="str">
            <v>608j</v>
          </cell>
        </row>
        <row r="238">
          <cell r="D238">
            <v>2209</v>
          </cell>
          <cell r="K238" t="str">
            <v>609c</v>
          </cell>
        </row>
        <row r="240">
          <cell r="D240">
            <v>1933</v>
          </cell>
          <cell r="K240" t="str">
            <v>609d</v>
          </cell>
        </row>
        <row r="242">
          <cell r="D242">
            <v>23</v>
          </cell>
          <cell r="K242" t="str">
            <v>610c</v>
          </cell>
        </row>
        <row r="244">
          <cell r="D244">
            <v>240</v>
          </cell>
          <cell r="K244" t="str">
            <v>612a</v>
          </cell>
        </row>
        <row r="246">
          <cell r="D246">
            <v>1</v>
          </cell>
          <cell r="K246" t="str">
            <v>SIW-6</v>
          </cell>
        </row>
        <row r="248">
          <cell r="D248">
            <v>1137</v>
          </cell>
          <cell r="K248" t="str">
            <v>SIW-7</v>
          </cell>
        </row>
        <row r="256">
          <cell r="D256" t="str">
            <v>QTY</v>
          </cell>
        </row>
        <row r="258">
          <cell r="D258">
            <v>12</v>
          </cell>
          <cell r="K258" t="str">
            <v>SIW-2</v>
          </cell>
        </row>
        <row r="260">
          <cell r="D260">
            <v>12</v>
          </cell>
          <cell r="K260" t="str">
            <v>SIW-3</v>
          </cell>
        </row>
        <row r="262">
          <cell r="K262" t="str">
            <v>SIW-</v>
          </cell>
        </row>
        <row r="264">
          <cell r="K264" t="str">
            <v>A</v>
          </cell>
        </row>
        <row r="266">
          <cell r="D266">
            <v>10000</v>
          </cell>
          <cell r="K266" t="str">
            <v>SIW-AI</v>
          </cell>
        </row>
        <row r="268">
          <cell r="D268">
            <v>10000</v>
          </cell>
          <cell r="K268" t="str">
            <v>SIW-AII</v>
          </cell>
        </row>
        <row r="270">
          <cell r="D270">
            <v>15000</v>
          </cell>
          <cell r="K270" t="str">
            <v>SIW-AIII</v>
          </cell>
        </row>
        <row r="272">
          <cell r="D272">
            <v>1000</v>
          </cell>
          <cell r="K272" t="str">
            <v>SIW-AIV</v>
          </cell>
        </row>
        <row r="274">
          <cell r="K274" t="str">
            <v>SIW-B</v>
          </cell>
        </row>
        <row r="276">
          <cell r="D276">
            <v>10.25</v>
          </cell>
          <cell r="K276" t="str">
            <v>SIW-BI</v>
          </cell>
        </row>
        <row r="278">
          <cell r="D278">
            <v>26</v>
          </cell>
          <cell r="K278" t="str">
            <v>SIW-BII</v>
          </cell>
        </row>
        <row r="280">
          <cell r="D280">
            <v>100</v>
          </cell>
          <cell r="K280" t="str">
            <v>SIW-BIII</v>
          </cell>
        </row>
        <row r="282">
          <cell r="K282" t="str">
            <v>SIW-C</v>
          </cell>
        </row>
        <row r="284">
          <cell r="D284">
            <v>50</v>
          </cell>
          <cell r="K284" t="str">
            <v>SIW-CI</v>
          </cell>
        </row>
        <row r="297">
          <cell r="D297">
            <v>904028.25</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up"/>
      <sheetName val="Cover"/>
      <sheetName val="Grand"/>
      <sheetName val="BOQ"/>
      <sheetName val="Tree Cutting"/>
      <sheetName val="DL S.base "/>
      <sheetName val="S.base  "/>
      <sheetName val="Aggat. base  "/>
      <sheetName val="Prime Coat"/>
      <sheetName val="Wearing Course"/>
      <sheetName val="IPC St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 (10 hr) with out Royality"/>
      <sheetName val="CRUSH (8 hr)"/>
      <sheetName val="CRUSH (10 hr)"/>
      <sheetName val="CRUSH (12 hr)"/>
      <sheetName val="EXCAVATION (Manual)"/>
      <sheetName val="Mixing and Pouring"/>
      <sheetName val="SHUTTERING"/>
      <sheetName val="STEEL FIXING"/>
      <sheetName val="Summ (Buildings-Latest)"/>
      <sheetName val="RA ((Buildings-Latest)"/>
      <sheetName val="RA ((Buildings-Latest)-1"/>
      <sheetName val="factor july 2005 to Oct 2008"/>
      <sheetName val="BASIC ASSUMPTIONS"/>
      <sheetName val="FUEL COS"/>
      <sheetName val="TIRE COST"/>
      <sheetName val="Owning cost"/>
      <sheetName val="Operating Cost"/>
      <sheetName val="Operators' cost"/>
      <sheetName val="Undercarriage cost"/>
      <sheetName val="Rental Rate Per Hour"/>
      <sheetName val="price (2)"/>
      <sheetName val="Rate (2)"/>
      <sheetName val="Analysis"/>
      <sheetName val="Misc."/>
      <sheetName val="Units-1"/>
      <sheetName val="Units-2"/>
      <sheetName val="Basha"/>
      <sheetName val="Areas"/>
      <sheetName val="Channal"/>
      <sheetName val="Solid"/>
      <sheetName val="Sheet3 (2)"/>
      <sheetName val="Area cal"/>
      <sheetName val="cost"/>
      <sheetName val="Sheet3 (3)"/>
      <sheetName val="Sheet1 (19)"/>
      <sheetName val="Seing"/>
      <sheetName val="TC Cement"/>
      <sheetName val="Cement (4)"/>
      <sheetName val="Material Rates"/>
      <sheetName val="PRW Rates"/>
      <sheetName val="Rate Analysis civil"/>
      <sheetName val="Cement (3)"/>
      <sheetName val="Dumper (2010)"/>
      <sheetName val="Item # 407g"/>
      <sheetName val="Item # 407g (2)"/>
      <sheetName val="Item # 407d "/>
      <sheetName val="Cost per m (2)"/>
      <sheetName val="Quantity sheet (2)"/>
      <sheetName val="AMOUNT"/>
      <sheetName val="TAKE OFF "/>
      <sheetName val="1st feb to 1st july 2013"/>
      <sheetName val="comparison nha punhab trans"/>
      <sheetName val="2012"/>
      <sheetName val="Sheet1 (18)"/>
      <sheetName val="Price"/>
      <sheetName val="Sheet1 (16)"/>
      <sheetName val="WEIGHT &amp; MEASURES (2)"/>
      <sheetName val="WEIGHT &amp; MEASURES (3)"/>
      <sheetName val="WEIGHT &amp; MEASURES"/>
      <sheetName val="Sheet1 (15)"/>
      <sheetName val="3+400-4+600"/>
      <sheetName val="Sheet1 (14)"/>
      <sheetName val="CULVERT QTY. "/>
      <sheetName val="CULVERT QTY.(1)"/>
      <sheetName val="CULVERT QTY.(2)"/>
      <sheetName val="1X1"/>
      <sheetName val="WW (2)"/>
      <sheetName val="WW 1X1"/>
      <sheetName val="WW 1X1.5 "/>
      <sheetName val="WW 2.0X2.5 (2)"/>
      <sheetName val="RAMPS FOR FLYOVER"/>
      <sheetName val="C FACTOR"/>
      <sheetName val="DATA"/>
      <sheetName val="OWING &amp; OPERTING"/>
      <sheetName val="BUC-1B"/>
      <sheetName val="BUC-3B"/>
      <sheetName val="BUC-2"/>
      <sheetName val="BUC-6"/>
      <sheetName val="BUC-10"/>
      <sheetName val="101 (3)"/>
      <sheetName val="104 (2)"/>
      <sheetName val="106a (2)"/>
      <sheetName val="107a (2)"/>
      <sheetName val="107b (2)"/>
      <sheetName val="108a (2)"/>
      <sheetName val="108c (2)"/>
      <sheetName val="201(CASE-II)"/>
      <sheetName val="509b (2)"/>
      <sheetName val="509h (2)"/>
      <sheetName val="Class D"/>
      <sheetName val="TOP SOIL"/>
      <sheetName val="SPRIGGING"/>
      <sheetName val="SODDING"/>
      <sheetName val="OPTION-1"/>
      <sheetName val="OPTION-2"/>
      <sheetName val="ESt Qty"/>
      <sheetName val="Turnol "/>
      <sheetName val="Hassan"/>
      <sheetName val="RAMS"/>
      <sheetName val="OPTION-1 wc 50mm ABC 80 mm"/>
      <sheetName val=" OPTION -2 WC 50mm ABC 130 mm"/>
      <sheetName val="OPTION-3"/>
      <sheetName val=" OPTION -4 TST "/>
      <sheetName val="Sheet1 (13)"/>
      <sheetName val="Sheet1 (12)"/>
      <sheetName val="Sheet1 (11)"/>
      <sheetName val="Sheet1 (10)"/>
      <sheetName val="Sheet1 (9)"/>
      <sheetName val="Sheet2 (2)"/>
      <sheetName val="Margins F"/>
      <sheetName val="A (11)"/>
      <sheetName val="Main Summary (2)"/>
      <sheetName val="Steel (2)"/>
      <sheetName val="Bitumen (2)"/>
      <sheetName val="Cement (2)"/>
      <sheetName val="Labor "/>
      <sheetName val="Diesel I "/>
      <sheetName val="DIESEL II (2)"/>
      <sheetName val="EQUIPMENT (2)"/>
      <sheetName val="Girder 30m  (3)"/>
      <sheetName val="Girder 20m "/>
      <sheetName val="Girder 25m"/>
      <sheetName val="Girder 15m (2)"/>
      <sheetName val="Sheet1 (7)"/>
      <sheetName val="Sheet1 (8)"/>
      <sheetName val="Dumper"/>
      <sheetName val="Dumper (2009)"/>
      <sheetName val="MRB"/>
      <sheetName val="MATERIAL REQUREMENT (2)"/>
      <sheetName val="Sheet1 (6)"/>
      <sheetName val="M.S LINER"/>
      <sheetName val="Sheet1 (5)"/>
      <sheetName val="Main Summary"/>
      <sheetName val="Steel"/>
      <sheetName val="Bitumen"/>
      <sheetName val="Cement"/>
      <sheetName val="Labor"/>
      <sheetName val="Diesel I"/>
      <sheetName val="DIESEL II"/>
      <sheetName val="EQUIPMENT"/>
      <sheetName val="A.R.Cost"/>
      <sheetName val="Implemention Schedule"/>
      <sheetName val="Land Cost"/>
      <sheetName val="Phasing"/>
      <sheetName val="P.Cost"/>
      <sheetName val="Eng.Est."/>
      <sheetName val="Sheet1 (4)"/>
      <sheetName val="Sheet1 (3)"/>
      <sheetName val="Summary (2)"/>
      <sheetName val="PACKAGE-I"/>
      <sheetName val="Ramp B"/>
      <sheetName val="Loop A"/>
      <sheetName val="Loop B"/>
      <sheetName val="CELL2X1.5"/>
      <sheetName val="CELL2.0X1.0"/>
      <sheetName val="Cell 2X1.5"/>
      <sheetName val="Cell 3X3"/>
      <sheetName val="Cell 2X2"/>
      <sheetName val="CELL 2X2.5 "/>
      <sheetName val="CELL 2X3.0"/>
      <sheetName val="CELL3.0X1.5 "/>
      <sheetName val="CELL3.0X2.0"/>
      <sheetName val="CELL2.5X1.5"/>
      <sheetName val="CELL3.5X1.0"/>
      <sheetName val="CELL3.5X1.5"/>
      <sheetName val="WW"/>
      <sheetName val="WW 1.5X1.5"/>
      <sheetName val="WW 2.0X1.5"/>
      <sheetName val="WW 2.0X1.0"/>
      <sheetName val="WW 3.0X3.0 "/>
      <sheetName val="WW 2.0X2.0  "/>
      <sheetName val="WW 2.0X2.5"/>
      <sheetName val="WW 2.0X3.0"/>
      <sheetName val="WW3.0X1.5"/>
      <sheetName val="WW3.0X2.0"/>
      <sheetName val="WW2.5X1.5"/>
      <sheetName val="WW3.5X1.0"/>
      <sheetName val="WW3.5X1.5"/>
      <sheetName val="CULVERT'S QTY. "/>
      <sheetName val="CULVERT'S QTY.  (2)"/>
      <sheetName val="SIZE &amp; QTY "/>
      <sheetName val="RATE"/>
      <sheetName val="Cost per M"/>
      <sheetName val="Total Cost"/>
      <sheetName val="Sheet3"/>
      <sheetName val="Carriage RWP"/>
      <sheetName val="Embk RWP"/>
      <sheetName val="Sheet1 (2)"/>
      <sheetName val="chart1"/>
      <sheetName val="chart2"/>
      <sheetName val="MATERIAL REQUREMENT"/>
      <sheetName val="A"/>
      <sheetName val="A (2)"/>
      <sheetName val="A (3)"/>
      <sheetName val="A (4)"/>
      <sheetName val="B"/>
      <sheetName val="A (9)"/>
      <sheetName val="A (8)"/>
      <sheetName val="A (7)"/>
      <sheetName val="A (5)"/>
      <sheetName val="A (10)"/>
      <sheetName val="A (6)"/>
      <sheetName val="BRIDGE'S QTY. "/>
      <sheetName val="BRIDGE'S QTY.  (2)"/>
      <sheetName val="Title RA"/>
      <sheetName val="Title"/>
      <sheetName val="Foreword"/>
      <sheetName val="Content"/>
      <sheetName val="General"/>
      <sheetName val="Quary Sites-List"/>
      <sheetName val="Quary Sites-List (3)"/>
      <sheetName val="Quary Sites-List (2)"/>
      <sheetName val="Bitumin-Req"/>
      <sheetName val="Density"/>
      <sheetName val="Density-1"/>
      <sheetName val="Conv. Factors"/>
      <sheetName val="Std Sizes of Sheets"/>
      <sheetName val="Dist. Codes"/>
      <sheetName val="Sheet1 (17)"/>
      <sheetName val="Sheet1 (21)"/>
      <sheetName val="Data-QSK"/>
      <sheetName val="Comp Profile"/>
      <sheetName val="Bill# 04A (BP)"/>
      <sheetName val="Bill# 04B (BP)"/>
      <sheetName val="MIS"/>
      <sheetName val="MISC"/>
      <sheetName val="Girder 20 M"/>
      <sheetName val="GIRDER-20M"/>
      <sheetName val="Girder 25 M"/>
      <sheetName val="GIRDER-25.M"/>
      <sheetName val="Girder 30 M"/>
      <sheetName val="GIRDER-30M"/>
      <sheetName val="Typical Section 1 (4)"/>
      <sheetName val="Typical Section 1 (5)"/>
      <sheetName val="Typical Section 1 (6)"/>
      <sheetName val="FINEL ILYAS"/>
      <sheetName val="Typ Section"/>
      <sheetName val="Pavement"/>
      <sheetName val="REINF. DETAIL (P-I)"/>
      <sheetName val="SHOP DRWG (BC)"/>
      <sheetName val="BBS (BC)"/>
      <sheetName val="SHOP DRWG (WW)"/>
      <sheetName val="BBS (WW)"/>
      <sheetName val="PIPES"/>
      <sheetName val="Veh Prices"/>
      <sheetName val="Pipes (Define)"/>
      <sheetName val="DADEX-PP, UPVC, POLYTHY &amp; FITTI"/>
      <sheetName val="Pipe uPVC &amp; PE"/>
      <sheetName val="Pipe uPVC &amp; PE (DADEX)"/>
      <sheetName val="UPVC Pipes (Dadex)"/>
      <sheetName val="FC Pressure Pipes (Dadex)"/>
      <sheetName val="PE Pipes (Dadex)"/>
      <sheetName val="RCC Pipes (Razia)"/>
      <sheetName val="Pavers, Kerbs &amp; Blocks"/>
      <sheetName val="108c---"/>
      <sheetName val="Lead Formula"/>
      <sheetName val="Lead Formula (3)"/>
      <sheetName val="Haul Embk"/>
      <sheetName val="Haul GSB"/>
      <sheetName val="Haul Agg. BC"/>
      <sheetName val="Haul Embk-Final"/>
      <sheetName val="Speed 35 (Good) (D 55)"/>
      <sheetName val="Speed 35 (Good) (D 55) (Sand-QS"/>
      <sheetName val="Haul GSB (2)"/>
      <sheetName val="Speed 35 (Good) (D 55) (San (2"/>
      <sheetName val="Haul Embk (EG)"/>
      <sheetName val="Haul GSB (EG)"/>
      <sheetName val="Haul Agg. BC (EG)"/>
      <sheetName val="PICC Rates"/>
      <sheetName val="CSR-2009-All Disricts-Final"/>
      <sheetName val="Bill No. 01"/>
      <sheetName val="Bill No. 02"/>
      <sheetName val="Bill No. 03"/>
      <sheetName val="Bill No. 04"/>
      <sheetName val="Bill No. 05"/>
      <sheetName val="Bill No. 06"/>
      <sheetName val="Bill No. 06 (2)"/>
      <sheetName val="Working Rates"/>
      <sheetName val="Eq"/>
      <sheetName val="DETAIL"/>
      <sheetName val="Summ"/>
      <sheetName val="Bill # 6"/>
      <sheetName val="Bill # 7"/>
      <sheetName val="I. Labour"/>
      <sheetName val="II. Materials"/>
      <sheetName val="III. Constructional Plant"/>
      <sheetName val="Day Work Summary"/>
      <sheetName val="PICC Rate DEC-12"/>
      <sheetName val="Cement-Req"/>
      <sheetName val="101 (2)"/>
      <sheetName val="COMP (ALL CSR's)"/>
      <sheetName val="1000-Manpower-Final (2)"/>
      <sheetName val="EPC N-55"/>
      <sheetName val="ESCALATION"/>
      <sheetName val="OHP DETAIL"/>
      <sheetName val="TECH DATA"/>
      <sheetName val="OHP DETAIL (2)"/>
      <sheetName val="Sheet2"/>
      <sheetName val="Bill # 1"/>
      <sheetName val="Bill # 2"/>
      <sheetName val="Bill # 3"/>
      <sheetName val="Bill # 4"/>
      <sheetName val="Bill # 5"/>
      <sheetName val="CSR-2009 &amp; CRA (2)"/>
      <sheetName val="Bill7-14"/>
      <sheetName val="Bill 8"/>
      <sheetName val="PRESTRESSED GIRDER"/>
      <sheetName val="QUANTITY SHEET"/>
      <sheetName val="intrchngs Br"/>
      <sheetName val="Br-Summary"/>
      <sheetName val="bill-1,2,3 Summary (NB)"/>
      <sheetName val="bill-1,2,3 Summay (SB)"/>
      <sheetName val="bill-1,2,3 Combinded (NB&amp;SB)"/>
      <sheetName val="SPD MTRLS"/>
      <sheetName val="Bal Works"/>
      <sheetName val="Revised Schedule"/>
      <sheetName val="Monthwise"/>
      <sheetName val="Curve"/>
      <sheetName val="OH&amp;P DETAIL"/>
      <sheetName val="Crusher#01"/>
      <sheetName val="Crusher#02"/>
      <sheetName val="Crusher#03"/>
      <sheetName val="Crusher#04"/>
      <sheetName val="CRUSH (12 hr) (2)"/>
      <sheetName val="Resources "/>
      <sheetName val="CELL1.5X1.5"/>
      <sheetName val="Sheet1"/>
      <sheetName val="SIZE &amp; QTY  (2)"/>
      <sheetName val="RATE (3)"/>
      <sheetName val="Cost per M (3)"/>
      <sheetName val="Total Cost (2)"/>
      <sheetName val="Sheet3 (4)"/>
      <sheetName val="Cost Rd KM &amp; Strs"/>
      <sheetName val="Crush Plant @ Market (Elect)"/>
      <sheetName val="BOQs (2)"/>
      <sheetName val="Summary (3)"/>
      <sheetName val="BOQs"/>
      <sheetName val="Bill 4"/>
      <sheetName val="Sheet2 (3)"/>
      <sheetName val="CSR-2009 &amp; CRA (3)"/>
      <sheetName val="INFLATION DETAIL"/>
      <sheetName val="Bill#01"/>
      <sheetName val="CSR-2014"/>
      <sheetName val="CRUSH (12 hr) (3)"/>
      <sheetName val="108c- (2)"/>
      <sheetName val="Quot-CP#"/>
      <sheetName val="Quot-CP# (2)"/>
      <sheetName val="Quot-CP# (Quotation)"/>
      <sheetName val="Crush Plant @ Market (POL)"/>
      <sheetName val="Crush Plant @ Market (POL) CSR"/>
      <sheetName val="Crusher#04 (Final)"/>
      <sheetName val="Crush Plant @ Market (POL) (2)"/>
      <sheetName val="NCSR"/>
      <sheetName val="NCSR-2"/>
      <sheetName val="BP"/>
      <sheetName val="BP (2)"/>
      <sheetName val="BP (3)"/>
      <sheetName val="BP (4)"/>
      <sheetName val="PS-12c"/>
      <sheetName val="101 (4)"/>
      <sheetName val="SOC M-9 (1-6)"/>
      <sheetName val="BOQ M-9 (1-6)"/>
      <sheetName val="601dii"/>
      <sheetName val="BUC's"/>
      <sheetName val="BOARD"/>
      <sheetName val="2001-(At Source)"/>
      <sheetName val="2001-(Tn)"/>
      <sheetName val="2002-2010-(At source)"/>
      <sheetName val="2002-2010-(Tn)"/>
      <sheetName val="2014-(At source)"/>
      <sheetName val="2014-(Tn)"/>
      <sheetName val="2015-(At source)"/>
      <sheetName val="2015-(Tn)"/>
      <sheetName val="2016-(At source)"/>
      <sheetName val="2016-(Tn)"/>
      <sheetName val="2017-18-(At source)"/>
      <sheetName val="2017-18-(Tn)"/>
      <sheetName val="401-(At source)"/>
      <sheetName val="401-(Tn)"/>
      <sheetName val="305-(At source)"/>
      <sheetName val="305-(Tn)"/>
      <sheetName val="Sand-(At Source)"/>
      <sheetName val="Sand-(Tn)"/>
      <sheetName val="Mat Tn"/>
      <sheetName val="Lead Formula (2)"/>
      <sheetName val="108c- (Lead)"/>
      <sheetName val="Bridges"/>
      <sheetName val="Bill7-14 (2)"/>
      <sheetName val="Bill 8 (2)"/>
      <sheetName val="PRESTRESSED GIRDER (2)"/>
      <sheetName val="QUANTITY SHEET (3)"/>
      <sheetName val="intrchngs Br (2)"/>
      <sheetName val="Br-Summary (2)"/>
      <sheetName val="Br-Summary (Br# 06)"/>
      <sheetName val="bill-1,2,3 Summary (NB) (2)"/>
      <sheetName val="bill-1,2,3 Summay (SB) (2)"/>
      <sheetName val="bill-1,2,3 Combinded (NB&amp;SB (2"/>
      <sheetName val="Sheet1 (20)"/>
      <sheetName val="Sheet2 (4)"/>
      <sheetName val="N-55"/>
      <sheetName val="2000-Material (OUTPUT) (2)"/>
      <sheetName val="OH+P"/>
      <sheetName val="EXP-SUMMARY"/>
      <sheetName val="EXP-MP-SKILLED"/>
      <sheetName val="EXP-MP-UN-SKILLED"/>
      <sheetName val="EXP-P&amp;E-OWN&amp;HIRING"/>
      <sheetName val="EXP-P&amp;E-OPERATING"/>
      <sheetName val="EXP-MATERIALS"/>
      <sheetName val="PV Exp"/>
      <sheetName val="Tn 108c"/>
      <sheetName val="101"/>
      <sheetName val="102a"/>
      <sheetName val="102b"/>
      <sheetName val="102c"/>
      <sheetName val="103"/>
      <sheetName val="104"/>
      <sheetName val="106a"/>
      <sheetName val="106bi"/>
      <sheetName val="106bii"/>
      <sheetName val="106biii"/>
      <sheetName val="106c"/>
      <sheetName val="106di"/>
      <sheetName val="106dii"/>
      <sheetName val="106diii"/>
      <sheetName val="107a"/>
      <sheetName val="107b"/>
      <sheetName val="107ci"/>
      <sheetName val="107cii"/>
      <sheetName val="107ciii"/>
      <sheetName val="107d"/>
      <sheetName val="107e"/>
      <sheetName val="108a"/>
      <sheetName val="108bi"/>
      <sheetName val="108bi (2)"/>
      <sheetName val="108bii"/>
      <sheetName val="108biii"/>
      <sheetName val="108c"/>
      <sheetName val="108c-"/>
      <sheetName val="108d"/>
      <sheetName val="108d (2)"/>
      <sheetName val="108e"/>
      <sheetName val="109a"/>
      <sheetName val="109a (2)"/>
      <sheetName val="109bi"/>
      <sheetName val="109bi (2)"/>
      <sheetName val="110"/>
      <sheetName val="114a"/>
      <sheetName val="114b"/>
      <sheetName val="Bill#02"/>
      <sheetName val="1000-Manpower (OUTPUT)"/>
      <sheetName val="2000-Material (OUTPUT)"/>
      <sheetName val="3000-Equipment (OUTPUT)"/>
      <sheetName val="FINAL SUMMARY"/>
      <sheetName val="2000-Material (INPUT)"/>
      <sheetName val="1000-Manpower (INPUT)"/>
      <sheetName val="3000-Equipment (INPUT)"/>
      <sheetName val="Summary of cost Estimate"/>
      <sheetName val="Eng's Estimate-Combined(1-6)"/>
      <sheetName val="Summary of cost Estimate (2)"/>
      <sheetName val="Eng's Estimate-Combined(1-6 (2"/>
      <sheetName val="CSR-2009 &amp; CRA"/>
      <sheetName val="201"/>
      <sheetName val="202"/>
      <sheetName val="203a"/>
      <sheetName val="203b"/>
      <sheetName val="203c"/>
      <sheetName val="203d"/>
      <sheetName val="204b"/>
      <sheetName val="204c"/>
      <sheetName val="204d"/>
      <sheetName val="204e"/>
      <sheetName val="205a"/>
      <sheetName val="205b"/>
      <sheetName val="206b"/>
      <sheetName val="207a"/>
      <sheetName val="207b"/>
      <sheetName val="208"/>
      <sheetName val="209a"/>
      <sheetName val="209b"/>
      <sheetName val="Bill#03"/>
      <sheetName val="302a"/>
      <sheetName val="302b"/>
      <sheetName val="303a"/>
      <sheetName val="303b"/>
      <sheetName val="304a"/>
      <sheetName val="304b"/>
      <sheetName val="304c"/>
      <sheetName val="202 (2)"/>
      <sheetName val="203a (2)"/>
      <sheetName val="203b (2)"/>
      <sheetName val="305a (2)"/>
      <sheetName val="304d"/>
      <sheetName val="305a"/>
      <sheetName val="305b (2)"/>
      <sheetName val="305b (QSK Laying)"/>
      <sheetName val="305b"/>
      <sheetName val="307a"/>
      <sheetName val="307b"/>
      <sheetName val="308a"/>
      <sheetName val="Bill#04"/>
      <sheetName val="CONTACTS"/>
      <sheetName val="401a1i(A1-UG)"/>
      <sheetName val="601ai"/>
      <sheetName val="404b-Steel(NJB)"/>
      <sheetName val="401a1i(A1-UG) (Laying)"/>
      <sheetName val="401a1ii(A1-OG)"/>
      <sheetName val="401a1ii(A1-OG) (Mixing)"/>
      <sheetName val="401a1ii(A1-OG)-BP"/>
      <sheetName val="401a1iii(A1-ELV)"/>
      <sheetName val="401a2ii(A2-OG)"/>
      <sheetName val="401a2i(A2-UG)"/>
      <sheetName val="401a2iii(A2-ELV)"/>
      <sheetName val="401a3i(A3-UG)"/>
      <sheetName val="401a3ii(A3-OG)"/>
      <sheetName val="401a3iii(A3-ELV)"/>
      <sheetName val="401b"/>
      <sheetName val="401ci(UG)"/>
      <sheetName val="401cii(OG)"/>
      <sheetName val="401ciii(ELV)"/>
      <sheetName val="401d1"/>
      <sheetName val="401d2"/>
      <sheetName val="401e"/>
      <sheetName val="401f"/>
      <sheetName val="Sheet4"/>
      <sheetName val="401gi(1)(PC-A1)"/>
      <sheetName val="401gi(2)(PC-A2)"/>
      <sheetName val="401gi(3)(PC-A3)"/>
      <sheetName val="401gii(PC-B)"/>
      <sheetName val="401giii(1)(PC-D1)"/>
      <sheetName val="401giii(2)(PC-D2)"/>
      <sheetName val="401giii(3)(PC-D3)"/>
      <sheetName val="401h"/>
      <sheetName val="404a"/>
      <sheetName val="404b"/>
      <sheetName val="Bill#08"/>
      <sheetName val="404h"/>
      <sheetName val="405a"/>
      <sheetName val="405b"/>
      <sheetName val="406a"/>
      <sheetName val="406b"/>
      <sheetName val="406ci"/>
      <sheetName val="406cii"/>
      <sheetName val="406ciii"/>
      <sheetName val="406civ"/>
      <sheetName val="406cv"/>
      <sheetName val="406di"/>
      <sheetName val="406dii"/>
      <sheetName val="406e"/>
      <sheetName val="406ei"/>
      <sheetName val="406f"/>
      <sheetName val="406g"/>
      <sheetName val="407d1"/>
      <sheetName val="407d2"/>
      <sheetName val="407d2 (2)"/>
      <sheetName val="407d3"/>
      <sheetName val="407d4"/>
      <sheetName val="407d5"/>
      <sheetName val="407d6"/>
      <sheetName val="407h"/>
      <sheetName val="407i"/>
      <sheetName val="407j"/>
      <sheetName val="407m"/>
      <sheetName val="407n"/>
      <sheetName val="411a"/>
      <sheetName val="411b"/>
      <sheetName val="411c"/>
      <sheetName val="411d"/>
      <sheetName val="411d (2)"/>
      <sheetName val="411g"/>
      <sheetName val="412a"/>
      <sheetName val="Bill#05"/>
      <sheetName val="501a"/>
      <sheetName val="501b"/>
      <sheetName val="501c"/>
      <sheetName val="410"/>
      <sheetName val="501d"/>
      <sheetName val="501e"/>
      <sheetName val="501f"/>
      <sheetName val="501g"/>
      <sheetName val="501h"/>
      <sheetName val="501i"/>
      <sheetName val="501j"/>
      <sheetName val="501k"/>
      <sheetName val="501l"/>
      <sheetName val="501m"/>
      <sheetName val="501n"/>
      <sheetName val="501o"/>
      <sheetName val="501p"/>
      <sheetName val="501q"/>
      <sheetName val="501r"/>
      <sheetName val="502a"/>
      <sheetName val="502b"/>
      <sheetName val="507a"/>
      <sheetName val="507b"/>
      <sheetName val="508a"/>
      <sheetName val="508b"/>
      <sheetName val="509a"/>
      <sheetName val="509b"/>
      <sheetName val="509c"/>
      <sheetName val="509d"/>
      <sheetName val="509e"/>
      <sheetName val="509f"/>
      <sheetName val="509g"/>
      <sheetName val="509h"/>
      <sheetName val="510"/>
      <sheetName val="511a1"/>
      <sheetName val="511a2"/>
      <sheetName val="511b1"/>
      <sheetName val="511b2"/>
      <sheetName val="Bill#06"/>
      <sheetName val="Bill#07"/>
      <sheetName val="603"/>
      <sheetName val="604a"/>
      <sheetName val="604b"/>
      <sheetName val="604d"/>
      <sheetName val="604d-1"/>
      <sheetName val="605a"/>
      <sheetName val="605c"/>
      <sheetName val="601ai-Conc+Steel"/>
      <sheetName val="POINTS"/>
      <sheetName val="607a"/>
      <sheetName val="607b"/>
      <sheetName val="607e"/>
      <sheetName val="607c"/>
      <sheetName val="607d"/>
      <sheetName val="607f"/>
      <sheetName val="607g"/>
      <sheetName val="608b1"/>
      <sheetName val="608b2"/>
      <sheetName val="608c1"/>
      <sheetName val="608c2"/>
      <sheetName val="608d1"/>
      <sheetName val="608d2"/>
      <sheetName val="608h1"/>
      <sheetName val="608i2"/>
      <sheetName val="608j2"/>
      <sheetName val="609c"/>
      <sheetName val="610b"/>
      <sheetName val="610c"/>
      <sheetName val="SP CHAIN LINK FENCING"/>
      <sheetName val="SP CHAIN LINK FENCING (2)"/>
      <sheetName val="611a"/>
      <sheetName val="608h2"/>
      <sheetName val="608i1"/>
      <sheetName val="608j1"/>
      <sheetName val="608n1"/>
      <sheetName val="608n2"/>
      <sheetName val="608n3"/>
      <sheetName val="608n4"/>
      <sheetName val="609a"/>
      <sheetName val="609b"/>
      <sheetName val="609d-"/>
      <sheetName val="610d-"/>
      <sheetName val="612a"/>
      <sheetName val="T-Bill-1"/>
      <sheetName val="Summary"/>
      <sheetName val="M-108c"/>
      <sheetName val="PS6b (e) "/>
      <sheetName val="EF E8-A"/>
      <sheetName val="RA Sample"/>
      <sheetName val="RA Sample (Perameter)"/>
      <sheetName val="Equipment Rate Per Hour"/>
      <sheetName val="A-1"/>
      <sheetName val="A-2"/>
      <sheetName val="A-3"/>
      <sheetName val="A-4"/>
      <sheetName val="A-5"/>
      <sheetName val="A-6"/>
      <sheetName val="A-7"/>
      <sheetName val="A-8"/>
      <sheetName val="A-9"/>
      <sheetName val="A-10"/>
      <sheetName val="A-11"/>
      <sheetName val="A-12"/>
      <sheetName val="A-13 &amp; A-14"/>
      <sheetName val="Item No 101"/>
      <sheetName val="Item No 103"/>
      <sheetName val="Item No 104"/>
      <sheetName val="Item No 106a"/>
      <sheetName val="Item No 107(a)"/>
      <sheetName val="Item No 107 d"/>
      <sheetName val="Item No 107 e"/>
      <sheetName val="Item No 108-C"/>
      <sheetName val="Item No 201"/>
      <sheetName val="Item No 203 (b)"/>
      <sheetName val="Item No 206(b)"/>
      <sheetName val="Item No 209 b"/>
      <sheetName val="Item No 302 a"/>
      <sheetName val="Item No 303 A"/>
      <sheetName val="Item No 304 B"/>
      <sheetName val="Item No 305 b"/>
      <sheetName val="Item No 401 a"/>
      <sheetName val="Item No 401 b"/>
      <sheetName val="Item 401 f"/>
      <sheetName val="Item No 404 b"/>
      <sheetName val="1-1"/>
      <sheetName val="1-2"/>
      <sheetName val="1-3"/>
      <sheetName val="1-4"/>
      <sheetName val="2"/>
      <sheetName val="3"/>
      <sheetName val="4"/>
      <sheetName val="5-1"/>
      <sheetName val="5-2"/>
      <sheetName val="6"/>
      <sheetName val="7"/>
      <sheetName val="8"/>
      <sheetName val="9"/>
      <sheetName val="10"/>
      <sheetName val="12"/>
      <sheetName val="11"/>
      <sheetName val="13"/>
      <sheetName val="17"/>
      <sheetName val="18"/>
      <sheetName val="19"/>
      <sheetName val="20"/>
      <sheetName val="21-1"/>
      <sheetName val="21-2"/>
      <sheetName val="21-3"/>
      <sheetName val="21-4"/>
      <sheetName val="21-5"/>
      <sheetName val="22"/>
      <sheetName val="23-1"/>
      <sheetName val="23-2"/>
      <sheetName val="23-3"/>
      <sheetName val="23-4"/>
      <sheetName val="23-5"/>
      <sheetName val="23-6"/>
      <sheetName val="23-7"/>
      <sheetName val="23-8"/>
      <sheetName val="23-9"/>
      <sheetName val="23-10"/>
      <sheetName val="23-11"/>
      <sheetName val="23-12"/>
      <sheetName val="23-13"/>
      <sheetName val="23-14"/>
      <sheetName val="23-15"/>
      <sheetName val="23-16"/>
      <sheetName val="23-17"/>
      <sheetName val="23-18"/>
      <sheetName val="23-19"/>
      <sheetName val="23-20"/>
      <sheetName val="23-21"/>
      <sheetName val="23-22"/>
      <sheetName val="23-23"/>
      <sheetName val="23-24"/>
      <sheetName val="23-25"/>
      <sheetName val="23-26"/>
      <sheetName val="23-27"/>
      <sheetName val="23-28"/>
      <sheetName val="23-29"/>
      <sheetName val="23-30"/>
      <sheetName val="24"/>
      <sheetName val="25"/>
      <sheetName val="26-1"/>
      <sheetName val="2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ow r="847">
          <cell r="O847">
            <v>40361</v>
          </cell>
          <cell r="P847">
            <v>49491.832705100001</v>
          </cell>
          <cell r="Q847">
            <v>47929.329239899998</v>
          </cell>
        </row>
      </sheetData>
      <sheetData sheetId="274">
        <row r="2185">
          <cell r="P2185">
            <v>55000</v>
          </cell>
          <cell r="Q2185">
            <v>54800</v>
          </cell>
          <cell r="R2185">
            <v>55000</v>
          </cell>
          <cell r="S2185">
            <v>105000</v>
          </cell>
        </row>
      </sheetData>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ow r="7">
          <cell r="A7" t="str">
            <v>CSR Item No.</v>
          </cell>
        </row>
      </sheetData>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row r="7">
          <cell r="A7" t="str">
            <v>CODE</v>
          </cell>
        </row>
      </sheetData>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EWELL"/>
      <sheetName val="PLUMBING"/>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EWELL"/>
      <sheetName val="PLUMBING"/>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DDRESSES"/>
      <sheetName val="BOOK"/>
      <sheetName val="CALCULATION SHEET"/>
      <sheetName val="CALENDAR ANNUAL"/>
      <sheetName val="CALENDAR DESKTOP"/>
      <sheetName val="CASIO SHEET"/>
      <sheetName val="CASSETTE TITLE"/>
      <sheetName val="CD-Cover"/>
      <sheetName val="CD-Cover ii"/>
      <sheetName val="CHECKLIST"/>
      <sheetName val="CONVERSION FACTORS"/>
      <sheetName val="CONVERSION FACTORS (calc)"/>
      <sheetName val="DADS TELEPHONE Nos."/>
      <sheetName val="DIARY PAGE"/>
      <sheetName val="DOS Characters"/>
      <sheetName val="E-MAIL ADDRESSES"/>
      <sheetName val="FILE TITLES I"/>
      <sheetName val="FILE TITLES II"/>
      <sheetName val="FONT"/>
      <sheetName val="GBC - LOGO"/>
      <sheetName val="I CHING"/>
      <sheetName val="IMPORTANT HISTORICAL DATES"/>
      <sheetName val="IQ TEST"/>
      <sheetName val="LINED PAPER"/>
      <sheetName val="MATHEMAGICS"/>
      <sheetName val="MEMORY"/>
      <sheetName val="NATIONS OF THE WORLD"/>
      <sheetName val="OVERTIME"/>
      <sheetName val="PERPETUAL CALENDAR"/>
      <sheetName val="PERSONALIZED CARD"/>
      <sheetName val="PROJECT CALENDAR ACTUAL"/>
      <sheetName val="PROJECT CLAUSE 14"/>
      <sheetName val="PROJECT HOLIDAYS"/>
      <sheetName val="ROUGH PAGE"/>
      <sheetName val="TELEPHONE Nos"/>
      <sheetName val="TELEPHONE Nos ADD"/>
      <sheetName val="TELEPHONE PAD"/>
      <sheetName val="TROUBLE SHOOTING CHART"/>
      <sheetName val="UNIT CONVERTER"/>
      <sheetName val="UNITS"/>
      <sheetName val="WINDOWS SHORTCUTS"/>
      <sheetName val="WORDS"/>
      <sheetName val="BOQs"/>
    </sheetNames>
    <sheetDataSet>
      <sheetData sheetId="0"/>
      <sheetData sheetId="1"/>
      <sheetData sheetId="2"/>
      <sheetData sheetId="3"/>
      <sheetData sheetId="4" refreshError="1">
        <row r="14">
          <cell r="C14" t="str">
            <v>SUN</v>
          </cell>
          <cell r="D14" t="str">
            <v>MON</v>
          </cell>
          <cell r="E14" t="str">
            <v>TUE</v>
          </cell>
          <cell r="F14" t="str">
            <v>WED</v>
          </cell>
          <cell r="G14" t="str">
            <v>THU</v>
          </cell>
          <cell r="H14" t="str">
            <v>FRI</v>
          </cell>
          <cell r="I14" t="str">
            <v>SAT</v>
          </cell>
          <cell r="L14" t="str">
            <v>SUN</v>
          </cell>
          <cell r="M14" t="str">
            <v>MON</v>
          </cell>
          <cell r="N14" t="str">
            <v>TUE</v>
          </cell>
          <cell r="O14" t="str">
            <v>WED</v>
          </cell>
          <cell r="P14" t="str">
            <v>THU</v>
          </cell>
          <cell r="Q14" t="str">
            <v>FRI</v>
          </cell>
          <cell r="R14" t="str">
            <v>SAT</v>
          </cell>
          <cell r="U14" t="str">
            <v>SUN</v>
          </cell>
          <cell r="V14" t="str">
            <v>MON</v>
          </cell>
          <cell r="W14" t="str">
            <v>TUE</v>
          </cell>
          <cell r="X14" t="str">
            <v>WED</v>
          </cell>
          <cell r="Y14" t="str">
            <v>THU</v>
          </cell>
          <cell r="Z14" t="str">
            <v>FRI</v>
          </cell>
          <cell r="AA14" t="str">
            <v>SAT</v>
          </cell>
        </row>
        <row r="15">
          <cell r="C15">
            <v>0</v>
          </cell>
          <cell r="D15">
            <v>0</v>
          </cell>
          <cell r="E15">
            <v>1</v>
          </cell>
          <cell r="F15">
            <v>2</v>
          </cell>
          <cell r="G15">
            <v>3</v>
          </cell>
          <cell r="H15">
            <v>4</v>
          </cell>
          <cell r="I15">
            <v>5</v>
          </cell>
          <cell r="L15">
            <v>0</v>
          </cell>
          <cell r="M15">
            <v>0</v>
          </cell>
          <cell r="N15">
            <v>0</v>
          </cell>
          <cell r="O15">
            <v>0</v>
          </cell>
          <cell r="P15">
            <v>0</v>
          </cell>
          <cell r="Q15">
            <v>1</v>
          </cell>
          <cell r="R15">
            <v>2</v>
          </cell>
          <cell r="U15">
            <v>0</v>
          </cell>
          <cell r="V15">
            <v>0</v>
          </cell>
          <cell r="W15">
            <v>0</v>
          </cell>
          <cell r="X15">
            <v>0</v>
          </cell>
          <cell r="Y15">
            <v>0</v>
          </cell>
          <cell r="Z15">
            <v>1</v>
          </cell>
          <cell r="AA15">
            <v>2</v>
          </cell>
        </row>
        <row r="16">
          <cell r="C16">
            <v>6</v>
          </cell>
          <cell r="D16">
            <v>7</v>
          </cell>
          <cell r="E16">
            <v>8</v>
          </cell>
          <cell r="F16">
            <v>9</v>
          </cell>
          <cell r="G16">
            <v>10</v>
          </cell>
          <cell r="H16">
            <v>11</v>
          </cell>
          <cell r="I16">
            <v>12</v>
          </cell>
          <cell r="L16">
            <v>3</v>
          </cell>
          <cell r="M16">
            <v>4</v>
          </cell>
          <cell r="N16">
            <v>5</v>
          </cell>
          <cell r="O16">
            <v>6</v>
          </cell>
          <cell r="P16">
            <v>7</v>
          </cell>
          <cell r="Q16">
            <v>8</v>
          </cell>
          <cell r="R16">
            <v>9</v>
          </cell>
          <cell r="U16">
            <v>3</v>
          </cell>
          <cell r="V16">
            <v>4</v>
          </cell>
          <cell r="W16">
            <v>5</v>
          </cell>
          <cell r="X16">
            <v>6</v>
          </cell>
          <cell r="Y16">
            <v>7</v>
          </cell>
          <cell r="Z16">
            <v>8</v>
          </cell>
          <cell r="AA16">
            <v>9</v>
          </cell>
        </row>
        <row r="17">
          <cell r="C17">
            <v>13</v>
          </cell>
          <cell r="D17">
            <v>14</v>
          </cell>
          <cell r="E17">
            <v>15</v>
          </cell>
          <cell r="F17">
            <v>16</v>
          </cell>
          <cell r="G17">
            <v>17</v>
          </cell>
          <cell r="H17">
            <v>18</v>
          </cell>
          <cell r="I17">
            <v>19</v>
          </cell>
          <cell r="L17">
            <v>10</v>
          </cell>
          <cell r="M17">
            <v>11</v>
          </cell>
          <cell r="N17">
            <v>12</v>
          </cell>
          <cell r="O17">
            <v>13</v>
          </cell>
          <cell r="P17">
            <v>14</v>
          </cell>
          <cell r="Q17">
            <v>15</v>
          </cell>
          <cell r="R17">
            <v>16</v>
          </cell>
          <cell r="U17">
            <v>10</v>
          </cell>
          <cell r="V17">
            <v>11</v>
          </cell>
          <cell r="W17">
            <v>12</v>
          </cell>
          <cell r="X17">
            <v>13</v>
          </cell>
          <cell r="Y17">
            <v>14</v>
          </cell>
          <cell r="Z17">
            <v>15</v>
          </cell>
          <cell r="AA17">
            <v>16</v>
          </cell>
        </row>
        <row r="18">
          <cell r="C18">
            <v>20</v>
          </cell>
          <cell r="D18">
            <v>21</v>
          </cell>
          <cell r="E18">
            <v>22</v>
          </cell>
          <cell r="F18">
            <v>23</v>
          </cell>
          <cell r="G18">
            <v>24</v>
          </cell>
          <cell r="H18">
            <v>25</v>
          </cell>
          <cell r="I18">
            <v>26</v>
          </cell>
          <cell r="L18">
            <v>17</v>
          </cell>
          <cell r="M18">
            <v>18</v>
          </cell>
          <cell r="N18">
            <v>19</v>
          </cell>
          <cell r="O18">
            <v>20</v>
          </cell>
          <cell r="P18">
            <v>21</v>
          </cell>
          <cell r="Q18">
            <v>22</v>
          </cell>
          <cell r="R18">
            <v>23</v>
          </cell>
          <cell r="U18">
            <v>17</v>
          </cell>
          <cell r="V18">
            <v>18</v>
          </cell>
          <cell r="W18">
            <v>19</v>
          </cell>
          <cell r="X18">
            <v>20</v>
          </cell>
          <cell r="Y18">
            <v>21</v>
          </cell>
          <cell r="Z18">
            <v>22</v>
          </cell>
          <cell r="AA18">
            <v>23</v>
          </cell>
        </row>
        <row r="19">
          <cell r="C19">
            <v>27</v>
          </cell>
          <cell r="D19">
            <v>28</v>
          </cell>
          <cell r="E19">
            <v>29</v>
          </cell>
          <cell r="F19">
            <v>30</v>
          </cell>
          <cell r="G19">
            <v>31</v>
          </cell>
          <cell r="H19">
            <v>0</v>
          </cell>
          <cell r="I19">
            <v>0</v>
          </cell>
          <cell r="L19">
            <v>24</v>
          </cell>
          <cell r="M19">
            <v>25</v>
          </cell>
          <cell r="N19">
            <v>26</v>
          </cell>
          <cell r="O19">
            <v>27</v>
          </cell>
          <cell r="P19">
            <v>28</v>
          </cell>
          <cell r="Q19">
            <v>0</v>
          </cell>
          <cell r="R19">
            <v>0</v>
          </cell>
          <cell r="U19">
            <v>24</v>
          </cell>
          <cell r="V19">
            <v>25</v>
          </cell>
          <cell r="W19">
            <v>26</v>
          </cell>
          <cell r="X19">
            <v>27</v>
          </cell>
          <cell r="Y19">
            <v>28</v>
          </cell>
          <cell r="Z19">
            <v>29</v>
          </cell>
          <cell r="AA19">
            <v>30</v>
          </cell>
        </row>
        <row r="20">
          <cell r="C20">
            <v>0</v>
          </cell>
          <cell r="D20">
            <v>0</v>
          </cell>
          <cell r="E20">
            <v>0</v>
          </cell>
          <cell r="F20">
            <v>0</v>
          </cell>
          <cell r="G20">
            <v>0</v>
          </cell>
          <cell r="H20">
            <v>0</v>
          </cell>
          <cell r="I20">
            <v>0</v>
          </cell>
          <cell r="L20">
            <v>0</v>
          </cell>
          <cell r="M20">
            <v>0</v>
          </cell>
          <cell r="N20">
            <v>0</v>
          </cell>
          <cell r="O20">
            <v>0</v>
          </cell>
          <cell r="P20">
            <v>0</v>
          </cell>
          <cell r="Q20">
            <v>0</v>
          </cell>
          <cell r="R20">
            <v>0</v>
          </cell>
          <cell r="U20">
            <v>31</v>
          </cell>
          <cell r="V20">
            <v>0</v>
          </cell>
          <cell r="W20">
            <v>0</v>
          </cell>
          <cell r="X20">
            <v>0</v>
          </cell>
          <cell r="Y20">
            <v>0</v>
          </cell>
          <cell r="Z20">
            <v>0</v>
          </cell>
          <cell r="AA20">
            <v>0</v>
          </cell>
        </row>
        <row r="23">
          <cell r="C23" t="str">
            <v>SUN</v>
          </cell>
          <cell r="D23" t="str">
            <v>MON</v>
          </cell>
          <cell r="E23" t="str">
            <v>TUE</v>
          </cell>
          <cell r="F23" t="str">
            <v>WED</v>
          </cell>
          <cell r="G23" t="str">
            <v>THU</v>
          </cell>
          <cell r="H23" t="str">
            <v>FRI</v>
          </cell>
          <cell r="I23" t="str">
            <v>SAT</v>
          </cell>
          <cell r="L23" t="str">
            <v>SUN</v>
          </cell>
          <cell r="M23" t="str">
            <v>MON</v>
          </cell>
          <cell r="N23" t="str">
            <v>TUE</v>
          </cell>
          <cell r="O23" t="str">
            <v>WED</v>
          </cell>
          <cell r="P23" t="str">
            <v>THU</v>
          </cell>
          <cell r="Q23" t="str">
            <v>FRI</v>
          </cell>
          <cell r="R23" t="str">
            <v>SAT</v>
          </cell>
          <cell r="U23" t="str">
            <v>SUN</v>
          </cell>
          <cell r="V23" t="str">
            <v>MON</v>
          </cell>
          <cell r="W23" t="str">
            <v>TUE</v>
          </cell>
          <cell r="X23" t="str">
            <v>WED</v>
          </cell>
          <cell r="Y23" t="str">
            <v>THU</v>
          </cell>
          <cell r="Z23" t="str">
            <v>FRI</v>
          </cell>
          <cell r="AA23" t="str">
            <v>SAT</v>
          </cell>
        </row>
        <row r="24">
          <cell r="C24">
            <v>0</v>
          </cell>
          <cell r="D24">
            <v>1</v>
          </cell>
          <cell r="E24">
            <v>2</v>
          </cell>
          <cell r="F24">
            <v>3</v>
          </cell>
          <cell r="G24">
            <v>4</v>
          </cell>
          <cell r="H24">
            <v>5</v>
          </cell>
          <cell r="I24">
            <v>6</v>
          </cell>
          <cell r="L24">
            <v>0</v>
          </cell>
          <cell r="M24">
            <v>0</v>
          </cell>
          <cell r="N24">
            <v>0</v>
          </cell>
          <cell r="O24">
            <v>1</v>
          </cell>
          <cell r="P24">
            <v>2</v>
          </cell>
          <cell r="Q24">
            <v>3</v>
          </cell>
          <cell r="R24">
            <v>4</v>
          </cell>
          <cell r="U24">
            <v>0</v>
          </cell>
          <cell r="V24">
            <v>0</v>
          </cell>
          <cell r="W24">
            <v>0</v>
          </cell>
          <cell r="X24">
            <v>0</v>
          </cell>
          <cell r="Y24">
            <v>0</v>
          </cell>
          <cell r="Z24">
            <v>0</v>
          </cell>
          <cell r="AA24">
            <v>1</v>
          </cell>
        </row>
        <row r="25">
          <cell r="C25">
            <v>7</v>
          </cell>
          <cell r="D25">
            <v>8</v>
          </cell>
          <cell r="E25">
            <v>9</v>
          </cell>
          <cell r="F25">
            <v>10</v>
          </cell>
          <cell r="G25">
            <v>11</v>
          </cell>
          <cell r="H25">
            <v>12</v>
          </cell>
          <cell r="I25">
            <v>13</v>
          </cell>
          <cell r="L25">
            <v>5</v>
          </cell>
          <cell r="M25">
            <v>6</v>
          </cell>
          <cell r="N25">
            <v>7</v>
          </cell>
          <cell r="O25">
            <v>8</v>
          </cell>
          <cell r="P25">
            <v>9</v>
          </cell>
          <cell r="Q25">
            <v>10</v>
          </cell>
          <cell r="R25">
            <v>11</v>
          </cell>
          <cell r="U25">
            <v>2</v>
          </cell>
          <cell r="V25">
            <v>3</v>
          </cell>
          <cell r="W25">
            <v>4</v>
          </cell>
          <cell r="X25">
            <v>5</v>
          </cell>
          <cell r="Y25">
            <v>6</v>
          </cell>
          <cell r="Z25">
            <v>7</v>
          </cell>
          <cell r="AA25">
            <v>8</v>
          </cell>
        </row>
        <row r="26">
          <cell r="C26">
            <v>14</v>
          </cell>
          <cell r="D26">
            <v>15</v>
          </cell>
          <cell r="E26">
            <v>16</v>
          </cell>
          <cell r="F26">
            <v>17</v>
          </cell>
          <cell r="G26">
            <v>18</v>
          </cell>
          <cell r="H26">
            <v>19</v>
          </cell>
          <cell r="I26">
            <v>20</v>
          </cell>
          <cell r="L26">
            <v>12</v>
          </cell>
          <cell r="M26">
            <v>13</v>
          </cell>
          <cell r="N26">
            <v>14</v>
          </cell>
          <cell r="O26">
            <v>15</v>
          </cell>
          <cell r="P26">
            <v>16</v>
          </cell>
          <cell r="Q26">
            <v>17</v>
          </cell>
          <cell r="R26">
            <v>18</v>
          </cell>
          <cell r="U26">
            <v>9</v>
          </cell>
          <cell r="V26">
            <v>10</v>
          </cell>
          <cell r="W26">
            <v>11</v>
          </cell>
          <cell r="X26">
            <v>12</v>
          </cell>
          <cell r="Y26">
            <v>13</v>
          </cell>
          <cell r="Z26">
            <v>14</v>
          </cell>
          <cell r="AA26">
            <v>15</v>
          </cell>
        </row>
        <row r="27">
          <cell r="C27">
            <v>21</v>
          </cell>
          <cell r="D27">
            <v>22</v>
          </cell>
          <cell r="E27">
            <v>23</v>
          </cell>
          <cell r="F27">
            <v>24</v>
          </cell>
          <cell r="G27">
            <v>25</v>
          </cell>
          <cell r="H27">
            <v>26</v>
          </cell>
          <cell r="I27">
            <v>27</v>
          </cell>
          <cell r="L27">
            <v>19</v>
          </cell>
          <cell r="M27">
            <v>20</v>
          </cell>
          <cell r="N27">
            <v>21</v>
          </cell>
          <cell r="O27">
            <v>22</v>
          </cell>
          <cell r="P27">
            <v>23</v>
          </cell>
          <cell r="Q27">
            <v>24</v>
          </cell>
          <cell r="R27">
            <v>25</v>
          </cell>
          <cell r="U27">
            <v>16</v>
          </cell>
          <cell r="V27">
            <v>17</v>
          </cell>
          <cell r="W27">
            <v>18</v>
          </cell>
          <cell r="X27">
            <v>19</v>
          </cell>
          <cell r="Y27">
            <v>20</v>
          </cell>
          <cell r="Z27">
            <v>21</v>
          </cell>
          <cell r="AA27">
            <v>22</v>
          </cell>
        </row>
        <row r="28">
          <cell r="C28">
            <v>28</v>
          </cell>
          <cell r="D28">
            <v>29</v>
          </cell>
          <cell r="E28">
            <v>30</v>
          </cell>
          <cell r="F28">
            <v>0</v>
          </cell>
          <cell r="G28">
            <v>0</v>
          </cell>
          <cell r="H28">
            <v>0</v>
          </cell>
          <cell r="I28">
            <v>0</v>
          </cell>
          <cell r="L28">
            <v>26</v>
          </cell>
          <cell r="M28">
            <v>27</v>
          </cell>
          <cell r="N28">
            <v>28</v>
          </cell>
          <cell r="O28">
            <v>29</v>
          </cell>
          <cell r="P28">
            <v>30</v>
          </cell>
          <cell r="Q28">
            <v>31</v>
          </cell>
          <cell r="R28">
            <v>0</v>
          </cell>
          <cell r="U28">
            <v>23</v>
          </cell>
          <cell r="V28">
            <v>24</v>
          </cell>
          <cell r="W28">
            <v>25</v>
          </cell>
          <cell r="X28">
            <v>26</v>
          </cell>
          <cell r="Y28">
            <v>27</v>
          </cell>
          <cell r="Z28">
            <v>28</v>
          </cell>
          <cell r="AA28">
            <v>29</v>
          </cell>
        </row>
        <row r="29">
          <cell r="C29">
            <v>0</v>
          </cell>
          <cell r="D29">
            <v>0</v>
          </cell>
          <cell r="E29">
            <v>0</v>
          </cell>
          <cell r="F29">
            <v>0</v>
          </cell>
          <cell r="G29">
            <v>0</v>
          </cell>
          <cell r="H29">
            <v>0</v>
          </cell>
          <cell r="I29">
            <v>0</v>
          </cell>
          <cell r="L29">
            <v>0</v>
          </cell>
          <cell r="M29">
            <v>0</v>
          </cell>
          <cell r="N29">
            <v>0</v>
          </cell>
          <cell r="O29">
            <v>0</v>
          </cell>
          <cell r="P29">
            <v>0</v>
          </cell>
          <cell r="Q29">
            <v>0</v>
          </cell>
          <cell r="R29">
            <v>0</v>
          </cell>
          <cell r="U29">
            <v>30</v>
          </cell>
          <cell r="V29">
            <v>0</v>
          </cell>
          <cell r="W29">
            <v>0</v>
          </cell>
          <cell r="X29">
            <v>0</v>
          </cell>
          <cell r="Y29">
            <v>0</v>
          </cell>
          <cell r="Z29">
            <v>0</v>
          </cell>
          <cell r="AA29">
            <v>0</v>
          </cell>
        </row>
        <row r="32">
          <cell r="C32" t="str">
            <v>SUN</v>
          </cell>
          <cell r="D32" t="str">
            <v>MON</v>
          </cell>
          <cell r="E32" t="str">
            <v>TUE</v>
          </cell>
          <cell r="F32" t="str">
            <v>WED</v>
          </cell>
          <cell r="G32" t="str">
            <v>THU</v>
          </cell>
          <cell r="H32" t="str">
            <v>FRI</v>
          </cell>
          <cell r="I32" t="str">
            <v>SAT</v>
          </cell>
          <cell r="L32" t="str">
            <v>SUN</v>
          </cell>
          <cell r="M32" t="str">
            <v>MON</v>
          </cell>
          <cell r="N32" t="str">
            <v>TUE</v>
          </cell>
          <cell r="O32" t="str">
            <v>WED</v>
          </cell>
          <cell r="P32" t="str">
            <v>THU</v>
          </cell>
          <cell r="Q32" t="str">
            <v>FRI</v>
          </cell>
          <cell r="R32" t="str">
            <v>SAT</v>
          </cell>
          <cell r="U32" t="str">
            <v>SUN</v>
          </cell>
          <cell r="V32" t="str">
            <v>MON</v>
          </cell>
          <cell r="W32" t="str">
            <v>TUE</v>
          </cell>
          <cell r="X32" t="str">
            <v>WED</v>
          </cell>
          <cell r="Y32" t="str">
            <v>THU</v>
          </cell>
          <cell r="Z32" t="str">
            <v>FRI</v>
          </cell>
          <cell r="AA32" t="str">
            <v>SAT</v>
          </cell>
        </row>
        <row r="33">
          <cell r="C33">
            <v>0</v>
          </cell>
          <cell r="D33">
            <v>1</v>
          </cell>
          <cell r="E33">
            <v>2</v>
          </cell>
          <cell r="F33">
            <v>3</v>
          </cell>
          <cell r="G33">
            <v>4</v>
          </cell>
          <cell r="H33">
            <v>5</v>
          </cell>
          <cell r="I33">
            <v>6</v>
          </cell>
          <cell r="L33">
            <v>0</v>
          </cell>
          <cell r="M33">
            <v>0</v>
          </cell>
          <cell r="N33">
            <v>0</v>
          </cell>
          <cell r="O33">
            <v>0</v>
          </cell>
          <cell r="P33">
            <v>1</v>
          </cell>
          <cell r="Q33">
            <v>2</v>
          </cell>
          <cell r="R33">
            <v>3</v>
          </cell>
          <cell r="U33">
            <v>1</v>
          </cell>
          <cell r="V33">
            <v>2</v>
          </cell>
          <cell r="W33">
            <v>3</v>
          </cell>
          <cell r="X33">
            <v>4</v>
          </cell>
          <cell r="Y33">
            <v>5</v>
          </cell>
          <cell r="Z33">
            <v>6</v>
          </cell>
          <cell r="AA33">
            <v>7</v>
          </cell>
        </row>
        <row r="34">
          <cell r="C34">
            <v>7</v>
          </cell>
          <cell r="D34">
            <v>8</v>
          </cell>
          <cell r="E34">
            <v>9</v>
          </cell>
          <cell r="F34">
            <v>10</v>
          </cell>
          <cell r="G34">
            <v>11</v>
          </cell>
          <cell r="H34">
            <v>12</v>
          </cell>
          <cell r="I34">
            <v>13</v>
          </cell>
          <cell r="L34">
            <v>4</v>
          </cell>
          <cell r="M34">
            <v>5</v>
          </cell>
          <cell r="N34">
            <v>6</v>
          </cell>
          <cell r="O34">
            <v>7</v>
          </cell>
          <cell r="P34">
            <v>8</v>
          </cell>
          <cell r="Q34">
            <v>9</v>
          </cell>
          <cell r="R34">
            <v>10</v>
          </cell>
          <cell r="U34">
            <v>8</v>
          </cell>
          <cell r="V34">
            <v>9</v>
          </cell>
          <cell r="W34">
            <v>10</v>
          </cell>
          <cell r="X34">
            <v>11</v>
          </cell>
          <cell r="Y34">
            <v>12</v>
          </cell>
          <cell r="Z34">
            <v>13</v>
          </cell>
          <cell r="AA34">
            <v>14</v>
          </cell>
        </row>
        <row r="35">
          <cell r="C35">
            <v>14</v>
          </cell>
          <cell r="D35">
            <v>15</v>
          </cell>
          <cell r="E35">
            <v>16</v>
          </cell>
          <cell r="F35">
            <v>17</v>
          </cell>
          <cell r="G35">
            <v>18</v>
          </cell>
          <cell r="H35">
            <v>19</v>
          </cell>
          <cell r="I35">
            <v>20</v>
          </cell>
          <cell r="L35">
            <v>11</v>
          </cell>
          <cell r="M35">
            <v>12</v>
          </cell>
          <cell r="N35">
            <v>13</v>
          </cell>
          <cell r="O35">
            <v>14</v>
          </cell>
          <cell r="P35">
            <v>15</v>
          </cell>
          <cell r="Q35">
            <v>16</v>
          </cell>
          <cell r="R35">
            <v>17</v>
          </cell>
          <cell r="U35">
            <v>15</v>
          </cell>
          <cell r="V35">
            <v>16</v>
          </cell>
          <cell r="W35">
            <v>17</v>
          </cell>
          <cell r="X35">
            <v>18</v>
          </cell>
          <cell r="Y35">
            <v>19</v>
          </cell>
          <cell r="Z35">
            <v>20</v>
          </cell>
          <cell r="AA35">
            <v>21</v>
          </cell>
        </row>
        <row r="36">
          <cell r="C36">
            <v>21</v>
          </cell>
          <cell r="D36">
            <v>22</v>
          </cell>
          <cell r="E36">
            <v>23</v>
          </cell>
          <cell r="F36">
            <v>24</v>
          </cell>
          <cell r="G36">
            <v>25</v>
          </cell>
          <cell r="H36">
            <v>26</v>
          </cell>
          <cell r="I36">
            <v>27</v>
          </cell>
          <cell r="L36">
            <v>18</v>
          </cell>
          <cell r="M36">
            <v>19</v>
          </cell>
          <cell r="N36">
            <v>20</v>
          </cell>
          <cell r="O36">
            <v>21</v>
          </cell>
          <cell r="P36">
            <v>22</v>
          </cell>
          <cell r="Q36">
            <v>23</v>
          </cell>
          <cell r="R36">
            <v>24</v>
          </cell>
          <cell r="U36">
            <v>22</v>
          </cell>
          <cell r="V36">
            <v>23</v>
          </cell>
          <cell r="W36">
            <v>24</v>
          </cell>
          <cell r="X36">
            <v>25</v>
          </cell>
          <cell r="Y36">
            <v>26</v>
          </cell>
          <cell r="Z36">
            <v>27</v>
          </cell>
          <cell r="AA36">
            <v>28</v>
          </cell>
        </row>
        <row r="37">
          <cell r="C37">
            <v>28</v>
          </cell>
          <cell r="D37">
            <v>29</v>
          </cell>
          <cell r="E37">
            <v>30</v>
          </cell>
          <cell r="F37">
            <v>31</v>
          </cell>
          <cell r="G37">
            <v>0</v>
          </cell>
          <cell r="H37">
            <v>0</v>
          </cell>
          <cell r="I37">
            <v>0</v>
          </cell>
          <cell r="L37">
            <v>25</v>
          </cell>
          <cell r="M37">
            <v>26</v>
          </cell>
          <cell r="N37">
            <v>27</v>
          </cell>
          <cell r="O37">
            <v>28</v>
          </cell>
          <cell r="P37">
            <v>29</v>
          </cell>
          <cell r="Q37">
            <v>30</v>
          </cell>
          <cell r="R37">
            <v>31</v>
          </cell>
          <cell r="U37">
            <v>29</v>
          </cell>
          <cell r="V37">
            <v>30</v>
          </cell>
          <cell r="W37">
            <v>0</v>
          </cell>
          <cell r="X37">
            <v>0</v>
          </cell>
          <cell r="Y37">
            <v>0</v>
          </cell>
          <cell r="Z37">
            <v>0</v>
          </cell>
          <cell r="AA37">
            <v>0</v>
          </cell>
        </row>
        <row r="38">
          <cell r="C38">
            <v>0</v>
          </cell>
          <cell r="D38">
            <v>0</v>
          </cell>
          <cell r="E38">
            <v>0</v>
          </cell>
          <cell r="F38">
            <v>0</v>
          </cell>
          <cell r="G38">
            <v>0</v>
          </cell>
          <cell r="H38">
            <v>0</v>
          </cell>
          <cell r="I38">
            <v>0</v>
          </cell>
          <cell r="L38">
            <v>0</v>
          </cell>
          <cell r="M38">
            <v>0</v>
          </cell>
          <cell r="N38">
            <v>0</v>
          </cell>
          <cell r="O38">
            <v>0</v>
          </cell>
          <cell r="P38">
            <v>0</v>
          </cell>
          <cell r="Q38">
            <v>0</v>
          </cell>
          <cell r="R38">
            <v>0</v>
          </cell>
          <cell r="U38">
            <v>0</v>
          </cell>
          <cell r="V38">
            <v>0</v>
          </cell>
          <cell r="W38">
            <v>0</v>
          </cell>
          <cell r="X38">
            <v>0</v>
          </cell>
          <cell r="Y38">
            <v>0</v>
          </cell>
          <cell r="Z38">
            <v>0</v>
          </cell>
          <cell r="AA38">
            <v>0</v>
          </cell>
        </row>
        <row r="41">
          <cell r="C41" t="str">
            <v>SUN</v>
          </cell>
          <cell r="D41" t="str">
            <v>MON</v>
          </cell>
          <cell r="E41" t="str">
            <v>TUE</v>
          </cell>
          <cell r="F41" t="str">
            <v>WED</v>
          </cell>
          <cell r="G41" t="str">
            <v>THU</v>
          </cell>
          <cell r="H41" t="str">
            <v>FRI</v>
          </cell>
          <cell r="I41" t="str">
            <v>SAT</v>
          </cell>
          <cell r="L41" t="str">
            <v>SUN</v>
          </cell>
          <cell r="M41" t="str">
            <v>MON</v>
          </cell>
          <cell r="N41" t="str">
            <v>TUE</v>
          </cell>
          <cell r="O41" t="str">
            <v>WED</v>
          </cell>
          <cell r="P41" t="str">
            <v>THU</v>
          </cell>
          <cell r="Q41" t="str">
            <v>FRI</v>
          </cell>
          <cell r="R41" t="str">
            <v>SAT</v>
          </cell>
          <cell r="U41" t="str">
            <v>SUN</v>
          </cell>
          <cell r="V41" t="str">
            <v>MON</v>
          </cell>
          <cell r="W41" t="str">
            <v>TUE</v>
          </cell>
          <cell r="X41" t="str">
            <v>WED</v>
          </cell>
          <cell r="Y41" t="str">
            <v>THU</v>
          </cell>
          <cell r="Z41" t="str">
            <v>FRI</v>
          </cell>
          <cell r="AA41" t="str">
            <v>SAT</v>
          </cell>
        </row>
        <row r="42">
          <cell r="C42">
            <v>0</v>
          </cell>
          <cell r="D42">
            <v>0</v>
          </cell>
          <cell r="E42">
            <v>1</v>
          </cell>
          <cell r="F42">
            <v>2</v>
          </cell>
          <cell r="G42">
            <v>3</v>
          </cell>
          <cell r="H42">
            <v>4</v>
          </cell>
          <cell r="I42">
            <v>5</v>
          </cell>
          <cell r="L42">
            <v>0</v>
          </cell>
          <cell r="M42">
            <v>0</v>
          </cell>
          <cell r="N42">
            <v>0</v>
          </cell>
          <cell r="O42">
            <v>0</v>
          </cell>
          <cell r="P42">
            <v>0</v>
          </cell>
          <cell r="Q42">
            <v>1</v>
          </cell>
          <cell r="R42">
            <v>2</v>
          </cell>
          <cell r="U42">
            <v>1</v>
          </cell>
          <cell r="V42">
            <v>2</v>
          </cell>
          <cell r="W42">
            <v>3</v>
          </cell>
          <cell r="X42">
            <v>4</v>
          </cell>
          <cell r="Y42">
            <v>5</v>
          </cell>
          <cell r="Z42">
            <v>6</v>
          </cell>
          <cell r="AA42">
            <v>7</v>
          </cell>
        </row>
        <row r="43">
          <cell r="C43">
            <v>6</v>
          </cell>
          <cell r="D43">
            <v>7</v>
          </cell>
          <cell r="E43">
            <v>8</v>
          </cell>
          <cell r="F43">
            <v>9</v>
          </cell>
          <cell r="G43">
            <v>10</v>
          </cell>
          <cell r="H43">
            <v>11</v>
          </cell>
          <cell r="I43">
            <v>12</v>
          </cell>
          <cell r="L43">
            <v>3</v>
          </cell>
          <cell r="M43">
            <v>4</v>
          </cell>
          <cell r="N43">
            <v>5</v>
          </cell>
          <cell r="O43">
            <v>6</v>
          </cell>
          <cell r="P43">
            <v>7</v>
          </cell>
          <cell r="Q43">
            <v>8</v>
          </cell>
          <cell r="R43">
            <v>9</v>
          </cell>
          <cell r="U43">
            <v>8</v>
          </cell>
          <cell r="V43">
            <v>9</v>
          </cell>
          <cell r="W43">
            <v>10</v>
          </cell>
          <cell r="X43">
            <v>11</v>
          </cell>
          <cell r="Y43">
            <v>12</v>
          </cell>
          <cell r="Z43">
            <v>13</v>
          </cell>
          <cell r="AA43">
            <v>14</v>
          </cell>
        </row>
        <row r="44">
          <cell r="C44">
            <v>13</v>
          </cell>
          <cell r="D44">
            <v>14</v>
          </cell>
          <cell r="E44">
            <v>15</v>
          </cell>
          <cell r="F44">
            <v>16</v>
          </cell>
          <cell r="G44">
            <v>17</v>
          </cell>
          <cell r="H44">
            <v>18</v>
          </cell>
          <cell r="I44">
            <v>19</v>
          </cell>
          <cell r="L44">
            <v>10</v>
          </cell>
          <cell r="M44">
            <v>11</v>
          </cell>
          <cell r="N44">
            <v>12</v>
          </cell>
          <cell r="O44">
            <v>13</v>
          </cell>
          <cell r="P44">
            <v>14</v>
          </cell>
          <cell r="Q44">
            <v>15</v>
          </cell>
          <cell r="R44">
            <v>16</v>
          </cell>
          <cell r="U44">
            <v>15</v>
          </cell>
          <cell r="V44">
            <v>16</v>
          </cell>
          <cell r="W44">
            <v>17</v>
          </cell>
          <cell r="X44">
            <v>18</v>
          </cell>
          <cell r="Y44">
            <v>19</v>
          </cell>
          <cell r="Z44">
            <v>20</v>
          </cell>
          <cell r="AA44">
            <v>21</v>
          </cell>
        </row>
        <row r="45">
          <cell r="C45">
            <v>20</v>
          </cell>
          <cell r="D45">
            <v>21</v>
          </cell>
          <cell r="E45">
            <v>22</v>
          </cell>
          <cell r="F45">
            <v>23</v>
          </cell>
          <cell r="G45">
            <v>24</v>
          </cell>
          <cell r="H45">
            <v>25</v>
          </cell>
          <cell r="I45">
            <v>26</v>
          </cell>
          <cell r="L45">
            <v>17</v>
          </cell>
          <cell r="M45">
            <v>18</v>
          </cell>
          <cell r="N45">
            <v>19</v>
          </cell>
          <cell r="O45">
            <v>20</v>
          </cell>
          <cell r="P45">
            <v>21</v>
          </cell>
          <cell r="Q45">
            <v>22</v>
          </cell>
          <cell r="R45">
            <v>23</v>
          </cell>
          <cell r="U45">
            <v>22</v>
          </cell>
          <cell r="V45">
            <v>23</v>
          </cell>
          <cell r="W45">
            <v>24</v>
          </cell>
          <cell r="X45">
            <v>25</v>
          </cell>
          <cell r="Y45">
            <v>26</v>
          </cell>
          <cell r="Z45">
            <v>27</v>
          </cell>
          <cell r="AA45">
            <v>28</v>
          </cell>
        </row>
        <row r="46">
          <cell r="C46">
            <v>27</v>
          </cell>
          <cell r="D46">
            <v>28</v>
          </cell>
          <cell r="E46">
            <v>29</v>
          </cell>
          <cell r="F46">
            <v>30</v>
          </cell>
          <cell r="G46">
            <v>31</v>
          </cell>
          <cell r="H46">
            <v>0</v>
          </cell>
          <cell r="I46">
            <v>0</v>
          </cell>
          <cell r="L46">
            <v>24</v>
          </cell>
          <cell r="M46">
            <v>25</v>
          </cell>
          <cell r="N46">
            <v>26</v>
          </cell>
          <cell r="O46">
            <v>27</v>
          </cell>
          <cell r="P46">
            <v>28</v>
          </cell>
          <cell r="Q46">
            <v>29</v>
          </cell>
          <cell r="R46">
            <v>30</v>
          </cell>
          <cell r="U46">
            <v>29</v>
          </cell>
          <cell r="V46">
            <v>30</v>
          </cell>
          <cell r="W46">
            <v>31</v>
          </cell>
          <cell r="X46">
            <v>0</v>
          </cell>
          <cell r="Y46">
            <v>0</v>
          </cell>
          <cell r="Z46">
            <v>0</v>
          </cell>
          <cell r="AA46">
            <v>0</v>
          </cell>
        </row>
        <row r="47">
          <cell r="C47">
            <v>0</v>
          </cell>
          <cell r="D47">
            <v>0</v>
          </cell>
          <cell r="E47">
            <v>0</v>
          </cell>
          <cell r="F47">
            <v>0</v>
          </cell>
          <cell r="G47">
            <v>0</v>
          </cell>
          <cell r="H47">
            <v>0</v>
          </cell>
          <cell r="I47">
            <v>0</v>
          </cell>
          <cell r="L47">
            <v>0</v>
          </cell>
          <cell r="M47">
            <v>0</v>
          </cell>
          <cell r="N47">
            <v>0</v>
          </cell>
          <cell r="O47">
            <v>0</v>
          </cell>
          <cell r="P47">
            <v>0</v>
          </cell>
          <cell r="Q47">
            <v>0</v>
          </cell>
          <cell r="R47">
            <v>0</v>
          </cell>
          <cell r="U47">
            <v>0</v>
          </cell>
          <cell r="V47">
            <v>0</v>
          </cell>
          <cell r="W47">
            <v>0</v>
          </cell>
          <cell r="X47">
            <v>0</v>
          </cell>
          <cell r="Y47">
            <v>0</v>
          </cell>
          <cell r="Z47">
            <v>0</v>
          </cell>
          <cell r="AA4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I"/>
      <sheetName val="Corr-spt"/>
      <sheetName val="Obs-spt"/>
      <sheetName val="SPT vs PHI"/>
      <sheetName val="Indices"/>
      <sheetName val="Concrete"/>
      <sheetName val="reinft"/>
      <sheetName val="glass project concrete"/>
      <sheetName val="glass project reift"/>
      <sheetName val="glass project indices"/>
      <sheetName val="제출계산서"/>
    </sheetNames>
    <sheetDataSet>
      <sheetData sheetId="0"/>
      <sheetData sheetId="1"/>
      <sheetData sheetId="2"/>
      <sheetData sheetId="3" refreshError="1">
        <row r="2">
          <cell r="B2">
            <v>1</v>
          </cell>
          <cell r="C2">
            <v>25</v>
          </cell>
          <cell r="E2">
            <v>1</v>
          </cell>
          <cell r="F2">
            <v>1.72</v>
          </cell>
        </row>
        <row r="3">
          <cell r="B3">
            <v>2</v>
          </cell>
          <cell r="C3">
            <v>25</v>
          </cell>
          <cell r="E3">
            <v>2</v>
          </cell>
          <cell r="F3">
            <v>1.55</v>
          </cell>
        </row>
        <row r="4">
          <cell r="B4">
            <v>3</v>
          </cell>
          <cell r="C4">
            <v>25</v>
          </cell>
          <cell r="E4">
            <v>3</v>
          </cell>
          <cell r="F4">
            <v>1.4</v>
          </cell>
        </row>
        <row r="5">
          <cell r="B5">
            <v>4</v>
          </cell>
          <cell r="C5">
            <v>25</v>
          </cell>
          <cell r="E5">
            <v>4</v>
          </cell>
          <cell r="F5">
            <v>1.28</v>
          </cell>
        </row>
        <row r="6">
          <cell r="B6">
            <v>5</v>
          </cell>
          <cell r="C6">
            <v>28</v>
          </cell>
          <cell r="E6">
            <v>5</v>
          </cell>
          <cell r="F6">
            <v>1.2</v>
          </cell>
        </row>
        <row r="7">
          <cell r="B7">
            <v>6</v>
          </cell>
          <cell r="C7">
            <v>28.5</v>
          </cell>
          <cell r="E7">
            <v>6</v>
          </cell>
          <cell r="F7">
            <v>1.1200000000000001</v>
          </cell>
        </row>
        <row r="8">
          <cell r="B8">
            <v>7</v>
          </cell>
          <cell r="C8">
            <v>29</v>
          </cell>
          <cell r="E8">
            <v>7</v>
          </cell>
          <cell r="F8">
            <v>1.0900000000000001</v>
          </cell>
        </row>
        <row r="9">
          <cell r="B9">
            <v>8</v>
          </cell>
          <cell r="C9">
            <v>29</v>
          </cell>
          <cell r="E9">
            <v>8</v>
          </cell>
          <cell r="F9">
            <v>1.05</v>
          </cell>
        </row>
        <row r="10">
          <cell r="B10">
            <v>9</v>
          </cell>
          <cell r="C10">
            <v>30</v>
          </cell>
          <cell r="E10">
            <v>9</v>
          </cell>
          <cell r="F10">
            <v>1.02</v>
          </cell>
        </row>
        <row r="11">
          <cell r="B11">
            <v>10</v>
          </cell>
          <cell r="C11">
            <v>30</v>
          </cell>
          <cell r="E11">
            <v>10</v>
          </cell>
          <cell r="F11">
            <v>1</v>
          </cell>
        </row>
        <row r="12">
          <cell r="B12">
            <v>11</v>
          </cell>
          <cell r="C12">
            <v>30</v>
          </cell>
          <cell r="E12">
            <v>11</v>
          </cell>
          <cell r="F12">
            <v>0.98</v>
          </cell>
        </row>
        <row r="13">
          <cell r="B13">
            <v>12</v>
          </cell>
          <cell r="C13">
            <v>31</v>
          </cell>
          <cell r="E13">
            <v>12</v>
          </cell>
          <cell r="F13">
            <v>0.95</v>
          </cell>
        </row>
        <row r="14">
          <cell r="B14">
            <v>13</v>
          </cell>
          <cell r="C14">
            <v>31</v>
          </cell>
          <cell r="E14">
            <v>13</v>
          </cell>
          <cell r="F14">
            <v>0.91</v>
          </cell>
        </row>
        <row r="15">
          <cell r="B15">
            <v>14</v>
          </cell>
          <cell r="C15">
            <v>31</v>
          </cell>
          <cell r="E15">
            <v>14</v>
          </cell>
          <cell r="F15">
            <v>0.9</v>
          </cell>
        </row>
        <row r="16">
          <cell r="B16">
            <v>15</v>
          </cell>
          <cell r="C16">
            <v>32</v>
          </cell>
          <cell r="E16">
            <v>15</v>
          </cell>
          <cell r="F16">
            <v>0.88</v>
          </cell>
        </row>
        <row r="17">
          <cell r="B17">
            <v>16</v>
          </cell>
          <cell r="C17">
            <v>32</v>
          </cell>
          <cell r="E17">
            <v>16</v>
          </cell>
          <cell r="F17">
            <v>0.85</v>
          </cell>
        </row>
        <row r="18">
          <cell r="B18">
            <v>17</v>
          </cell>
          <cell r="C18">
            <v>32</v>
          </cell>
          <cell r="E18">
            <v>17</v>
          </cell>
          <cell r="F18">
            <v>0.83</v>
          </cell>
        </row>
        <row r="19">
          <cell r="B19">
            <v>18</v>
          </cell>
          <cell r="C19">
            <v>33</v>
          </cell>
          <cell r="E19">
            <v>18</v>
          </cell>
          <cell r="F19">
            <v>0.81</v>
          </cell>
        </row>
        <row r="20">
          <cell r="B20">
            <v>19</v>
          </cell>
          <cell r="C20">
            <v>33</v>
          </cell>
          <cell r="E20">
            <v>19</v>
          </cell>
          <cell r="F20">
            <v>0.8</v>
          </cell>
        </row>
        <row r="21">
          <cell r="B21">
            <v>20</v>
          </cell>
          <cell r="C21">
            <v>33</v>
          </cell>
          <cell r="E21">
            <v>20</v>
          </cell>
          <cell r="F21">
            <v>0.78</v>
          </cell>
        </row>
        <row r="22">
          <cell r="B22">
            <v>21</v>
          </cell>
          <cell r="C22">
            <v>33</v>
          </cell>
          <cell r="E22">
            <v>21</v>
          </cell>
          <cell r="F22">
            <v>0.76</v>
          </cell>
        </row>
        <row r="23">
          <cell r="B23">
            <v>22</v>
          </cell>
          <cell r="C23">
            <v>34</v>
          </cell>
          <cell r="E23">
            <v>22</v>
          </cell>
          <cell r="F23">
            <v>0.75</v>
          </cell>
        </row>
        <row r="24">
          <cell r="B24">
            <v>23</v>
          </cell>
          <cell r="C24">
            <v>34</v>
          </cell>
          <cell r="E24">
            <v>23</v>
          </cell>
          <cell r="F24">
            <v>0.73</v>
          </cell>
        </row>
        <row r="25">
          <cell r="B25">
            <v>24</v>
          </cell>
          <cell r="C25">
            <v>35</v>
          </cell>
          <cell r="E25">
            <v>24</v>
          </cell>
          <cell r="F25">
            <v>0.72</v>
          </cell>
        </row>
        <row r="26">
          <cell r="B26">
            <v>25</v>
          </cell>
          <cell r="C26">
            <v>35</v>
          </cell>
          <cell r="E26">
            <v>25</v>
          </cell>
          <cell r="F26">
            <v>0.71</v>
          </cell>
        </row>
        <row r="27">
          <cell r="B27">
            <v>26</v>
          </cell>
          <cell r="C27">
            <v>35</v>
          </cell>
          <cell r="E27">
            <v>26</v>
          </cell>
          <cell r="F27">
            <v>0.69799999999999995</v>
          </cell>
        </row>
        <row r="28">
          <cell r="B28">
            <v>27</v>
          </cell>
          <cell r="C28">
            <v>35</v>
          </cell>
          <cell r="E28">
            <v>27</v>
          </cell>
          <cell r="F28">
            <v>0.68600000000000005</v>
          </cell>
        </row>
        <row r="29">
          <cell r="B29">
            <v>28</v>
          </cell>
          <cell r="C29">
            <v>36</v>
          </cell>
          <cell r="E29">
            <v>28</v>
          </cell>
          <cell r="F29">
            <v>0.67400000000000004</v>
          </cell>
        </row>
        <row r="30">
          <cell r="B30">
            <v>29</v>
          </cell>
          <cell r="C30">
            <v>36</v>
          </cell>
          <cell r="E30">
            <v>29</v>
          </cell>
          <cell r="F30">
            <v>0.66200000000000003</v>
          </cell>
        </row>
        <row r="31">
          <cell r="B31">
            <v>30</v>
          </cell>
          <cell r="C31">
            <v>36</v>
          </cell>
          <cell r="E31">
            <v>30</v>
          </cell>
          <cell r="F31">
            <v>0.65</v>
          </cell>
        </row>
        <row r="32">
          <cell r="B32">
            <v>31</v>
          </cell>
          <cell r="C32">
            <v>36</v>
          </cell>
          <cell r="E32">
            <v>31</v>
          </cell>
          <cell r="F32">
            <v>0.64</v>
          </cell>
        </row>
        <row r="33">
          <cell r="B33">
            <v>32</v>
          </cell>
          <cell r="C33">
            <v>37</v>
          </cell>
          <cell r="E33">
            <v>32</v>
          </cell>
          <cell r="F33">
            <v>0.63</v>
          </cell>
        </row>
        <row r="34">
          <cell r="B34">
            <v>33</v>
          </cell>
          <cell r="C34">
            <v>36</v>
          </cell>
          <cell r="E34">
            <v>33</v>
          </cell>
          <cell r="F34">
            <v>0.62</v>
          </cell>
        </row>
        <row r="35">
          <cell r="B35">
            <v>34</v>
          </cell>
          <cell r="C35">
            <v>37</v>
          </cell>
          <cell r="E35">
            <v>34</v>
          </cell>
          <cell r="F35">
            <v>0.61</v>
          </cell>
        </row>
        <row r="36">
          <cell r="B36">
            <v>35</v>
          </cell>
          <cell r="C36">
            <v>37</v>
          </cell>
          <cell r="E36">
            <v>35</v>
          </cell>
          <cell r="F36">
            <v>0.6</v>
          </cell>
        </row>
        <row r="37">
          <cell r="B37">
            <v>36</v>
          </cell>
          <cell r="C37">
            <v>38</v>
          </cell>
          <cell r="E37">
            <v>36</v>
          </cell>
          <cell r="F37">
            <v>0.59</v>
          </cell>
        </row>
        <row r="38">
          <cell r="B38">
            <v>37</v>
          </cell>
          <cell r="C38">
            <v>38</v>
          </cell>
          <cell r="E38">
            <v>37</v>
          </cell>
          <cell r="F38">
            <v>0.57999999999999996</v>
          </cell>
        </row>
        <row r="39">
          <cell r="B39">
            <v>38</v>
          </cell>
          <cell r="C39">
            <v>38</v>
          </cell>
          <cell r="E39">
            <v>38</v>
          </cell>
          <cell r="F39">
            <v>0.56999999999999995</v>
          </cell>
        </row>
        <row r="40">
          <cell r="B40">
            <v>39</v>
          </cell>
          <cell r="C40">
            <v>38</v>
          </cell>
          <cell r="E40">
            <v>39</v>
          </cell>
          <cell r="F40">
            <v>0.56000000000000005</v>
          </cell>
        </row>
        <row r="41">
          <cell r="B41">
            <v>40</v>
          </cell>
          <cell r="C41">
            <v>39</v>
          </cell>
          <cell r="E41">
            <v>40</v>
          </cell>
          <cell r="F41">
            <v>0.55000000000000004</v>
          </cell>
        </row>
        <row r="42">
          <cell r="B42">
            <v>41</v>
          </cell>
          <cell r="C42">
            <v>39</v>
          </cell>
          <cell r="E42">
            <v>41</v>
          </cell>
          <cell r="F42">
            <v>0.54</v>
          </cell>
        </row>
        <row r="43">
          <cell r="B43">
            <v>42</v>
          </cell>
          <cell r="C43">
            <v>39</v>
          </cell>
          <cell r="E43">
            <v>42</v>
          </cell>
          <cell r="F43">
            <v>0.53</v>
          </cell>
        </row>
        <row r="44">
          <cell r="B44">
            <v>43</v>
          </cell>
          <cell r="C44">
            <v>39</v>
          </cell>
          <cell r="E44">
            <v>43</v>
          </cell>
          <cell r="F44">
            <v>0.52</v>
          </cell>
        </row>
        <row r="45">
          <cell r="B45">
            <v>44</v>
          </cell>
          <cell r="C45">
            <v>39</v>
          </cell>
          <cell r="E45">
            <v>44</v>
          </cell>
          <cell r="F45">
            <v>0.51</v>
          </cell>
        </row>
        <row r="46">
          <cell r="B46">
            <v>45</v>
          </cell>
          <cell r="C46">
            <v>39</v>
          </cell>
          <cell r="E46">
            <v>45</v>
          </cell>
          <cell r="F46">
            <v>0.5</v>
          </cell>
        </row>
        <row r="47">
          <cell r="B47">
            <v>46</v>
          </cell>
          <cell r="C47">
            <v>39</v>
          </cell>
          <cell r="E47">
            <v>50</v>
          </cell>
          <cell r="F47">
            <v>0.46</v>
          </cell>
        </row>
        <row r="48">
          <cell r="B48">
            <v>47</v>
          </cell>
          <cell r="C48">
            <v>40</v>
          </cell>
        </row>
        <row r="49">
          <cell r="B49">
            <v>48</v>
          </cell>
          <cell r="C49">
            <v>40</v>
          </cell>
        </row>
        <row r="50">
          <cell r="B50">
            <v>49</v>
          </cell>
          <cell r="C50">
            <v>40</v>
          </cell>
        </row>
        <row r="51">
          <cell r="B51">
            <v>50</v>
          </cell>
          <cell r="C51">
            <v>40</v>
          </cell>
        </row>
        <row r="52">
          <cell r="B52">
            <v>51</v>
          </cell>
          <cell r="C52">
            <v>41</v>
          </cell>
        </row>
        <row r="53">
          <cell r="B53">
            <v>52</v>
          </cell>
          <cell r="C53">
            <v>41</v>
          </cell>
        </row>
        <row r="54">
          <cell r="B54">
            <v>53</v>
          </cell>
          <cell r="C54">
            <v>41</v>
          </cell>
        </row>
        <row r="55">
          <cell r="B55">
            <v>54</v>
          </cell>
          <cell r="C55">
            <v>41</v>
          </cell>
        </row>
        <row r="56">
          <cell r="B56">
            <v>55</v>
          </cell>
          <cell r="C56">
            <v>42</v>
          </cell>
        </row>
        <row r="57">
          <cell r="B57">
            <v>56</v>
          </cell>
          <cell r="C57">
            <v>42</v>
          </cell>
        </row>
        <row r="58">
          <cell r="B58">
            <v>57</v>
          </cell>
          <cell r="C58">
            <v>42</v>
          </cell>
        </row>
        <row r="59">
          <cell r="B59">
            <v>58</v>
          </cell>
          <cell r="C59">
            <v>42</v>
          </cell>
        </row>
        <row r="60">
          <cell r="B60">
            <v>59</v>
          </cell>
          <cell r="C60">
            <v>42</v>
          </cell>
        </row>
        <row r="61">
          <cell r="B61">
            <v>60</v>
          </cell>
          <cell r="C61">
            <v>42</v>
          </cell>
        </row>
        <row r="62">
          <cell r="B62">
            <v>61</v>
          </cell>
          <cell r="C62">
            <v>42</v>
          </cell>
        </row>
        <row r="63">
          <cell r="B63">
            <v>62</v>
          </cell>
          <cell r="C63">
            <v>43</v>
          </cell>
        </row>
        <row r="64">
          <cell r="B64">
            <v>63</v>
          </cell>
          <cell r="C64">
            <v>43</v>
          </cell>
        </row>
        <row r="65">
          <cell r="B65">
            <v>64</v>
          </cell>
          <cell r="C65">
            <v>43</v>
          </cell>
        </row>
      </sheetData>
      <sheetData sheetId="4"/>
      <sheetData sheetId="5"/>
      <sheetData sheetId="6"/>
      <sheetData sheetId="7"/>
      <sheetData sheetId="8"/>
      <sheetData sheetId="9"/>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1"/>
      <sheetName val="TOC"/>
      <sheetName val="SOC"/>
      <sheetName val="BOQ-1of1"/>
      <sheetName val="BOQ-1of2"/>
      <sheetName val="BOQ-2"/>
      <sheetName val="BOQ-3"/>
      <sheetName val="BOQ 4A-1"/>
      <sheetName val="Boq 4A-2"/>
      <sheetName val="BOQ 4B-1"/>
      <sheetName val="BOQ 4B-2"/>
      <sheetName val="BOQ 4B-3"/>
      <sheetName val="BOQ 4C-1"/>
      <sheetName val="BOQ 4C-2"/>
      <sheetName val="BOQ-5"/>
      <sheetName val="BOQ 6"/>
      <sheetName val="BOQ 7"/>
      <sheetName val="SOC-FINAL"/>
    </sheetNames>
    <sheetDataSet>
      <sheetData sheetId="0">
        <row r="4">
          <cell r="A4" t="str">
            <v xml:space="preserve"> NALLIENT- GAWADAR SUB SECTION</v>
          </cell>
        </row>
        <row r="5">
          <cell r="A5" t="str">
            <v>Bill No. 1:  Earthwork</v>
          </cell>
        </row>
        <row r="6">
          <cell r="A6" t="str">
            <v>Pay Item</v>
          </cell>
          <cell r="B6" t="str">
            <v>Item Description</v>
          </cell>
          <cell r="C6" t="str">
            <v>Unit</v>
          </cell>
          <cell r="D6" t="str">
            <v>Quantity</v>
          </cell>
          <cell r="E6" t="str">
            <v>Rate</v>
          </cell>
          <cell r="F6" t="str">
            <v>Amount</v>
          </cell>
        </row>
        <row r="7">
          <cell r="A7" t="str">
            <v>No.</v>
          </cell>
          <cell r="E7" t="str">
            <v>(Rs.)</v>
          </cell>
          <cell r="F7" t="str">
            <v>(Rs.)</v>
          </cell>
        </row>
        <row r="8">
          <cell r="F8">
            <v>0</v>
          </cell>
        </row>
        <row r="9">
          <cell r="A9" t="str">
            <v>101</v>
          </cell>
          <cell r="B9" t="str">
            <v>Clearing &amp; Grubbing</v>
          </cell>
          <cell r="C9" t="str">
            <v>SM</v>
          </cell>
          <cell r="D9">
            <v>980000</v>
          </cell>
          <cell r="F9">
            <v>0</v>
          </cell>
        </row>
        <row r="10">
          <cell r="A10" t="str">
            <v>102a</v>
          </cell>
          <cell r="B10" t="str">
            <v>Removal of trees , 150-300 mm girth</v>
          </cell>
          <cell r="C10" t="str">
            <v>Each</v>
          </cell>
          <cell r="D10">
            <v>30</v>
          </cell>
          <cell r="F10">
            <v>0</v>
          </cell>
        </row>
        <row r="11">
          <cell r="A11" t="str">
            <v>102b</v>
          </cell>
          <cell r="B11" t="str">
            <v>Removal of trees , 301-600 mm girth</v>
          </cell>
          <cell r="C11" t="str">
            <v>Each</v>
          </cell>
          <cell r="D11">
            <v>24</v>
          </cell>
          <cell r="F11">
            <v>0</v>
          </cell>
        </row>
        <row r="12">
          <cell r="A12" t="str">
            <v>102c</v>
          </cell>
          <cell r="B12" t="str">
            <v>Removal of trees , 601 mm or over girth</v>
          </cell>
          <cell r="C12" t="str">
            <v>Each</v>
          </cell>
          <cell r="D12" t="str">
            <v>-</v>
          </cell>
          <cell r="F12">
            <v>0</v>
          </cell>
        </row>
        <row r="13">
          <cell r="A13" t="str">
            <v>104</v>
          </cell>
          <cell r="B13" t="str">
            <v>Compaction of Natural Ground</v>
          </cell>
          <cell r="C13" t="str">
            <v>SM</v>
          </cell>
          <cell r="D13">
            <v>1210000</v>
          </cell>
          <cell r="F13">
            <v>0</v>
          </cell>
        </row>
        <row r="14">
          <cell r="A14" t="str">
            <v>106a</v>
          </cell>
          <cell r="B14" t="str">
            <v>Excavate Unsuitable  Common Material</v>
          </cell>
          <cell r="C14" t="str">
            <v>CM</v>
          </cell>
          <cell r="D14">
            <v>90000</v>
          </cell>
          <cell r="F14">
            <v>0</v>
          </cell>
        </row>
        <row r="15">
          <cell r="A15" t="str">
            <v>108a</v>
          </cell>
          <cell r="B15" t="str">
            <v xml:space="preserve">Formation of Embankment from Roadway Excavation </v>
          </cell>
          <cell r="C15" t="str">
            <v>CM</v>
          </cell>
          <cell r="D15">
            <v>210000</v>
          </cell>
          <cell r="F15">
            <v>0</v>
          </cell>
        </row>
        <row r="16">
          <cell r="B16" t="str">
            <v xml:space="preserve"> in Common Material</v>
          </cell>
          <cell r="F16">
            <v>0</v>
          </cell>
        </row>
        <row r="17">
          <cell r="A17" t="str">
            <v>108b</v>
          </cell>
          <cell r="B17" t="str">
            <v>Formation of Embankment from Roadway Excavation</v>
          </cell>
          <cell r="C17" t="str">
            <v>CM</v>
          </cell>
          <cell r="D17" t="str">
            <v>-</v>
          </cell>
          <cell r="F17">
            <v>0</v>
          </cell>
        </row>
        <row r="18">
          <cell r="B18" t="str">
            <v>in Rock Material</v>
          </cell>
          <cell r="F18">
            <v>0</v>
          </cell>
        </row>
        <row r="19">
          <cell r="A19" t="str">
            <v>108c</v>
          </cell>
          <cell r="B19" t="str">
            <v xml:space="preserve">Formation of Embankment from Borrow Excavation </v>
          </cell>
          <cell r="C19" t="str">
            <v>CM</v>
          </cell>
          <cell r="D19">
            <v>1790000</v>
          </cell>
          <cell r="F19">
            <v>0</v>
          </cell>
        </row>
        <row r="20">
          <cell r="B20" t="str">
            <v xml:space="preserve"> in Common Material</v>
          </cell>
          <cell r="F20">
            <v>0</v>
          </cell>
        </row>
        <row r="21">
          <cell r="F21">
            <v>0</v>
          </cell>
        </row>
        <row r="27">
          <cell r="F27">
            <v>0</v>
          </cell>
        </row>
        <row r="28">
          <cell r="B28" t="str">
            <v>Total of Bill 1 carried to summary</v>
          </cell>
          <cell r="F28">
            <v>0</v>
          </cell>
        </row>
        <row r="29">
          <cell r="A29" t="str">
            <v>[ C40AC98.XLS    Bill 1 ]</v>
          </cell>
          <cell r="F29" t="str">
            <v>PG # 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Comp Report"/>
      <sheetName val="Sal Feature "/>
      <sheetName val="Working Parameters"/>
      <sheetName val="Working Constants"/>
      <sheetName val="Road"/>
      <sheetName val="External Svc 1"/>
      <sheetName val="Monthly Target Schedule"/>
      <sheetName val="Work Schedule"/>
      <sheetName val="Income Flow "/>
      <sheetName val="PAYMENT TO SUB LET"/>
      <sheetName val="Const Material Flow (Backup)"/>
      <sheetName val="Const Material Flow"/>
      <sheetName val="Plant Schedule"/>
      <sheetName val="Lab Schedule"/>
      <sheetName val="Exp Flow"/>
      <sheetName val="Cash Flow"/>
      <sheetName val="Proj Fin "/>
      <sheetName val="Esclation"/>
      <sheetName val="Esclation Sublet"/>
      <sheetName val="Sheet2"/>
      <sheetName val="CHART"/>
      <sheetName val="Sheet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up"/>
      <sheetName val="Cover"/>
      <sheetName val="Grand"/>
      <sheetName val="BOQ"/>
      <sheetName val="Tree Cutting"/>
      <sheetName val="DL S.base "/>
      <sheetName val="S.base  "/>
      <sheetName val="Aggat. base  "/>
      <sheetName val="Prime Coat"/>
      <sheetName val="Wearing Course"/>
      <sheetName val="IPC St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1"/>
      <sheetName val="2A"/>
      <sheetName val="2B"/>
      <sheetName val="2C"/>
      <sheetName val="2D"/>
      <sheetName val="2E"/>
      <sheetName val="2F"/>
      <sheetName val="2G"/>
      <sheetName val="2H"/>
      <sheetName val="3A"/>
      <sheetName val="3B"/>
      <sheetName val="4"/>
      <sheetName val="5"/>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0"/>
      <sheetName val="11A"/>
      <sheetName val="11B "/>
      <sheetName val="12A"/>
      <sheetName val="12B"/>
      <sheetName val="13"/>
      <sheetName val="14"/>
    </sheetNames>
    <sheetDataSet>
      <sheetData sheetId="0" refreshError="1"/>
      <sheetData sheetId="1"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[To be filled in by the Tenderer and submitted as the Lump Sum Price for his Tender]</v>
          </cell>
        </row>
        <row r="4">
          <cell r="B4" t="str">
            <v xml:space="preserve">Preamble: </v>
          </cell>
        </row>
        <row r="6">
          <cell r="B6" t="str">
            <v>( i )</v>
          </cell>
          <cell r="C6" t="str">
            <v>The tenderer is instructed to detail the below cost centres into the components of supply and services with the respective duties, levies and taxes applicable thereon in the illustrative format attached herein. All taxes and levies, other than those set o</v>
          </cell>
        </row>
        <row r="8">
          <cell r="B8" t="str">
            <v>( ii)</v>
          </cell>
          <cell r="C8" t="str">
            <v>Value of Software, Clearing &amp; Forwarding services and Inland transportation etc. (as applicable, if any) shall be specifically mentioned in respective Cost Centres from Cost Centres 2 – 12 with resultant impact in the payment schedule.</v>
          </cell>
        </row>
        <row r="10">
          <cell r="B10" t="str">
            <v>( iii )</v>
          </cell>
          <cell r="C10" t="str">
            <v xml:space="preserve">Value of engineering services (including design, procurement, supervision and project management etc.) shall be specifically mentioned as consolidated line item in respective Cost Centres with resultant impact in the payment schedule. </v>
          </cell>
        </row>
        <row r="13">
          <cell r="B13" t="str">
            <v>Cost Centre 1 - Preliminaries &amp; General Requirements</v>
          </cell>
        </row>
        <row r="15">
          <cell r="B15" t="str">
            <v>SL. NO</v>
          </cell>
          <cell r="C15" t="str">
            <v>ITEM DESCRIPTION</v>
          </cell>
          <cell r="D15" t="str">
            <v>QTY</v>
          </cell>
          <cell r="E15" t="str">
            <v>UNIT</v>
          </cell>
          <cell r="F15" t="str">
            <v>UNIT RATE</v>
          </cell>
          <cell r="G15" t="str">
            <v>APPORTIONED AMOUNT IN RUPEES</v>
          </cell>
          <cell r="H15" t="str">
            <v>COST BREAKDOWN</v>
          </cell>
        </row>
        <row r="16">
          <cell r="H16" t="str">
            <v>CIF Price</v>
          </cell>
          <cell r="I16" t="str">
            <v>Custom Duty</v>
          </cell>
          <cell r="J16" t="str">
            <v>CVD</v>
          </cell>
          <cell r="K16" t="str">
            <v>Ex-Factory Price</v>
          </cell>
          <cell r="L16" t="str">
            <v>Value of Service</v>
          </cell>
          <cell r="M16" t="str">
            <v>Excise Duty</v>
          </cell>
          <cell r="N16" t="str">
            <v>Sales Tax</v>
          </cell>
          <cell r="O16" t="str">
            <v>AP Entry Tax</v>
          </cell>
          <cell r="P16" t="str">
            <v>Service Tax</v>
          </cell>
          <cell r="Q16" t="str">
            <v>Works Conract Tax</v>
          </cell>
          <cell r="R16" t="str">
            <v>Other taxes &amp; levies*</v>
          </cell>
          <cell r="S16" t="str">
            <v>Construction Services</v>
          </cell>
          <cell r="T16" t="str">
            <v>Installation, testing &amp; commissioning</v>
          </cell>
        </row>
        <row r="17">
          <cell r="B17" t="str">
            <v>1.1</v>
          </cell>
          <cell r="C17" t="str">
            <v>Site overhead and running costs</v>
          </cell>
          <cell r="D17">
            <v>1</v>
          </cell>
          <cell r="E17" t="str">
            <v>sum</v>
          </cell>
          <cell r="G17">
            <v>1211660292.6199999</v>
          </cell>
        </row>
        <row r="18">
          <cell r="B18" t="str">
            <v>1.2</v>
          </cell>
          <cell r="C18" t="str">
            <v>Head office overheads</v>
          </cell>
          <cell r="D18">
            <v>1</v>
          </cell>
          <cell r="E18" t="str">
            <v>sum</v>
          </cell>
          <cell r="G18">
            <v>1061039.92</v>
          </cell>
        </row>
        <row r="19">
          <cell r="B19" t="str">
            <v>1.3</v>
          </cell>
          <cell r="C19" t="str">
            <v>Finance charges</v>
          </cell>
          <cell r="D19">
            <v>1</v>
          </cell>
          <cell r="E19" t="str">
            <v>sum</v>
          </cell>
          <cell r="G19">
            <v>148815727.03999999</v>
          </cell>
        </row>
        <row r="20">
          <cell r="B20" t="str">
            <v>1.4</v>
          </cell>
          <cell r="C20" t="str">
            <v>Provision of Contractor’s insurance for the works and consumables during manufacture and in transit.</v>
          </cell>
          <cell r="D20">
            <v>1</v>
          </cell>
          <cell r="E20" t="str">
            <v>sum</v>
          </cell>
          <cell r="G20">
            <v>0</v>
          </cell>
        </row>
        <row r="21">
          <cell r="B21" t="str">
            <v>1.5</v>
          </cell>
          <cell r="C21" t="str">
            <v>Provision of insurance for contractor’s Equipment</v>
          </cell>
          <cell r="D21">
            <v>1</v>
          </cell>
          <cell r="E21" t="str">
            <v>sum</v>
          </cell>
          <cell r="G21">
            <v>23443212.800000001</v>
          </cell>
        </row>
        <row r="22">
          <cell r="B22" t="str">
            <v>1.6</v>
          </cell>
          <cell r="C22" t="str">
            <v>Provision of Professional indemnity insurance in respect of Contractor’s design obligations</v>
          </cell>
          <cell r="D22">
            <v>1</v>
          </cell>
          <cell r="E22" t="str">
            <v>sum</v>
          </cell>
          <cell r="G22">
            <v>14492167.91</v>
          </cell>
        </row>
        <row r="23">
          <cell r="B23" t="str">
            <v>1.7</v>
          </cell>
          <cell r="C23" t="str">
            <v xml:space="preserve">Provision of Contractor’s insurance in respect of claims for death of or bodily injury arising out of and in the course of employee’s employment </v>
          </cell>
          <cell r="D23">
            <v>1</v>
          </cell>
          <cell r="E23" t="str">
            <v>sum</v>
          </cell>
          <cell r="G23">
            <v>34832043.420000002</v>
          </cell>
        </row>
        <row r="24">
          <cell r="B24" t="str">
            <v>1.8</v>
          </cell>
          <cell r="C24" t="str">
            <v xml:space="preserve">Provision of Performance Guarantee </v>
          </cell>
          <cell r="D24">
            <v>1</v>
          </cell>
          <cell r="E24" t="str">
            <v>sum</v>
          </cell>
          <cell r="G24">
            <v>131344565.37</v>
          </cell>
        </row>
        <row r="25">
          <cell r="B25" t="str">
            <v>1.9</v>
          </cell>
          <cell r="C25" t="str">
            <v>Provisions of Parent Company Guarantee</v>
          </cell>
          <cell r="D25">
            <v>1</v>
          </cell>
          <cell r="E25" t="str">
            <v>sum</v>
          </cell>
          <cell r="F25" t="str">
            <v>Included</v>
          </cell>
        </row>
        <row r="26">
          <cell r="B26" t="str">
            <v>1.10</v>
          </cell>
          <cell r="C26" t="str">
            <v>Establishment and removal of security fences and gates</v>
          </cell>
          <cell r="D26">
            <v>1</v>
          </cell>
          <cell r="E26" t="str">
            <v>sum</v>
          </cell>
          <cell r="G26">
            <v>2578585.7999999998</v>
          </cell>
        </row>
        <row r="27">
          <cell r="B27" t="str">
            <v>1.11</v>
          </cell>
          <cell r="C27" t="str">
            <v>Maintenance of security fences and gate</v>
          </cell>
          <cell r="D27">
            <v>33</v>
          </cell>
          <cell r="E27" t="str">
            <v>mos.</v>
          </cell>
          <cell r="F27">
            <v>17190.57</v>
          </cell>
          <cell r="G27">
            <v>567288.81000000006</v>
          </cell>
        </row>
        <row r="28">
          <cell r="B28" t="str">
            <v>1.12</v>
          </cell>
          <cell r="C28" t="str">
            <v>Establishment and removal of all site access routes within the site</v>
          </cell>
          <cell r="D28">
            <v>7500</v>
          </cell>
          <cell r="E28" t="str">
            <v>L.S.</v>
          </cell>
          <cell r="F28">
            <v>773.58</v>
          </cell>
          <cell r="G28">
            <v>5801850</v>
          </cell>
        </row>
        <row r="29">
          <cell r="B29" t="str">
            <v>1.13</v>
          </cell>
          <cell r="C29" t="str">
            <v>Maintenance of all Site access routes within the Site</v>
          </cell>
          <cell r="D29">
            <v>33</v>
          </cell>
          <cell r="E29" t="str">
            <v>mos.</v>
          </cell>
          <cell r="F29">
            <v>34381.14</v>
          </cell>
          <cell r="G29">
            <v>1134577.6200000001</v>
          </cell>
        </row>
        <row r="30">
          <cell r="B30" t="str">
            <v>1.14</v>
          </cell>
          <cell r="C30" t="str">
            <v>Establishment of Project Signboards</v>
          </cell>
          <cell r="D30">
            <v>20</v>
          </cell>
          <cell r="E30" t="str">
            <v>nos.</v>
          </cell>
          <cell r="F30">
            <v>13752.46</v>
          </cell>
          <cell r="G30">
            <v>275049.2</v>
          </cell>
        </row>
        <row r="31">
          <cell r="B31" t="str">
            <v>1.15</v>
          </cell>
          <cell r="C31" t="str">
            <v>Maintenance of Project Signboards</v>
          </cell>
          <cell r="D31">
            <v>20</v>
          </cell>
          <cell r="E31" t="str">
            <v>nos.</v>
          </cell>
          <cell r="F31">
            <v>3438.11</v>
          </cell>
          <cell r="G31">
            <v>68762.2</v>
          </cell>
        </row>
        <row r="32">
          <cell r="B32" t="str">
            <v>1.16</v>
          </cell>
          <cell r="C32" t="str">
            <v>Establishment of Contractor’s office</v>
          </cell>
          <cell r="D32">
            <v>1000</v>
          </cell>
          <cell r="E32" t="str">
            <v>m2</v>
          </cell>
          <cell r="F32" t="str">
            <v>Included</v>
          </cell>
        </row>
        <row r="33">
          <cell r="B33" t="str">
            <v>1.17</v>
          </cell>
          <cell r="C33" t="str">
            <v xml:space="preserve">Provision of office fittings, fixtures, electrical appliances and electrical meter for the Contractor’s provided by the Employer </v>
          </cell>
          <cell r="D33">
            <v>1</v>
          </cell>
          <cell r="E33" t="str">
            <v>item</v>
          </cell>
          <cell r="F33">
            <v>0</v>
          </cell>
          <cell r="G33">
            <v>33624758.829999998</v>
          </cell>
        </row>
        <row r="34">
          <cell r="B34" t="str">
            <v>1.18</v>
          </cell>
          <cell r="C34" t="str">
            <v>Provision of Contractor’s insurance for office fittings, fixtures and appliances for the Contractor’s office provided by the Employer.</v>
          </cell>
          <cell r="D34">
            <v>1</v>
          </cell>
          <cell r="E34" t="str">
            <v>sum</v>
          </cell>
          <cell r="F34">
            <v>0</v>
          </cell>
          <cell r="G34">
            <v>0</v>
          </cell>
        </row>
        <row r="35">
          <cell r="B35" t="str">
            <v>1.19</v>
          </cell>
          <cell r="C35" t="str">
            <v>Cleaning and maintenance of office and facilities for the Contractor’s Office Provided by the Employer</v>
          </cell>
          <cell r="D35">
            <v>1</v>
          </cell>
          <cell r="E35" t="str">
            <v>item</v>
          </cell>
          <cell r="F35">
            <v>0</v>
          </cell>
          <cell r="G35">
            <v>24496565.100000001</v>
          </cell>
        </row>
        <row r="36">
          <cell r="B36" t="str">
            <v>1.20</v>
          </cell>
          <cell r="C36" t="str">
            <v xml:space="preserve">Establishment and removal from the site of Contractor’s additional site office, amenities, storage areas and site workshops. </v>
          </cell>
          <cell r="D36">
            <v>1</v>
          </cell>
          <cell r="E36" t="str">
            <v>sum</v>
          </cell>
          <cell r="F36">
            <v>0</v>
          </cell>
          <cell r="G36">
            <v>165809011.44</v>
          </cell>
        </row>
        <row r="37">
          <cell r="B37" t="str">
            <v>1.21</v>
          </cell>
          <cell r="C37" t="str">
            <v>Maintenance during all phases of Contractor’s site offices, amenities, storage areas and site workshops</v>
          </cell>
          <cell r="D37">
            <v>1</v>
          </cell>
          <cell r="E37" t="str">
            <v>sum</v>
          </cell>
          <cell r="F37">
            <v>0</v>
          </cell>
          <cell r="G37">
            <v>31748120.82</v>
          </cell>
        </row>
        <row r="38">
          <cell r="B38" t="str">
            <v>1.22</v>
          </cell>
          <cell r="C38" t="str">
            <v>Establishment and removal from the site of temporary electricity supply and distribution system including supply and installation of meters</v>
          </cell>
          <cell r="D38">
            <v>1</v>
          </cell>
          <cell r="E38" t="str">
            <v>sum</v>
          </cell>
          <cell r="F38">
            <v>0</v>
          </cell>
          <cell r="G38">
            <v>17190572</v>
          </cell>
        </row>
        <row r="39">
          <cell r="B39" t="str">
            <v>1.23</v>
          </cell>
          <cell r="C39" t="str">
            <v>Maintenance during all phases of a temporary electricity supply and distribution system.</v>
          </cell>
          <cell r="D39">
            <v>1</v>
          </cell>
          <cell r="E39" t="str">
            <v>sum</v>
          </cell>
          <cell r="F39">
            <v>0</v>
          </cell>
          <cell r="G39">
            <v>94376240.280000001</v>
          </cell>
        </row>
        <row r="40">
          <cell r="B40" t="str">
            <v>1.24</v>
          </cell>
          <cell r="C40" t="str">
            <v>Establishment and removal from the Site of a temporary water supply and distribution system including supply and distribution system including supply and installation of water meters.</v>
          </cell>
          <cell r="D40">
            <v>1</v>
          </cell>
          <cell r="E40" t="str">
            <v>sum</v>
          </cell>
          <cell r="F40">
            <v>0</v>
          </cell>
          <cell r="G40">
            <v>50795991.439999998</v>
          </cell>
        </row>
        <row r="41">
          <cell r="B41" t="str">
            <v>1.25</v>
          </cell>
          <cell r="C41" t="str">
            <v>Maintenance during all phases of a temporary water supply and distribution system</v>
          </cell>
          <cell r="D41">
            <v>1</v>
          </cell>
          <cell r="E41" t="str">
            <v>sum</v>
          </cell>
          <cell r="F41">
            <v>0</v>
          </cell>
          <cell r="G41">
            <v>18875248.059999999</v>
          </cell>
        </row>
        <row r="42">
          <cell r="B42" t="str">
            <v>1.26</v>
          </cell>
          <cell r="C42" t="str">
            <v xml:space="preserve">Establishment and removal of a temporary sewerage and sewage disposal system </v>
          </cell>
          <cell r="D42">
            <v>1</v>
          </cell>
          <cell r="E42" t="str">
            <v>sum</v>
          </cell>
          <cell r="F42">
            <v>0</v>
          </cell>
          <cell r="G42">
            <v>0</v>
          </cell>
        </row>
        <row r="43">
          <cell r="B43" t="str">
            <v>1.27</v>
          </cell>
          <cell r="C43" t="str">
            <v>Maintenance during all phases of sewerage and sewage disposal system including disposal of sewage sludge form the site</v>
          </cell>
          <cell r="E43" t="str">
            <v>mo.</v>
          </cell>
          <cell r="F43">
            <v>0</v>
          </cell>
          <cell r="G43">
            <v>0</v>
          </cell>
        </row>
        <row r="44">
          <cell r="B44" t="str">
            <v>1.28</v>
          </cell>
          <cell r="C44" t="str">
            <v>Establishment and removal of temporary fire fighting and rescue facilities</v>
          </cell>
          <cell r="D44">
            <v>1</v>
          </cell>
          <cell r="E44" t="str">
            <v>sum</v>
          </cell>
          <cell r="F44">
            <v>0</v>
          </cell>
          <cell r="G44">
            <v>4297643</v>
          </cell>
        </row>
        <row r="45">
          <cell r="B45" t="str">
            <v>1.29</v>
          </cell>
          <cell r="C45" t="str">
            <v xml:space="preserve">Maintenance during all phases of temporary fire fighting and rescue facilities. </v>
          </cell>
          <cell r="D45">
            <v>1</v>
          </cell>
          <cell r="E45" t="str">
            <v>sum</v>
          </cell>
          <cell r="F45">
            <v>0</v>
          </cell>
          <cell r="G45">
            <v>5879175.6200000001</v>
          </cell>
        </row>
        <row r="46">
          <cell r="B46" t="str">
            <v>1.30</v>
          </cell>
          <cell r="C46" t="str">
            <v>Provision of site telephone, fax and communication facilities</v>
          </cell>
          <cell r="D46">
            <v>1</v>
          </cell>
          <cell r="E46" t="str">
            <v>sum</v>
          </cell>
          <cell r="F46">
            <v>0</v>
          </cell>
          <cell r="G46">
            <v>4684430.87</v>
          </cell>
        </row>
        <row r="47">
          <cell r="B47" t="str">
            <v>1.31</v>
          </cell>
          <cell r="C47" t="str">
            <v>Maintenance of site telephone, fax and communication facilities</v>
          </cell>
          <cell r="D47">
            <v>1</v>
          </cell>
          <cell r="E47" t="str">
            <v>sum</v>
          </cell>
          <cell r="F47">
            <v>0</v>
          </cell>
          <cell r="G47">
            <v>14684208.949999999</v>
          </cell>
        </row>
        <row r="48">
          <cell r="B48" t="str">
            <v>1.32</v>
          </cell>
          <cell r="C48" t="str">
            <v>Provision of the Works programme, and any other programmes required under the Contract, including regular revisions / updates and required</v>
          </cell>
          <cell r="D48">
            <v>1</v>
          </cell>
          <cell r="E48" t="str">
            <v>sum</v>
          </cell>
          <cell r="F48" t="str">
            <v>Included</v>
          </cell>
        </row>
        <row r="49">
          <cell r="B49" t="str">
            <v>1.33</v>
          </cell>
          <cell r="C49" t="str">
            <v>Comply with the requirements for Sub Contract Management Plan.</v>
          </cell>
          <cell r="D49">
            <v>1</v>
          </cell>
          <cell r="E49" t="str">
            <v>sum</v>
          </cell>
          <cell r="F49" t="str">
            <v>Included</v>
          </cell>
        </row>
        <row r="50">
          <cell r="B50" t="str">
            <v>1.34</v>
          </cell>
          <cell r="C50" t="str">
            <v xml:space="preserve">Provision of Tenant Design Manual </v>
          </cell>
          <cell r="D50">
            <v>1</v>
          </cell>
          <cell r="E50" t="str">
            <v>sum</v>
          </cell>
          <cell r="F50" t="str">
            <v>Included</v>
          </cell>
        </row>
        <row r="51">
          <cell r="B51" t="str">
            <v>1.35</v>
          </cell>
          <cell r="C51" t="str">
            <v>Provision of quality Assurance Plan</v>
          </cell>
          <cell r="D51">
            <v>1</v>
          </cell>
          <cell r="E51" t="str">
            <v>sum</v>
          </cell>
          <cell r="F51" t="str">
            <v>Included</v>
          </cell>
        </row>
        <row r="52">
          <cell r="B52" t="str">
            <v>1.36</v>
          </cell>
          <cell r="C52" t="str">
            <v>Provision of Contractor’s Environmental Management Plan</v>
          </cell>
          <cell r="D52">
            <v>1</v>
          </cell>
          <cell r="E52" t="str">
            <v>sum</v>
          </cell>
          <cell r="F52" t="str">
            <v>Included</v>
          </cell>
        </row>
        <row r="53">
          <cell r="B53" t="str">
            <v>1.37</v>
          </cell>
          <cell r="C53" t="str">
            <v>Comply with the requirements of Environment Management Plan</v>
          </cell>
          <cell r="D53">
            <v>33</v>
          </cell>
          <cell r="E53" t="str">
            <v>mos.</v>
          </cell>
          <cell r="F53">
            <v>343811.44</v>
          </cell>
          <cell r="G53">
            <v>11345777.52</v>
          </cell>
        </row>
        <row r="54">
          <cell r="B54" t="str">
            <v>1.38</v>
          </cell>
          <cell r="C54" t="str">
            <v>Provision of Safety Management Plan</v>
          </cell>
          <cell r="D54">
            <v>1</v>
          </cell>
          <cell r="E54" t="str">
            <v>sum</v>
          </cell>
          <cell r="F54" t="str">
            <v>Included</v>
          </cell>
        </row>
        <row r="55">
          <cell r="B55" t="str">
            <v>1.39</v>
          </cell>
          <cell r="C55" t="str">
            <v>Comply with the requirements for safety</v>
          </cell>
          <cell r="D55">
            <v>33</v>
          </cell>
          <cell r="E55" t="str">
            <v>mos.</v>
          </cell>
          <cell r="F55">
            <v>171905.72</v>
          </cell>
          <cell r="G55">
            <v>5672888.7599999998</v>
          </cell>
        </row>
        <row r="56">
          <cell r="B56" t="str">
            <v>1.39</v>
          </cell>
          <cell r="C56" t="str">
            <v>Provision of System Integrated Plan</v>
          </cell>
          <cell r="E56" t="str">
            <v>sum</v>
          </cell>
          <cell r="F56">
            <v>0</v>
          </cell>
          <cell r="G56">
            <v>0</v>
          </cell>
        </row>
        <row r="57">
          <cell r="B57" t="str">
            <v>1.40</v>
          </cell>
          <cell r="C57" t="str">
            <v xml:space="preserve">Provision of Testing Plans </v>
          </cell>
          <cell r="E57" t="str">
            <v>mo.</v>
          </cell>
          <cell r="F57">
            <v>0</v>
          </cell>
          <cell r="G57">
            <v>0</v>
          </cell>
        </row>
        <row r="58">
          <cell r="B58" t="str">
            <v>1.41</v>
          </cell>
          <cell r="C58" t="str">
            <v>Provision of Acceptance Test Procedure</v>
          </cell>
          <cell r="E58" t="str">
            <v>mo.</v>
          </cell>
          <cell r="F58">
            <v>0</v>
          </cell>
          <cell r="G58">
            <v>0</v>
          </cell>
        </row>
        <row r="59">
          <cell r="B59" t="str">
            <v>1.42</v>
          </cell>
          <cell r="C59" t="str">
            <v>Provision of Commissioning Procedure</v>
          </cell>
          <cell r="E59" t="str">
            <v>mo.</v>
          </cell>
          <cell r="F59">
            <v>0</v>
          </cell>
          <cell r="G59">
            <v>0</v>
          </cell>
        </row>
        <row r="60">
          <cell r="B60" t="str">
            <v>1.43</v>
          </cell>
          <cell r="C60" t="str">
            <v>Provision of As-Built Drawings</v>
          </cell>
          <cell r="D60">
            <v>1</v>
          </cell>
          <cell r="E60" t="str">
            <v>sum</v>
          </cell>
          <cell r="F60">
            <v>578749.82999999996</v>
          </cell>
          <cell r="G60">
            <v>578749.82999999996</v>
          </cell>
        </row>
        <row r="61">
          <cell r="B61" t="str">
            <v>1.44</v>
          </cell>
          <cell r="C61" t="str">
            <v>Provision of photographs of progress of site works</v>
          </cell>
          <cell r="D61">
            <v>660</v>
          </cell>
          <cell r="E61" t="str">
            <v>nos.</v>
          </cell>
          <cell r="F61">
            <v>151.46</v>
          </cell>
          <cell r="G61">
            <v>99963.6</v>
          </cell>
        </row>
        <row r="62">
          <cell r="B62" t="str">
            <v>1.45</v>
          </cell>
          <cell r="C62" t="str">
            <v>Provision of O &amp; M Manuals</v>
          </cell>
          <cell r="D62">
            <v>1</v>
          </cell>
          <cell r="E62" t="str">
            <v>sum</v>
          </cell>
          <cell r="F62">
            <v>289374.06</v>
          </cell>
          <cell r="G62">
            <v>289374.06</v>
          </cell>
        </row>
        <row r="63">
          <cell r="B63" t="str">
            <v>1.46</v>
          </cell>
          <cell r="C63" t="str">
            <v>Training</v>
          </cell>
          <cell r="E63" t="str">
            <v>no.</v>
          </cell>
          <cell r="F63">
            <v>0</v>
          </cell>
          <cell r="G63">
            <v>0</v>
          </cell>
        </row>
        <row r="64">
          <cell r="B64" t="str">
            <v>1.47</v>
          </cell>
          <cell r="C64" t="str">
            <v>All other “preliminaries and General Requirements” necessary to complete the Works which are not specifically itemized elsewhere in this part of the Pricing Breakdown all work priced against this item shall be separately itemized below:</v>
          </cell>
        </row>
        <row r="65">
          <cell r="B65" t="str">
            <v>ca,</v>
          </cell>
          <cell r="C65" t="str">
            <v>Animation</v>
          </cell>
          <cell r="D65">
            <v>1</v>
          </cell>
          <cell r="E65" t="str">
            <v>sum</v>
          </cell>
          <cell r="G65">
            <v>2578585.7999999998</v>
          </cell>
        </row>
        <row r="66">
          <cell r="B66" t="str">
            <v>b.</v>
          </cell>
          <cell r="C66" t="str">
            <v>Prototype / Mock-up / Testing (other than curtain wall) such as roofing finishing as well as others items</v>
          </cell>
          <cell r="D66">
            <v>1</v>
          </cell>
          <cell r="E66" t="str">
            <v>sum</v>
          </cell>
          <cell r="G66">
            <v>2578585.7999999998</v>
          </cell>
        </row>
        <row r="67">
          <cell r="B67" t="str">
            <v>c.</v>
          </cell>
          <cell r="C67" t="str">
            <v>Wind tunnel test / Prototype / Mock-up / Testing for curtain wall</v>
          </cell>
          <cell r="D67">
            <v>1</v>
          </cell>
          <cell r="E67" t="str">
            <v>sum</v>
          </cell>
          <cell r="G67">
            <v>8595286</v>
          </cell>
        </row>
        <row r="68">
          <cell r="A68" t="str">
            <v>1</v>
          </cell>
          <cell r="B68" t="str">
            <v>TOTAL APPORTIONED AMOUNT FOR  COST CENTRE 2A (inclusive of all taxes and duties except tax payable under Section 5 and 6 of the APGST)</v>
          </cell>
          <cell r="G68">
            <v>2074276340.4899991</v>
          </cell>
        </row>
        <row r="69">
          <cell r="B69" t="str">
            <v>Value of applicable Segniorage charges</v>
          </cell>
        </row>
        <row r="72">
          <cell r="B72" t="str">
            <v>Note for Tenderers: Any items of work not specifically mentioned above shall be allocated to the most appropriate item of work and indicated separately (1.1 to 1.43)</v>
          </cell>
        </row>
        <row r="75">
          <cell r="G75">
            <v>2074276340.4899991</v>
          </cell>
        </row>
      </sheetData>
      <sheetData sheetId="2"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3">
          <cell r="B3" t="str">
            <v>Cost Centre 2A– Excavation and Substructure – PTB</v>
          </cell>
        </row>
        <row r="5">
          <cell r="B5" t="str">
            <v>SL. NO</v>
          </cell>
          <cell r="C5" t="str">
            <v>ITEM DESCRIPTION</v>
          </cell>
          <cell r="D5" t="str">
            <v>QTY</v>
          </cell>
          <cell r="E5" t="str">
            <v>UNIT</v>
          </cell>
          <cell r="F5" t="str">
            <v>UNIT RATE</v>
          </cell>
          <cell r="G5" t="str">
            <v>APPORTIONED AMOUNT IN RUPEES</v>
          </cell>
          <cell r="H5" t="str">
            <v>COST BREAKDOWN</v>
          </cell>
        </row>
        <row r="6">
          <cell r="H6" t="str">
            <v>CIF Price</v>
          </cell>
          <cell r="I6" t="str">
            <v>Custom Duty</v>
          </cell>
          <cell r="J6" t="str">
            <v>CVD</v>
          </cell>
          <cell r="K6" t="str">
            <v>Ex-Factory Price</v>
          </cell>
          <cell r="L6" t="str">
            <v>Total Value of Services</v>
          </cell>
          <cell r="M6" t="str">
            <v>Excise Duty</v>
          </cell>
          <cell r="N6" t="str">
            <v>Sales Tax</v>
          </cell>
          <cell r="P6" t="str">
            <v>AP Entry Tax</v>
          </cell>
          <cell r="Q6" t="str">
            <v>Service Tax</v>
          </cell>
          <cell r="R6" t="str">
            <v>Works Conract Tax</v>
          </cell>
          <cell r="S6" t="str">
            <v>Other taxes &amp; levies*</v>
          </cell>
          <cell r="T6" t="str">
            <v>Construction Services</v>
          </cell>
          <cell r="U6" t="str">
            <v>Installation, testing &amp; commissioning</v>
          </cell>
        </row>
        <row r="7">
          <cell r="N7" t="str">
            <v>AP General Sales Tax</v>
          </cell>
          <cell r="O7" t="str">
            <v>Central Sales tax</v>
          </cell>
        </row>
        <row r="8">
          <cell r="B8" t="str">
            <v>2A.1</v>
          </cell>
          <cell r="C8" t="str">
            <v>Excavation and backfilling</v>
          </cell>
        </row>
        <row r="9">
          <cell r="C9" t="str">
            <v>Excavation</v>
          </cell>
          <cell r="D9">
            <v>36683</v>
          </cell>
          <cell r="E9" t="str">
            <v>m3</v>
          </cell>
          <cell r="F9">
            <v>578.04</v>
          </cell>
          <cell r="G9">
            <v>21204241.32</v>
          </cell>
          <cell r="H9">
            <v>0</v>
          </cell>
          <cell r="I9">
            <v>0</v>
          </cell>
          <cell r="J9">
            <v>0</v>
          </cell>
          <cell r="K9">
            <v>0</v>
          </cell>
          <cell r="L9">
            <v>0</v>
          </cell>
          <cell r="M9">
            <v>0</v>
          </cell>
          <cell r="N9">
            <v>0</v>
          </cell>
          <cell r="O9">
            <v>0</v>
          </cell>
          <cell r="P9">
            <v>0</v>
          </cell>
          <cell r="Q9">
            <v>0</v>
          </cell>
          <cell r="R9">
            <v>0</v>
          </cell>
          <cell r="S9">
            <v>0</v>
          </cell>
          <cell r="T9">
            <v>21204241.32</v>
          </cell>
          <cell r="U9">
            <v>0</v>
          </cell>
          <cell r="V9">
            <v>21204241.32</v>
          </cell>
        </row>
        <row r="10">
          <cell r="C10" t="str">
            <v>Backfilling</v>
          </cell>
          <cell r="D10">
            <v>15160</v>
          </cell>
          <cell r="E10" t="str">
            <v>m3</v>
          </cell>
          <cell r="F10">
            <v>75.150000000000006</v>
          </cell>
          <cell r="G10">
            <v>1139274</v>
          </cell>
          <cell r="H10">
            <v>0</v>
          </cell>
          <cell r="I10">
            <v>0</v>
          </cell>
          <cell r="J10">
            <v>0</v>
          </cell>
          <cell r="K10">
            <v>0</v>
          </cell>
          <cell r="L10">
            <v>0</v>
          </cell>
          <cell r="M10">
            <v>0</v>
          </cell>
          <cell r="N10">
            <v>0</v>
          </cell>
          <cell r="O10">
            <v>0</v>
          </cell>
          <cell r="P10">
            <v>0</v>
          </cell>
          <cell r="Q10">
            <v>0</v>
          </cell>
          <cell r="R10">
            <v>0</v>
          </cell>
          <cell r="S10">
            <v>0</v>
          </cell>
          <cell r="T10">
            <v>1139201.2320000001</v>
          </cell>
          <cell r="U10">
            <v>0</v>
          </cell>
          <cell r="V10">
            <v>1139201.2320000001</v>
          </cell>
        </row>
        <row r="11">
          <cell r="B11" t="str">
            <v>2A.2</v>
          </cell>
          <cell r="C11" t="str">
            <v>Anti-termite treatment</v>
          </cell>
          <cell r="D11">
            <v>33444</v>
          </cell>
          <cell r="E11" t="str">
            <v>m2</v>
          </cell>
          <cell r="F11">
            <v>156.97999999999999</v>
          </cell>
          <cell r="G11">
            <v>5250039.12</v>
          </cell>
          <cell r="H11">
            <v>0</v>
          </cell>
          <cell r="I11">
            <v>0</v>
          </cell>
          <cell r="J11">
            <v>0</v>
          </cell>
          <cell r="K11">
            <v>4318289.28</v>
          </cell>
          <cell r="L11">
            <v>0</v>
          </cell>
          <cell r="M11">
            <v>0</v>
          </cell>
          <cell r="N11">
            <v>0</v>
          </cell>
          <cell r="O11">
            <v>0</v>
          </cell>
          <cell r="P11">
            <v>0</v>
          </cell>
          <cell r="Q11">
            <v>0</v>
          </cell>
          <cell r="R11">
            <v>345476.52</v>
          </cell>
          <cell r="S11">
            <v>125950.1</v>
          </cell>
          <cell r="T11">
            <v>805782.30703839997</v>
          </cell>
          <cell r="U11">
            <v>0</v>
          </cell>
          <cell r="V11">
            <v>5250021.6870384011</v>
          </cell>
        </row>
        <row r="12">
          <cell r="B12" t="str">
            <v>2A.3</v>
          </cell>
          <cell r="C12" t="str">
            <v>Footings concrete(C40)</v>
          </cell>
          <cell r="D12">
            <v>609</v>
          </cell>
          <cell r="E12" t="str">
            <v>m3</v>
          </cell>
          <cell r="F12">
            <v>3416.51</v>
          </cell>
          <cell r="G12">
            <v>2080654.59</v>
          </cell>
          <cell r="H12">
            <v>0</v>
          </cell>
          <cell r="I12">
            <v>0</v>
          </cell>
          <cell r="J12">
            <v>0</v>
          </cell>
          <cell r="K12">
            <v>1304269.28</v>
          </cell>
          <cell r="L12">
            <v>0</v>
          </cell>
          <cell r="M12">
            <v>76125</v>
          </cell>
          <cell r="N12">
            <v>180892.84268160001</v>
          </cell>
          <cell r="O12">
            <v>0</v>
          </cell>
          <cell r="P12">
            <v>0</v>
          </cell>
          <cell r="Q12">
            <v>0</v>
          </cell>
          <cell r="R12">
            <v>104339.97</v>
          </cell>
          <cell r="S12">
            <v>0</v>
          </cell>
          <cell r="T12">
            <v>700262.56128880009</v>
          </cell>
          <cell r="U12">
            <v>0</v>
          </cell>
          <cell r="V12">
            <v>2080656.8412888001</v>
          </cell>
        </row>
        <row r="13">
          <cell r="C13" t="str">
            <v>Footing blinding layer concrete</v>
          </cell>
          <cell r="D13">
            <v>10</v>
          </cell>
          <cell r="E13" t="str">
            <v>m3</v>
          </cell>
          <cell r="F13">
            <v>2875.83</v>
          </cell>
          <cell r="G13">
            <v>28758.3</v>
          </cell>
          <cell r="H13">
            <v>0</v>
          </cell>
          <cell r="I13">
            <v>0</v>
          </cell>
          <cell r="J13">
            <v>0</v>
          </cell>
          <cell r="K13">
            <v>17252.830000000002</v>
          </cell>
          <cell r="L13">
            <v>0</v>
          </cell>
          <cell r="M13">
            <v>937.5</v>
          </cell>
          <cell r="N13">
            <v>2430.325824</v>
          </cell>
          <cell r="O13">
            <v>0</v>
          </cell>
          <cell r="P13">
            <v>0</v>
          </cell>
          <cell r="Q13">
            <v>0</v>
          </cell>
          <cell r="R13">
            <v>1380.2</v>
          </cell>
          <cell r="S13">
            <v>0</v>
          </cell>
          <cell r="T13">
            <v>10567.946134400001</v>
          </cell>
          <cell r="U13">
            <v>0</v>
          </cell>
          <cell r="V13">
            <v>28758.276134400003</v>
          </cell>
        </row>
        <row r="14">
          <cell r="C14" t="str">
            <v>Footing formwork</v>
          </cell>
          <cell r="D14">
            <v>519</v>
          </cell>
          <cell r="E14" t="str">
            <v>m2</v>
          </cell>
          <cell r="F14">
            <v>419.2</v>
          </cell>
          <cell r="G14">
            <v>217564.79999999999</v>
          </cell>
          <cell r="H14">
            <v>0</v>
          </cell>
          <cell r="I14">
            <v>0</v>
          </cell>
          <cell r="J14">
            <v>0</v>
          </cell>
          <cell r="K14">
            <v>97990.19</v>
          </cell>
          <cell r="L14">
            <v>0</v>
          </cell>
          <cell r="M14">
            <v>15678.43</v>
          </cell>
          <cell r="N14">
            <v>14417.7262569461</v>
          </cell>
          <cell r="O14">
            <v>0</v>
          </cell>
          <cell r="P14">
            <v>0</v>
          </cell>
          <cell r="Q14">
            <v>0</v>
          </cell>
          <cell r="R14">
            <v>7836.9</v>
          </cell>
          <cell r="S14">
            <v>0</v>
          </cell>
          <cell r="T14">
            <v>103897.427832</v>
          </cell>
          <cell r="U14">
            <v>0</v>
          </cell>
          <cell r="V14">
            <v>217566.04783199998</v>
          </cell>
        </row>
        <row r="15">
          <cell r="B15" t="str">
            <v>2A.4</v>
          </cell>
          <cell r="C15" t="str">
            <v>PCC for raft</v>
          </cell>
          <cell r="T15">
            <v>0</v>
          </cell>
          <cell r="V15">
            <v>0</v>
          </cell>
        </row>
        <row r="16">
          <cell r="B16" t="str">
            <v>2A.5</v>
          </cell>
          <cell r="C16" t="str">
            <v>Raft concrete(C40)</v>
          </cell>
          <cell r="D16">
            <v>36075</v>
          </cell>
          <cell r="E16" t="str">
            <v>m3</v>
          </cell>
          <cell r="F16">
            <v>3416.51</v>
          </cell>
          <cell r="G16">
            <v>123250598.25</v>
          </cell>
          <cell r="H16">
            <v>0</v>
          </cell>
          <cell r="I16">
            <v>0</v>
          </cell>
          <cell r="J16">
            <v>0</v>
          </cell>
          <cell r="K16">
            <v>77260286.379999995</v>
          </cell>
          <cell r="L16">
            <v>0</v>
          </cell>
          <cell r="M16">
            <v>4509375</v>
          </cell>
          <cell r="N16">
            <v>10715450.410080001</v>
          </cell>
          <cell r="O16">
            <v>0</v>
          </cell>
          <cell r="P16">
            <v>0</v>
          </cell>
          <cell r="Q16">
            <v>0</v>
          </cell>
          <cell r="R16">
            <v>6180729.75</v>
          </cell>
          <cell r="S16">
            <v>0</v>
          </cell>
          <cell r="T16">
            <v>41481070.735956796</v>
          </cell>
          <cell r="U16">
            <v>0</v>
          </cell>
          <cell r="V16">
            <v>123250732.1159568</v>
          </cell>
        </row>
        <row r="17">
          <cell r="C17" t="str">
            <v>Raft blinding layer concrete</v>
          </cell>
          <cell r="D17">
            <v>1390</v>
          </cell>
          <cell r="E17" t="str">
            <v>m3</v>
          </cell>
          <cell r="F17">
            <v>2875.83</v>
          </cell>
          <cell r="G17">
            <v>3997403.7</v>
          </cell>
          <cell r="H17">
            <v>0</v>
          </cell>
          <cell r="I17">
            <v>0</v>
          </cell>
          <cell r="J17">
            <v>0</v>
          </cell>
          <cell r="K17">
            <v>2398143.15</v>
          </cell>
          <cell r="L17">
            <v>0</v>
          </cell>
          <cell r="M17">
            <v>130312.5</v>
          </cell>
          <cell r="N17">
            <v>337815.289536</v>
          </cell>
          <cell r="O17">
            <v>0</v>
          </cell>
          <cell r="P17">
            <v>0</v>
          </cell>
          <cell r="Q17">
            <v>0</v>
          </cell>
          <cell r="R17">
            <v>191847.8</v>
          </cell>
          <cell r="S17">
            <v>0</v>
          </cell>
          <cell r="T17">
            <v>1468944.3396144002</v>
          </cell>
          <cell r="U17">
            <v>0</v>
          </cell>
          <cell r="V17">
            <v>3997399.9896143992</v>
          </cell>
        </row>
        <row r="18">
          <cell r="C18" t="str">
            <v>Raft formwork</v>
          </cell>
          <cell r="D18">
            <v>14119</v>
          </cell>
          <cell r="E18" t="str">
            <v>m2</v>
          </cell>
          <cell r="F18">
            <v>419.2</v>
          </cell>
          <cell r="G18">
            <v>5918684.7999999998</v>
          </cell>
          <cell r="H18">
            <v>0</v>
          </cell>
          <cell r="I18">
            <v>0</v>
          </cell>
          <cell r="J18">
            <v>0</v>
          </cell>
          <cell r="K18">
            <v>2665748.4300000002</v>
          </cell>
          <cell r="L18">
            <v>0</v>
          </cell>
          <cell r="M18">
            <v>426519.75</v>
          </cell>
          <cell r="N18">
            <v>392223.26979156397</v>
          </cell>
          <cell r="O18">
            <v>0</v>
          </cell>
          <cell r="P18">
            <v>0</v>
          </cell>
          <cell r="Q18">
            <v>0</v>
          </cell>
          <cell r="R18">
            <v>213196.9</v>
          </cell>
          <cell r="S18">
            <v>0</v>
          </cell>
          <cell r="T18">
            <v>2826450.3757560002</v>
          </cell>
          <cell r="U18">
            <v>0</v>
          </cell>
          <cell r="V18">
            <v>5918718.5557559999</v>
          </cell>
        </row>
        <row r="19">
          <cell r="C19" t="str">
            <v>Ditto(diagonal)</v>
          </cell>
          <cell r="T19">
            <v>0</v>
          </cell>
          <cell r="V19">
            <v>0</v>
          </cell>
        </row>
        <row r="20">
          <cell r="B20" t="str">
            <v>2A.6</v>
          </cell>
          <cell r="C20" t="str">
            <v>Columns concrete (C40)</v>
          </cell>
          <cell r="D20">
            <v>2123</v>
          </cell>
          <cell r="E20" t="str">
            <v>m3</v>
          </cell>
          <cell r="F20">
            <v>3416.51</v>
          </cell>
          <cell r="G20">
            <v>7253250.7300000004</v>
          </cell>
          <cell r="H20">
            <v>0</v>
          </cell>
          <cell r="I20">
            <v>0</v>
          </cell>
          <cell r="J20">
            <v>0</v>
          </cell>
          <cell r="K20">
            <v>4546738.41</v>
          </cell>
          <cell r="L20">
            <v>0</v>
          </cell>
          <cell r="M20">
            <v>265375</v>
          </cell>
          <cell r="N20">
            <v>630600.17243519996</v>
          </cell>
          <cell r="O20">
            <v>0</v>
          </cell>
          <cell r="P20">
            <v>0</v>
          </cell>
          <cell r="Q20">
            <v>0</v>
          </cell>
          <cell r="R20">
            <v>363733.59</v>
          </cell>
          <cell r="S20">
            <v>0</v>
          </cell>
          <cell r="T20">
            <v>2441145.2037583999</v>
          </cell>
          <cell r="U20">
            <v>0</v>
          </cell>
          <cell r="V20">
            <v>7253258.6137584001</v>
          </cell>
        </row>
        <row r="21">
          <cell r="C21" t="str">
            <v>Columns formwork</v>
          </cell>
          <cell r="D21">
            <v>8505</v>
          </cell>
          <cell r="E21" t="str">
            <v>m2</v>
          </cell>
          <cell r="F21">
            <v>419.2</v>
          </cell>
          <cell r="G21">
            <v>3565296</v>
          </cell>
          <cell r="H21">
            <v>0</v>
          </cell>
          <cell r="I21">
            <v>0</v>
          </cell>
          <cell r="J21">
            <v>0</v>
          </cell>
          <cell r="K21">
            <v>1605792.93</v>
          </cell>
          <cell r="L21">
            <v>0</v>
          </cell>
          <cell r="M21">
            <v>256926.87</v>
          </cell>
          <cell r="N21">
            <v>236267.36380602399</v>
          </cell>
          <cell r="O21">
            <v>0</v>
          </cell>
          <cell r="P21">
            <v>0</v>
          </cell>
          <cell r="Q21">
            <v>0</v>
          </cell>
          <cell r="R21">
            <v>128425.5</v>
          </cell>
          <cell r="S21">
            <v>0</v>
          </cell>
          <cell r="T21">
            <v>1702596.5266199999</v>
          </cell>
          <cell r="U21">
            <v>0</v>
          </cell>
          <cell r="V21">
            <v>3565316.3266199995</v>
          </cell>
        </row>
        <row r="22">
          <cell r="B22" t="str">
            <v>2A.7</v>
          </cell>
          <cell r="C22" t="str">
            <v>Beams concrete</v>
          </cell>
          <cell r="T22">
            <v>0</v>
          </cell>
          <cell r="V22">
            <v>0</v>
          </cell>
        </row>
        <row r="23">
          <cell r="C23" t="str">
            <v>C30</v>
          </cell>
          <cell r="D23">
            <v>2123</v>
          </cell>
          <cell r="E23" t="str">
            <v>m3</v>
          </cell>
          <cell r="F23">
            <v>3107.54</v>
          </cell>
          <cell r="G23">
            <v>6597307.4199999999</v>
          </cell>
          <cell r="H23">
            <v>0</v>
          </cell>
          <cell r="I23">
            <v>0</v>
          </cell>
          <cell r="J23">
            <v>0</v>
          </cell>
          <cell r="K23">
            <v>4029470.65</v>
          </cell>
          <cell r="L23">
            <v>0</v>
          </cell>
          <cell r="M23">
            <v>238837.5</v>
          </cell>
          <cell r="N23">
            <v>584743.37243520003</v>
          </cell>
          <cell r="O23">
            <v>0</v>
          </cell>
          <cell r="P23">
            <v>0</v>
          </cell>
          <cell r="Q23">
            <v>0</v>
          </cell>
          <cell r="R23">
            <v>322356.32</v>
          </cell>
          <cell r="S23">
            <v>0</v>
          </cell>
          <cell r="T23">
            <v>2329000.2209792002</v>
          </cell>
          <cell r="U23">
            <v>0</v>
          </cell>
          <cell r="V23">
            <v>6597308.3709792001</v>
          </cell>
        </row>
        <row r="24">
          <cell r="C24" t="str">
            <v>C40</v>
          </cell>
          <cell r="D24">
            <v>0</v>
          </cell>
          <cell r="E24" t="str">
            <v>m3</v>
          </cell>
          <cell r="T24">
            <v>0</v>
          </cell>
          <cell r="V24">
            <v>0</v>
          </cell>
        </row>
        <row r="25">
          <cell r="C25" t="str">
            <v>Beams formwork</v>
          </cell>
          <cell r="D25">
            <v>11916</v>
          </cell>
          <cell r="E25" t="str">
            <v>m2</v>
          </cell>
          <cell r="F25">
            <v>598.49</v>
          </cell>
          <cell r="G25">
            <v>7131606.8399999999</v>
          </cell>
          <cell r="H25">
            <v>0</v>
          </cell>
          <cell r="I25">
            <v>0</v>
          </cell>
          <cell r="J25">
            <v>0</v>
          </cell>
          <cell r="K25">
            <v>2365457.2200000002</v>
          </cell>
          <cell r="L25">
            <v>0</v>
          </cell>
          <cell r="M25">
            <v>378473.16</v>
          </cell>
          <cell r="N25">
            <v>305640.53948187502</v>
          </cell>
          <cell r="O25">
            <v>0</v>
          </cell>
          <cell r="P25">
            <v>0</v>
          </cell>
          <cell r="Q25">
            <v>0</v>
          </cell>
          <cell r="R25">
            <v>189226.08</v>
          </cell>
          <cell r="S25">
            <v>0</v>
          </cell>
          <cell r="T25">
            <v>4387691.6811864004</v>
          </cell>
          <cell r="U25">
            <v>0</v>
          </cell>
          <cell r="V25">
            <v>7131622.0611864012</v>
          </cell>
        </row>
        <row r="26">
          <cell r="B26" t="str">
            <v>2A.8</v>
          </cell>
          <cell r="C26" t="str">
            <v>Slab concrete (Access ramp and -0.00m slab)</v>
          </cell>
          <cell r="T26">
            <v>0</v>
          </cell>
          <cell r="V26">
            <v>0</v>
          </cell>
        </row>
        <row r="27">
          <cell r="C27" t="str">
            <v>C30</v>
          </cell>
          <cell r="D27">
            <v>1215</v>
          </cell>
          <cell r="E27" t="str">
            <v>m3</v>
          </cell>
          <cell r="F27">
            <v>3107.54</v>
          </cell>
          <cell r="G27">
            <v>3775661.1</v>
          </cell>
          <cell r="H27">
            <v>0</v>
          </cell>
          <cell r="I27">
            <v>0</v>
          </cell>
          <cell r="J27">
            <v>0</v>
          </cell>
          <cell r="K27">
            <v>2306079.5299999998</v>
          </cell>
          <cell r="L27">
            <v>0</v>
          </cell>
          <cell r="M27">
            <v>136687.5</v>
          </cell>
          <cell r="N27">
            <v>334650.58761599998</v>
          </cell>
          <cell r="O27">
            <v>0</v>
          </cell>
          <cell r="P27">
            <v>0</v>
          </cell>
          <cell r="Q27">
            <v>0</v>
          </cell>
          <cell r="R27">
            <v>184485.6</v>
          </cell>
          <cell r="S27">
            <v>0</v>
          </cell>
          <cell r="T27">
            <v>1332894.6190624</v>
          </cell>
          <cell r="U27">
            <v>0</v>
          </cell>
          <cell r="V27">
            <v>3775661.6490623998</v>
          </cell>
        </row>
        <row r="28">
          <cell r="C28" t="str">
            <v>C40</v>
          </cell>
          <cell r="D28">
            <v>0</v>
          </cell>
          <cell r="E28" t="str">
            <v>m3</v>
          </cell>
          <cell r="T28">
            <v>0</v>
          </cell>
          <cell r="V28">
            <v>0</v>
          </cell>
        </row>
        <row r="29">
          <cell r="C29" t="str">
            <v>Slab blinding layer concrete</v>
          </cell>
          <cell r="D29">
            <v>729</v>
          </cell>
          <cell r="E29" t="str">
            <v>m3</v>
          </cell>
          <cell r="F29">
            <v>2875.83</v>
          </cell>
          <cell r="G29">
            <v>2096480.07</v>
          </cell>
          <cell r="H29">
            <v>0</v>
          </cell>
          <cell r="I29">
            <v>0</v>
          </cell>
          <cell r="J29">
            <v>0</v>
          </cell>
          <cell r="K29">
            <v>1257731.19</v>
          </cell>
          <cell r="L29">
            <v>0</v>
          </cell>
          <cell r="M29">
            <v>68343.75</v>
          </cell>
          <cell r="N29">
            <v>177170.75256960001</v>
          </cell>
          <cell r="O29">
            <v>0</v>
          </cell>
          <cell r="P29">
            <v>0</v>
          </cell>
          <cell r="Q29">
            <v>0</v>
          </cell>
          <cell r="R29">
            <v>100616.58</v>
          </cell>
          <cell r="S29">
            <v>0</v>
          </cell>
          <cell r="T29">
            <v>770403.17979119997</v>
          </cell>
          <cell r="U29">
            <v>0</v>
          </cell>
          <cell r="V29">
            <v>2096478.1197911999</v>
          </cell>
        </row>
        <row r="30">
          <cell r="C30" t="str">
            <v>Slab formwork</v>
          </cell>
          <cell r="D30">
            <v>11513</v>
          </cell>
          <cell r="E30" t="str">
            <v>m2</v>
          </cell>
          <cell r="F30">
            <v>526.94000000000005</v>
          </cell>
          <cell r="G30">
            <v>6066660.2199999997</v>
          </cell>
          <cell r="H30">
            <v>0</v>
          </cell>
          <cell r="I30">
            <v>0</v>
          </cell>
          <cell r="J30">
            <v>0</v>
          </cell>
          <cell r="K30">
            <v>1031165.86</v>
          </cell>
          <cell r="L30">
            <v>0</v>
          </cell>
          <cell r="M30">
            <v>164986.54</v>
          </cell>
          <cell r="N30">
            <v>163260.734444064</v>
          </cell>
          <cell r="O30">
            <v>0</v>
          </cell>
          <cell r="P30">
            <v>0</v>
          </cell>
          <cell r="Q30">
            <v>0</v>
          </cell>
          <cell r="R30">
            <v>82548.210000000006</v>
          </cell>
          <cell r="S30">
            <v>0</v>
          </cell>
          <cell r="T30">
            <v>4870533.5401648004</v>
          </cell>
          <cell r="U30">
            <v>0</v>
          </cell>
          <cell r="V30">
            <v>6066685.9401648007</v>
          </cell>
        </row>
        <row r="31">
          <cell r="B31" t="str">
            <v>2A.9</v>
          </cell>
          <cell r="C31" t="str">
            <v>Retaining walls concrete(C40)</v>
          </cell>
          <cell r="D31">
            <v>7530</v>
          </cell>
          <cell r="E31" t="str">
            <v>m3</v>
          </cell>
          <cell r="F31">
            <v>3416.51</v>
          </cell>
          <cell r="G31">
            <v>25726320.300000001</v>
          </cell>
          <cell r="H31">
            <v>0</v>
          </cell>
          <cell r="I31">
            <v>0</v>
          </cell>
          <cell r="J31">
            <v>0</v>
          </cell>
          <cell r="K31">
            <v>16126679.32</v>
          </cell>
          <cell r="L31">
            <v>0</v>
          </cell>
          <cell r="M31">
            <v>941250</v>
          </cell>
          <cell r="N31">
            <v>2236655.3454720001</v>
          </cell>
          <cell r="O31">
            <v>0</v>
          </cell>
          <cell r="P31">
            <v>0</v>
          </cell>
          <cell r="Q31">
            <v>0</v>
          </cell>
          <cell r="R31">
            <v>1290114.8999999999</v>
          </cell>
          <cell r="S31">
            <v>0</v>
          </cell>
          <cell r="T31">
            <v>8658418.9209199995</v>
          </cell>
          <cell r="U31">
            <v>0</v>
          </cell>
          <cell r="V31">
            <v>25726348.24092</v>
          </cell>
        </row>
        <row r="32">
          <cell r="C32" t="str">
            <v>Retaining walls formwork</v>
          </cell>
          <cell r="D32">
            <v>24786</v>
          </cell>
          <cell r="E32" t="str">
            <v>m2</v>
          </cell>
          <cell r="F32">
            <v>441.33</v>
          </cell>
          <cell r="G32">
            <v>10938805.380000001</v>
          </cell>
          <cell r="H32">
            <v>0</v>
          </cell>
          <cell r="I32">
            <v>0</v>
          </cell>
          <cell r="J32">
            <v>0</v>
          </cell>
          <cell r="K32">
            <v>4334378.03</v>
          </cell>
          <cell r="L32">
            <v>0</v>
          </cell>
          <cell r="M32">
            <v>626055.5</v>
          </cell>
          <cell r="N32">
            <v>575763.61726285703</v>
          </cell>
          <cell r="O32">
            <v>0</v>
          </cell>
          <cell r="P32">
            <v>0</v>
          </cell>
          <cell r="Q32">
            <v>0</v>
          </cell>
          <cell r="R32">
            <v>346756.14</v>
          </cell>
          <cell r="S32">
            <v>0</v>
          </cell>
          <cell r="T32">
            <v>5978406.6208544001</v>
          </cell>
          <cell r="U32">
            <v>0</v>
          </cell>
          <cell r="V32">
            <v>10938840.150854399</v>
          </cell>
        </row>
        <row r="33">
          <cell r="B33" t="str">
            <v>2A.10</v>
          </cell>
          <cell r="C33" t="str">
            <v>Service shafts concrete</v>
          </cell>
          <cell r="T33">
            <v>0</v>
          </cell>
          <cell r="V33">
            <v>0</v>
          </cell>
        </row>
        <row r="34">
          <cell r="B34" t="str">
            <v>2A.11</v>
          </cell>
          <cell r="C34" t="str">
            <v>Concrete for water tanks</v>
          </cell>
          <cell r="T34">
            <v>0</v>
          </cell>
          <cell r="V34">
            <v>0</v>
          </cell>
        </row>
        <row r="35">
          <cell r="B35" t="str">
            <v>2A.12</v>
          </cell>
          <cell r="C35" t="str">
            <v>Concrete for miscellaneous works (Catchpit &amp;Channel &amp;Tunnel)</v>
          </cell>
          <cell r="T35">
            <v>0</v>
          </cell>
          <cell r="V35">
            <v>0</v>
          </cell>
        </row>
        <row r="36">
          <cell r="C36" t="str">
            <v>a) Utility Trench</v>
          </cell>
          <cell r="D36">
            <v>261</v>
          </cell>
          <cell r="E36" t="str">
            <v>m3</v>
          </cell>
          <cell r="F36">
            <v>3416.51</v>
          </cell>
          <cell r="G36">
            <v>891709.11</v>
          </cell>
          <cell r="H36">
            <v>0</v>
          </cell>
          <cell r="I36">
            <v>0</v>
          </cell>
          <cell r="J36">
            <v>0</v>
          </cell>
          <cell r="K36">
            <v>558972.55000000005</v>
          </cell>
          <cell r="L36">
            <v>0</v>
          </cell>
          <cell r="M36">
            <v>32625</v>
          </cell>
          <cell r="N36">
            <v>77525.504006400006</v>
          </cell>
          <cell r="O36">
            <v>0</v>
          </cell>
          <cell r="P36">
            <v>0</v>
          </cell>
          <cell r="Q36">
            <v>0</v>
          </cell>
          <cell r="R36">
            <v>44717.13</v>
          </cell>
          <cell r="S36">
            <v>0</v>
          </cell>
          <cell r="T36">
            <v>300112.52648960002</v>
          </cell>
          <cell r="U36">
            <v>0</v>
          </cell>
          <cell r="V36">
            <v>891710.0764896</v>
          </cell>
        </row>
        <row r="37">
          <cell r="C37" t="str">
            <v>b) Catch Pit</v>
          </cell>
          <cell r="D37">
            <v>2</v>
          </cell>
          <cell r="E37" t="str">
            <v>m3</v>
          </cell>
          <cell r="F37">
            <v>3416.51</v>
          </cell>
          <cell r="G37">
            <v>6833.02</v>
          </cell>
          <cell r="H37">
            <v>0</v>
          </cell>
          <cell r="I37">
            <v>0</v>
          </cell>
          <cell r="J37">
            <v>0</v>
          </cell>
          <cell r="K37">
            <v>4283.3100000000004</v>
          </cell>
          <cell r="L37">
            <v>0</v>
          </cell>
          <cell r="M37">
            <v>250</v>
          </cell>
          <cell r="N37">
            <v>594.06516480000005</v>
          </cell>
          <cell r="O37">
            <v>0</v>
          </cell>
          <cell r="P37">
            <v>0</v>
          </cell>
          <cell r="Q37">
            <v>0</v>
          </cell>
          <cell r="R37">
            <v>342.66</v>
          </cell>
          <cell r="S37">
            <v>0</v>
          </cell>
          <cell r="T37">
            <v>2299.7124008000001</v>
          </cell>
          <cell r="U37">
            <v>0</v>
          </cell>
          <cell r="V37">
            <v>6833.0224008000005</v>
          </cell>
        </row>
        <row r="38">
          <cell r="C38" t="str">
            <v>c) Retaining wall outside the building</v>
          </cell>
          <cell r="D38">
            <v>2280</v>
          </cell>
          <cell r="E38" t="str">
            <v>m3</v>
          </cell>
          <cell r="F38">
            <v>3416.51</v>
          </cell>
          <cell r="G38">
            <v>7789642.7999999998</v>
          </cell>
          <cell r="H38">
            <v>0</v>
          </cell>
          <cell r="I38">
            <v>0</v>
          </cell>
          <cell r="J38">
            <v>0</v>
          </cell>
          <cell r="K38">
            <v>4882978.5999999996</v>
          </cell>
          <cell r="L38">
            <v>0</v>
          </cell>
          <cell r="M38">
            <v>285000</v>
          </cell>
          <cell r="N38">
            <v>677234.28787200002</v>
          </cell>
          <cell r="O38">
            <v>0</v>
          </cell>
          <cell r="P38">
            <v>0</v>
          </cell>
          <cell r="Q38">
            <v>0</v>
          </cell>
          <cell r="R38">
            <v>390632.4</v>
          </cell>
          <cell r="S38">
            <v>0</v>
          </cell>
          <cell r="T38">
            <v>2621672.6595080001</v>
          </cell>
          <cell r="U38">
            <v>0</v>
          </cell>
          <cell r="V38">
            <v>7789651.2595079988</v>
          </cell>
        </row>
        <row r="39">
          <cell r="C39" t="str">
            <v>d) Raft concrete outside the building</v>
          </cell>
          <cell r="D39">
            <v>7460</v>
          </cell>
          <cell r="E39" t="str">
            <v>m3</v>
          </cell>
          <cell r="F39">
            <v>3416.51</v>
          </cell>
          <cell r="G39">
            <v>25487164.600000001</v>
          </cell>
          <cell r="H39">
            <v>0</v>
          </cell>
          <cell r="I39">
            <v>0</v>
          </cell>
          <cell r="J39">
            <v>0</v>
          </cell>
          <cell r="K39">
            <v>15976763.310000001</v>
          </cell>
          <cell r="L39">
            <v>0</v>
          </cell>
          <cell r="M39">
            <v>932500</v>
          </cell>
          <cell r="N39">
            <v>2215863.064704</v>
          </cell>
          <cell r="O39">
            <v>0</v>
          </cell>
          <cell r="P39">
            <v>0</v>
          </cell>
          <cell r="Q39">
            <v>0</v>
          </cell>
          <cell r="R39">
            <v>1278121.8</v>
          </cell>
          <cell r="S39">
            <v>0</v>
          </cell>
          <cell r="T39">
            <v>8577928.9734800011</v>
          </cell>
          <cell r="U39">
            <v>0</v>
          </cell>
          <cell r="V39">
            <v>25487192.283480003</v>
          </cell>
        </row>
        <row r="40">
          <cell r="C40" t="str">
            <v>Formwork for miscellaneous works (Catchpit &amp;Channel &amp;Tunnel)</v>
          </cell>
          <cell r="T40">
            <v>0</v>
          </cell>
          <cell r="V40">
            <v>0</v>
          </cell>
        </row>
        <row r="41">
          <cell r="C41" t="str">
            <v>a) Utility Trench</v>
          </cell>
          <cell r="D41">
            <v>1055</v>
          </cell>
          <cell r="E41" t="str">
            <v>m2</v>
          </cell>
          <cell r="F41">
            <v>441.33</v>
          </cell>
          <cell r="G41">
            <v>465603.15</v>
          </cell>
          <cell r="H41">
            <v>0</v>
          </cell>
          <cell r="I41">
            <v>0</v>
          </cell>
          <cell r="J41">
            <v>0</v>
          </cell>
          <cell r="K41">
            <v>184489.99</v>
          </cell>
          <cell r="L41">
            <v>0</v>
          </cell>
          <cell r="M41">
            <v>26647.65</v>
          </cell>
          <cell r="N41">
            <v>24507.004607936498</v>
          </cell>
          <cell r="O41">
            <v>0</v>
          </cell>
          <cell r="P41">
            <v>0</v>
          </cell>
          <cell r="Q41">
            <v>0</v>
          </cell>
          <cell r="R41">
            <v>14759.45</v>
          </cell>
          <cell r="S41">
            <v>0</v>
          </cell>
          <cell r="T41">
            <v>254467.00190480001</v>
          </cell>
          <cell r="U41">
            <v>0</v>
          </cell>
          <cell r="V41">
            <v>465604.64190480002</v>
          </cell>
        </row>
        <row r="42">
          <cell r="C42" t="str">
            <v>b) Catch Pit</v>
          </cell>
          <cell r="D42">
            <v>17</v>
          </cell>
          <cell r="E42" t="str">
            <v>m2</v>
          </cell>
          <cell r="F42">
            <v>441.33</v>
          </cell>
          <cell r="G42">
            <v>7502.61</v>
          </cell>
          <cell r="H42">
            <v>0</v>
          </cell>
          <cell r="I42">
            <v>0</v>
          </cell>
          <cell r="J42">
            <v>0</v>
          </cell>
          <cell r="K42">
            <v>2972.82</v>
          </cell>
          <cell r="L42">
            <v>0</v>
          </cell>
          <cell r="M42">
            <v>429.39</v>
          </cell>
          <cell r="N42">
            <v>394.89960031746</v>
          </cell>
          <cell r="O42">
            <v>0</v>
          </cell>
          <cell r="P42">
            <v>0</v>
          </cell>
          <cell r="Q42">
            <v>0</v>
          </cell>
          <cell r="R42">
            <v>237.83</v>
          </cell>
          <cell r="S42">
            <v>0</v>
          </cell>
          <cell r="T42">
            <v>4100.4139367999996</v>
          </cell>
          <cell r="U42">
            <v>0</v>
          </cell>
          <cell r="V42">
            <v>7502.6239367999997</v>
          </cell>
        </row>
        <row r="43">
          <cell r="C43" t="str">
            <v>c) Retaining wall outside the building</v>
          </cell>
          <cell r="D43">
            <v>5942</v>
          </cell>
          <cell r="E43" t="str">
            <v>m2</v>
          </cell>
          <cell r="F43">
            <v>441.33</v>
          </cell>
          <cell r="G43">
            <v>2622382.86</v>
          </cell>
          <cell r="H43">
            <v>0</v>
          </cell>
          <cell r="I43">
            <v>0</v>
          </cell>
          <cell r="J43">
            <v>0</v>
          </cell>
          <cell r="K43">
            <v>1039089.58</v>
          </cell>
          <cell r="L43">
            <v>0</v>
          </cell>
          <cell r="M43">
            <v>150085.6</v>
          </cell>
          <cell r="N43">
            <v>138029.02500507899</v>
          </cell>
          <cell r="O43">
            <v>0</v>
          </cell>
          <cell r="P43">
            <v>0</v>
          </cell>
          <cell r="Q43">
            <v>0</v>
          </cell>
          <cell r="R43">
            <v>83128.58</v>
          </cell>
          <cell r="S43">
            <v>0</v>
          </cell>
          <cell r="T43">
            <v>1433216.0093608</v>
          </cell>
          <cell r="U43">
            <v>0</v>
          </cell>
          <cell r="V43">
            <v>2622391.1893608002</v>
          </cell>
        </row>
        <row r="44">
          <cell r="C44" t="str">
            <v>d) Raft concrete outside the building</v>
          </cell>
          <cell r="D44">
            <v>2778</v>
          </cell>
          <cell r="E44" t="str">
            <v>m2</v>
          </cell>
          <cell r="F44">
            <v>419.2</v>
          </cell>
          <cell r="G44">
            <v>1164537.6000000001</v>
          </cell>
          <cell r="H44">
            <v>0</v>
          </cell>
          <cell r="I44">
            <v>0</v>
          </cell>
          <cell r="J44">
            <v>0</v>
          </cell>
          <cell r="K44">
            <v>524502.38</v>
          </cell>
          <cell r="L44">
            <v>0</v>
          </cell>
          <cell r="M44">
            <v>83920.38</v>
          </cell>
          <cell r="N44">
            <v>77172.338230821304</v>
          </cell>
          <cell r="O44">
            <v>0</v>
          </cell>
          <cell r="P44">
            <v>0</v>
          </cell>
          <cell r="Q44">
            <v>0</v>
          </cell>
          <cell r="R44">
            <v>41947.8</v>
          </cell>
          <cell r="S44">
            <v>0</v>
          </cell>
          <cell r="T44">
            <v>556121.47971999994</v>
          </cell>
          <cell r="U44">
            <v>0</v>
          </cell>
          <cell r="V44">
            <v>1164544.23972</v>
          </cell>
        </row>
        <row r="45">
          <cell r="C45" t="str">
            <v>Blinding layer</v>
          </cell>
          <cell r="T45">
            <v>0</v>
          </cell>
          <cell r="V45">
            <v>0</v>
          </cell>
        </row>
        <row r="46">
          <cell r="C46" t="str">
            <v>a) Utility Trench</v>
          </cell>
          <cell r="D46">
            <v>15</v>
          </cell>
          <cell r="E46" t="str">
            <v>m3</v>
          </cell>
          <cell r="F46">
            <v>2875.83</v>
          </cell>
          <cell r="G46">
            <v>43137.45</v>
          </cell>
          <cell r="H46">
            <v>0</v>
          </cell>
          <cell r="I46">
            <v>0</v>
          </cell>
          <cell r="J46">
            <v>0</v>
          </cell>
          <cell r="K46">
            <v>25879.24</v>
          </cell>
          <cell r="L46">
            <v>0</v>
          </cell>
          <cell r="M46">
            <v>1406.25</v>
          </cell>
          <cell r="N46">
            <v>3645.4887359999998</v>
          </cell>
          <cell r="O46">
            <v>0</v>
          </cell>
          <cell r="P46">
            <v>0</v>
          </cell>
          <cell r="Q46">
            <v>0</v>
          </cell>
          <cell r="R46">
            <v>2070.3000000000002</v>
          </cell>
          <cell r="S46">
            <v>0</v>
          </cell>
          <cell r="T46">
            <v>15851.912640800001</v>
          </cell>
          <cell r="U46">
            <v>0</v>
          </cell>
          <cell r="V46">
            <v>43137.402640799999</v>
          </cell>
        </row>
        <row r="47">
          <cell r="C47" t="str">
            <v>PreCast Concrete cover</v>
          </cell>
          <cell r="T47">
            <v>0</v>
          </cell>
          <cell r="V47">
            <v>0</v>
          </cell>
        </row>
        <row r="48">
          <cell r="C48" t="str">
            <v>a) Utility Trench</v>
          </cell>
          <cell r="D48">
            <v>3</v>
          </cell>
          <cell r="E48" t="str">
            <v>m3</v>
          </cell>
          <cell r="F48">
            <v>11595.32</v>
          </cell>
          <cell r="G48">
            <v>34785.96</v>
          </cell>
          <cell r="H48">
            <v>0</v>
          </cell>
          <cell r="I48">
            <v>0</v>
          </cell>
          <cell r="J48">
            <v>0</v>
          </cell>
          <cell r="K48">
            <v>18491.580000000002</v>
          </cell>
          <cell r="L48">
            <v>732.6</v>
          </cell>
          <cell r="M48">
            <v>2262.42</v>
          </cell>
          <cell r="N48">
            <v>1068.6420339437</v>
          </cell>
          <cell r="O48">
            <v>499.32</v>
          </cell>
          <cell r="P48">
            <v>1615.86</v>
          </cell>
          <cell r="Q48">
            <v>0</v>
          </cell>
          <cell r="R48">
            <v>1481.04</v>
          </cell>
          <cell r="S48">
            <v>0</v>
          </cell>
          <cell r="T48">
            <v>11916.7932072</v>
          </cell>
          <cell r="U48">
            <v>0</v>
          </cell>
          <cell r="V48">
            <v>34785.973207199997</v>
          </cell>
        </row>
        <row r="49">
          <cell r="C49" t="str">
            <v>b) Catch Pit</v>
          </cell>
          <cell r="D49">
            <v>1</v>
          </cell>
          <cell r="E49" t="str">
            <v>m3</v>
          </cell>
          <cell r="F49">
            <v>11595.32</v>
          </cell>
          <cell r="G49">
            <v>11595.32</v>
          </cell>
          <cell r="H49">
            <v>0</v>
          </cell>
          <cell r="I49">
            <v>0</v>
          </cell>
          <cell r="J49">
            <v>0</v>
          </cell>
          <cell r="K49">
            <v>6163.86</v>
          </cell>
          <cell r="L49">
            <v>244.2</v>
          </cell>
          <cell r="M49">
            <v>754.14</v>
          </cell>
          <cell r="N49">
            <v>356.21401131456599</v>
          </cell>
          <cell r="O49">
            <v>166.44</v>
          </cell>
          <cell r="P49">
            <v>538.62</v>
          </cell>
          <cell r="Q49">
            <v>0</v>
          </cell>
          <cell r="R49">
            <v>493.68</v>
          </cell>
          <cell r="S49">
            <v>0</v>
          </cell>
          <cell r="T49">
            <v>3972.2605487999999</v>
          </cell>
          <cell r="U49">
            <v>0</v>
          </cell>
          <cell r="V49">
            <v>11595.320548799999</v>
          </cell>
        </row>
        <row r="50">
          <cell r="C50" t="str">
            <v>Reinforcement for Miscellaneous Works</v>
          </cell>
          <cell r="E50" t="str">
            <v>kg</v>
          </cell>
          <cell r="G50" t="str">
            <v>Included</v>
          </cell>
          <cell r="T50">
            <v>0</v>
          </cell>
          <cell r="V50">
            <v>0</v>
          </cell>
        </row>
        <row r="51">
          <cell r="B51" t="str">
            <v>2A.13</v>
          </cell>
          <cell r="C51" t="str">
            <v>Reinforcement steel</v>
          </cell>
          <cell r="D51">
            <v>10732106</v>
          </cell>
          <cell r="E51" t="str">
            <v>kg</v>
          </cell>
          <cell r="F51">
            <v>36.08</v>
          </cell>
          <cell r="G51">
            <v>387214384.48000002</v>
          </cell>
          <cell r="H51">
            <v>0</v>
          </cell>
          <cell r="I51">
            <v>0</v>
          </cell>
          <cell r="J51">
            <v>0</v>
          </cell>
          <cell r="K51">
            <v>250639060.94</v>
          </cell>
          <cell r="L51">
            <v>21634001.199999999</v>
          </cell>
          <cell r="M51">
            <v>39775993.729999997</v>
          </cell>
          <cell r="N51">
            <v>0</v>
          </cell>
          <cell r="O51">
            <v>11535038.18</v>
          </cell>
          <cell r="P51">
            <v>0</v>
          </cell>
          <cell r="Q51">
            <v>0</v>
          </cell>
          <cell r="R51">
            <v>19887996.859999999</v>
          </cell>
          <cell r="S51">
            <v>0</v>
          </cell>
          <cell r="T51">
            <v>85298379.132645607</v>
          </cell>
          <cell r="U51">
            <v>0</v>
          </cell>
          <cell r="V51">
            <v>387248471.98264563</v>
          </cell>
        </row>
        <row r="52">
          <cell r="B52" t="str">
            <v>2A.14</v>
          </cell>
          <cell r="C52" t="str">
            <v>Water proofing for basement &amp; water tanks</v>
          </cell>
          <cell r="T52">
            <v>0</v>
          </cell>
          <cell r="V52">
            <v>0</v>
          </cell>
        </row>
        <row r="53">
          <cell r="C53" t="str">
            <v>a) Membrane Type</v>
          </cell>
          <cell r="D53">
            <v>15115</v>
          </cell>
          <cell r="E53" t="str">
            <v>m2</v>
          </cell>
          <cell r="F53">
            <v>2411</v>
          </cell>
          <cell r="G53">
            <v>36442265</v>
          </cell>
          <cell r="H53">
            <v>0</v>
          </cell>
          <cell r="I53">
            <v>0</v>
          </cell>
          <cell r="J53">
            <v>0</v>
          </cell>
          <cell r="K53">
            <v>29927700</v>
          </cell>
          <cell r="L53">
            <v>0</v>
          </cell>
          <cell r="M53">
            <v>0</v>
          </cell>
          <cell r="N53">
            <v>0</v>
          </cell>
          <cell r="O53">
            <v>0</v>
          </cell>
          <cell r="P53">
            <v>0</v>
          </cell>
          <cell r="Q53">
            <v>0</v>
          </cell>
          <cell r="R53">
            <v>2394216</v>
          </cell>
          <cell r="S53">
            <v>952245</v>
          </cell>
          <cell r="T53">
            <v>5562393.1566000003</v>
          </cell>
          <cell r="U53">
            <v>0</v>
          </cell>
          <cell r="V53">
            <v>36442338.156599998</v>
          </cell>
        </row>
        <row r="54">
          <cell r="C54" t="str">
            <v>b) Box Type</v>
          </cell>
          <cell r="D54">
            <v>40782</v>
          </cell>
          <cell r="E54" t="str">
            <v>m2</v>
          </cell>
          <cell r="F54">
            <v>678.08</v>
          </cell>
          <cell r="G54">
            <v>27653458.559999999</v>
          </cell>
          <cell r="H54">
            <v>0</v>
          </cell>
          <cell r="I54">
            <v>0</v>
          </cell>
          <cell r="J54">
            <v>0</v>
          </cell>
          <cell r="K54">
            <v>22654401</v>
          </cell>
          <cell r="L54">
            <v>0</v>
          </cell>
          <cell r="M54">
            <v>0</v>
          </cell>
          <cell r="N54">
            <v>0</v>
          </cell>
          <cell r="O54">
            <v>0</v>
          </cell>
          <cell r="P54">
            <v>0</v>
          </cell>
          <cell r="Q54">
            <v>0</v>
          </cell>
          <cell r="R54">
            <v>1812352.08</v>
          </cell>
          <cell r="S54">
            <v>720821.85</v>
          </cell>
          <cell r="T54">
            <v>4278409.9772663992</v>
          </cell>
          <cell r="U54">
            <v>0</v>
          </cell>
          <cell r="V54">
            <v>27653632.827266403</v>
          </cell>
        </row>
        <row r="55">
          <cell r="C55" t="str">
            <v>c) Brick Bat Coba Type</v>
          </cell>
          <cell r="D55">
            <v>180</v>
          </cell>
          <cell r="E55" t="str">
            <v>m3</v>
          </cell>
          <cell r="F55">
            <v>548.28</v>
          </cell>
          <cell r="G55">
            <v>98690.4</v>
          </cell>
          <cell r="H55">
            <v>0</v>
          </cell>
          <cell r="I55">
            <v>0</v>
          </cell>
          <cell r="J55">
            <v>0</v>
          </cell>
          <cell r="K55">
            <v>80784</v>
          </cell>
          <cell r="L55">
            <v>0</v>
          </cell>
          <cell r="M55">
            <v>0</v>
          </cell>
          <cell r="N55">
            <v>0</v>
          </cell>
          <cell r="O55">
            <v>0</v>
          </cell>
          <cell r="P55">
            <v>0</v>
          </cell>
          <cell r="Q55">
            <v>0</v>
          </cell>
          <cell r="R55">
            <v>6462</v>
          </cell>
          <cell r="S55">
            <v>2570.4</v>
          </cell>
          <cell r="T55">
            <v>15336.450144</v>
          </cell>
          <cell r="U55">
            <v>0</v>
          </cell>
          <cell r="V55">
            <v>98690.850143999996</v>
          </cell>
        </row>
        <row r="56">
          <cell r="B56" t="str">
            <v>2A.15</v>
          </cell>
          <cell r="C56" t="str">
            <v>Software</v>
          </cell>
          <cell r="G56" t="str">
            <v>N.A.</v>
          </cell>
          <cell r="V56">
            <v>0</v>
          </cell>
        </row>
        <row r="57">
          <cell r="B57" t="str">
            <v>2A.16</v>
          </cell>
          <cell r="C57" t="str">
            <v>Clearing and Forwarding Services</v>
          </cell>
          <cell r="D57">
            <v>1</v>
          </cell>
          <cell r="E57" t="str">
            <v>L.S.</v>
          </cell>
          <cell r="G57">
            <v>0</v>
          </cell>
          <cell r="Q57">
            <v>0</v>
          </cell>
          <cell r="V57">
            <v>0</v>
          </cell>
        </row>
        <row r="58">
          <cell r="B58" t="str">
            <v>2A.17</v>
          </cell>
          <cell r="C58" t="str">
            <v>Inland Transportation</v>
          </cell>
          <cell r="D58">
            <v>1</v>
          </cell>
          <cell r="E58" t="str">
            <v>L.S.</v>
          </cell>
          <cell r="G58">
            <v>22186669.940000001</v>
          </cell>
          <cell r="L58">
            <v>21634978</v>
          </cell>
          <cell r="Q58">
            <v>551691.93999999994</v>
          </cell>
          <cell r="V58">
            <v>22186669.940000001</v>
          </cell>
        </row>
        <row r="59">
          <cell r="B59" t="str">
            <v>2A.18</v>
          </cell>
          <cell r="C59" t="str">
            <v>Value of engineering services</v>
          </cell>
          <cell r="D59">
            <v>1</v>
          </cell>
          <cell r="E59" t="str">
            <v>L.S.</v>
          </cell>
          <cell r="G59">
            <v>0</v>
          </cell>
          <cell r="Q59">
            <v>0</v>
          </cell>
          <cell r="V59">
            <v>0</v>
          </cell>
        </row>
        <row r="60">
          <cell r="B60" t="str">
            <v>2A.19</v>
          </cell>
          <cell r="C60" t="str">
            <v>Spare Parts comprising:</v>
          </cell>
          <cell r="G60" t="str">
            <v>N.A.</v>
          </cell>
        </row>
        <row r="61">
          <cell r="C61" t="str">
            <v>(i) Replacement Parts</v>
          </cell>
        </row>
        <row r="62">
          <cell r="C62" t="str">
            <v>(ii) Commissioning Parts</v>
          </cell>
        </row>
        <row r="63">
          <cell r="C63" t="str">
            <v>(iii) Critical Spare Parts</v>
          </cell>
        </row>
        <row r="64">
          <cell r="C64" t="str">
            <v>(provide separate list with quantity and unit prices for spares for each item 2A. 1 to 2A. 18)</v>
          </cell>
        </row>
        <row r="65">
          <cell r="A65" t="str">
            <v>2A</v>
          </cell>
          <cell r="B65" t="str">
            <v>TOTAL APPORTIONED AMOUNT FOR  COST CENTRE 2A (inclusive of all taxes and duties except tax payable under Section 5 and 6 of the APGST)</v>
          </cell>
          <cell r="G65">
            <v>748358969.80000007</v>
          </cell>
          <cell r="H65">
            <v>0</v>
          </cell>
          <cell r="I65">
            <v>0</v>
          </cell>
          <cell r="J65">
            <v>0</v>
          </cell>
          <cell r="K65">
            <v>452192005.84000003</v>
          </cell>
          <cell r="L65">
            <v>21634978</v>
          </cell>
          <cell r="M65">
            <v>49527758.560000002</v>
          </cell>
          <cell r="N65">
            <v>20104372.883665551</v>
          </cell>
          <cell r="O65">
            <v>11535703.939999999</v>
          </cell>
          <cell r="P65">
            <v>2154.48</v>
          </cell>
          <cell r="Q65">
            <v>551691.93999999994</v>
          </cell>
          <cell r="R65">
            <v>36012030.57</v>
          </cell>
          <cell r="S65">
            <v>1801587.35</v>
          </cell>
          <cell r="T65">
            <v>211147687.21881118</v>
          </cell>
          <cell r="U65">
            <v>0</v>
          </cell>
          <cell r="V65">
            <v>748393567.32881129</v>
          </cell>
        </row>
        <row r="66">
          <cell r="B66" t="str">
            <v>Value of applicable Segniorage charges</v>
          </cell>
          <cell r="G66">
            <v>3355079.94</v>
          </cell>
          <cell r="V66">
            <v>748393567.32881129</v>
          </cell>
        </row>
        <row r="67">
          <cell r="V67">
            <v>-34597.528811216354</v>
          </cell>
        </row>
        <row r="69">
          <cell r="B69" t="str">
            <v>Note for Tenderers: Any items of work not specifically mentioned above shall be allocated to the most appropriate item of work and indicated separately (2A.1 to 2A.19)</v>
          </cell>
        </row>
        <row r="70">
          <cell r="G70">
            <v>748358969.80000007</v>
          </cell>
        </row>
        <row r="71">
          <cell r="G71">
            <v>0</v>
          </cell>
        </row>
      </sheetData>
      <sheetData sheetId="3"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2B– Superstructure - PTB</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N8" t="str">
            <v>AP General Sales Tax</v>
          </cell>
          <cell r="O8" t="str">
            <v>Central Sales tax</v>
          </cell>
        </row>
        <row r="9">
          <cell r="B9" t="str">
            <v>2B.1</v>
          </cell>
          <cell r="C9" t="str">
            <v>PCC in airport village</v>
          </cell>
        </row>
        <row r="10">
          <cell r="B10" t="str">
            <v>2B.2</v>
          </cell>
          <cell r="C10" t="str">
            <v>Columns concrete(C40)</v>
          </cell>
          <cell r="D10">
            <v>2923</v>
          </cell>
          <cell r="E10" t="str">
            <v>m3</v>
          </cell>
          <cell r="F10">
            <v>3416.51</v>
          </cell>
          <cell r="G10">
            <v>9986458.7300000004</v>
          </cell>
          <cell r="H10">
            <v>0</v>
          </cell>
          <cell r="I10">
            <v>0</v>
          </cell>
          <cell r="J10">
            <v>0</v>
          </cell>
          <cell r="K10">
            <v>6260064.2300000004</v>
          </cell>
          <cell r="L10">
            <v>0</v>
          </cell>
          <cell r="M10">
            <v>365375</v>
          </cell>
          <cell r="N10">
            <v>868226.23835520004</v>
          </cell>
          <cell r="O10">
            <v>0</v>
          </cell>
          <cell r="P10">
            <v>0</v>
          </cell>
          <cell r="Q10">
            <v>0</v>
          </cell>
          <cell r="R10">
            <v>500797.59</v>
          </cell>
          <cell r="S10">
            <v>0</v>
          </cell>
          <cell r="T10">
            <v>3361030.3440968003</v>
          </cell>
          <cell r="U10">
            <v>0</v>
          </cell>
          <cell r="V10">
            <v>9986469.5740967989</v>
          </cell>
        </row>
        <row r="11">
          <cell r="C11" t="str">
            <v>Columns formwork (Curved)</v>
          </cell>
          <cell r="D11">
            <v>11901</v>
          </cell>
          <cell r="E11" t="str">
            <v>m2</v>
          </cell>
          <cell r="F11">
            <v>419.2</v>
          </cell>
          <cell r="G11">
            <v>4988899.2</v>
          </cell>
          <cell r="H11">
            <v>0</v>
          </cell>
          <cell r="I11">
            <v>0</v>
          </cell>
          <cell r="J11">
            <v>0</v>
          </cell>
          <cell r="K11">
            <v>2246977.27</v>
          </cell>
          <cell r="L11">
            <v>0</v>
          </cell>
          <cell r="M11">
            <v>359516.36</v>
          </cell>
          <cell r="N11">
            <v>330607.63041216898</v>
          </cell>
          <cell r="O11">
            <v>0</v>
          </cell>
          <cell r="P11">
            <v>0</v>
          </cell>
          <cell r="Q11">
            <v>0</v>
          </cell>
          <cell r="R11">
            <v>179705.1</v>
          </cell>
          <cell r="S11">
            <v>0</v>
          </cell>
          <cell r="T11">
            <v>2382434.0133768003</v>
          </cell>
          <cell r="U11">
            <v>0</v>
          </cell>
          <cell r="V11">
            <v>4988927.6433768012</v>
          </cell>
        </row>
        <row r="12">
          <cell r="B12" t="str">
            <v>2B.3</v>
          </cell>
          <cell r="C12" t="str">
            <v>Beams concrete</v>
          </cell>
          <cell r="T12">
            <v>0</v>
          </cell>
          <cell r="V12">
            <v>0</v>
          </cell>
        </row>
        <row r="13">
          <cell r="C13" t="str">
            <v>C30</v>
          </cell>
          <cell r="D13">
            <v>5120</v>
          </cell>
          <cell r="E13" t="str">
            <v>m3</v>
          </cell>
          <cell r="F13">
            <v>3107.54</v>
          </cell>
          <cell r="G13">
            <v>15910604.800000001</v>
          </cell>
          <cell r="H13">
            <v>0</v>
          </cell>
          <cell r="I13">
            <v>0</v>
          </cell>
          <cell r="J13">
            <v>0</v>
          </cell>
          <cell r="K13">
            <v>9717800.1600000001</v>
          </cell>
          <cell r="L13">
            <v>0</v>
          </cell>
          <cell r="M13">
            <v>576000</v>
          </cell>
          <cell r="N13">
            <v>1410214.821888</v>
          </cell>
          <cell r="O13">
            <v>0</v>
          </cell>
          <cell r="P13">
            <v>0</v>
          </cell>
          <cell r="Q13">
            <v>0</v>
          </cell>
          <cell r="R13">
            <v>777420.80000000005</v>
          </cell>
          <cell r="S13">
            <v>0</v>
          </cell>
          <cell r="T13">
            <v>5616806.9330016002</v>
          </cell>
          <cell r="U13">
            <v>0</v>
          </cell>
          <cell r="V13">
            <v>15910607.0930016</v>
          </cell>
        </row>
        <row r="14">
          <cell r="C14" t="str">
            <v>C40</v>
          </cell>
          <cell r="D14">
            <v>12802</v>
          </cell>
          <cell r="E14" t="str">
            <v>m3</v>
          </cell>
          <cell r="F14">
            <v>3416.51</v>
          </cell>
          <cell r="G14">
            <v>43738161.020000003</v>
          </cell>
          <cell r="H14">
            <v>0</v>
          </cell>
          <cell r="I14">
            <v>0</v>
          </cell>
          <cell r="J14">
            <v>0</v>
          </cell>
          <cell r="K14">
            <v>27417496.5</v>
          </cell>
          <cell r="L14">
            <v>0</v>
          </cell>
          <cell r="M14">
            <v>1600250</v>
          </cell>
          <cell r="N14">
            <v>3802611.1198848002</v>
          </cell>
          <cell r="O14">
            <v>0</v>
          </cell>
          <cell r="P14">
            <v>0</v>
          </cell>
          <cell r="Q14">
            <v>0</v>
          </cell>
          <cell r="R14">
            <v>2193366.66</v>
          </cell>
          <cell r="S14">
            <v>0</v>
          </cell>
          <cell r="T14">
            <v>14720462.026544802</v>
          </cell>
          <cell r="U14">
            <v>0</v>
          </cell>
          <cell r="V14">
            <v>43738208.526544809</v>
          </cell>
        </row>
        <row r="15">
          <cell r="C15" t="str">
            <v>Beams formwork</v>
          </cell>
          <cell r="D15">
            <v>91665</v>
          </cell>
          <cell r="E15" t="str">
            <v>m2</v>
          </cell>
          <cell r="F15">
            <v>598.49</v>
          </cell>
          <cell r="G15">
            <v>54860585.850000001</v>
          </cell>
          <cell r="H15">
            <v>0</v>
          </cell>
          <cell r="I15">
            <v>0</v>
          </cell>
          <cell r="J15">
            <v>0</v>
          </cell>
          <cell r="K15">
            <v>18196511.940000001</v>
          </cell>
          <cell r="L15">
            <v>0</v>
          </cell>
          <cell r="M15">
            <v>2911441.91</v>
          </cell>
          <cell r="N15">
            <v>2351169.8599870801</v>
          </cell>
          <cell r="O15">
            <v>0</v>
          </cell>
          <cell r="P15">
            <v>0</v>
          </cell>
          <cell r="Q15">
            <v>0</v>
          </cell>
          <cell r="R15">
            <v>1455640.2</v>
          </cell>
          <cell r="S15">
            <v>0</v>
          </cell>
          <cell r="T15">
            <v>33752749.037233599</v>
          </cell>
          <cell r="U15">
            <v>0</v>
          </cell>
          <cell r="V15">
            <v>54860702.8872336</v>
          </cell>
        </row>
        <row r="16">
          <cell r="B16" t="str">
            <v>2B.4</v>
          </cell>
          <cell r="C16" t="str">
            <v>Slab concrete</v>
          </cell>
          <cell r="T16">
            <v>0</v>
          </cell>
          <cell r="V16">
            <v>0</v>
          </cell>
        </row>
        <row r="17">
          <cell r="C17" t="str">
            <v>C30</v>
          </cell>
          <cell r="D17">
            <v>3078</v>
          </cell>
          <cell r="E17" t="str">
            <v>m3</v>
          </cell>
          <cell r="F17">
            <v>3107.54</v>
          </cell>
          <cell r="G17">
            <v>9565008.1199999992</v>
          </cell>
          <cell r="H17">
            <v>0</v>
          </cell>
          <cell r="I17">
            <v>0</v>
          </cell>
          <cell r="J17">
            <v>0</v>
          </cell>
          <cell r="K17">
            <v>5842068.1399999997</v>
          </cell>
          <cell r="L17">
            <v>0</v>
          </cell>
          <cell r="M17">
            <v>346275</v>
          </cell>
          <cell r="N17">
            <v>847781.48862720001</v>
          </cell>
          <cell r="O17">
            <v>0</v>
          </cell>
          <cell r="P17">
            <v>0</v>
          </cell>
          <cell r="Q17">
            <v>0</v>
          </cell>
          <cell r="R17">
            <v>467363.52</v>
          </cell>
          <cell r="S17">
            <v>0</v>
          </cell>
          <cell r="T17">
            <v>3376666.3486072002</v>
          </cell>
          <cell r="U17">
            <v>0</v>
          </cell>
          <cell r="V17">
            <v>9565009.4886072017</v>
          </cell>
        </row>
        <row r="18">
          <cell r="C18" t="str">
            <v>C40</v>
          </cell>
          <cell r="D18">
            <v>6286</v>
          </cell>
          <cell r="E18" t="str">
            <v>m3</v>
          </cell>
          <cell r="F18">
            <v>3416.51</v>
          </cell>
          <cell r="G18">
            <v>21476181.859999999</v>
          </cell>
          <cell r="H18">
            <v>0</v>
          </cell>
          <cell r="I18">
            <v>0</v>
          </cell>
          <cell r="J18">
            <v>0</v>
          </cell>
          <cell r="K18">
            <v>13462457.66</v>
          </cell>
          <cell r="L18">
            <v>0</v>
          </cell>
          <cell r="M18">
            <v>785750</v>
          </cell>
          <cell r="N18">
            <v>1867146.8129664001</v>
          </cell>
          <cell r="O18">
            <v>0</v>
          </cell>
          <cell r="P18">
            <v>0</v>
          </cell>
          <cell r="Q18">
            <v>0</v>
          </cell>
          <cell r="R18">
            <v>1076980.3799999999</v>
          </cell>
          <cell r="S18">
            <v>0</v>
          </cell>
          <cell r="T18">
            <v>7227997.5262064002</v>
          </cell>
          <cell r="U18">
            <v>0</v>
          </cell>
          <cell r="V18">
            <v>21476205.186206404</v>
          </cell>
        </row>
        <row r="19">
          <cell r="C19" t="str">
            <v>Slab formwork</v>
          </cell>
          <cell r="D19">
            <v>72239</v>
          </cell>
          <cell r="E19" t="str">
            <v>m2</v>
          </cell>
          <cell r="F19">
            <v>526.94000000000005</v>
          </cell>
          <cell r="G19">
            <v>38065618.659999996</v>
          </cell>
          <cell r="H19">
            <v>0</v>
          </cell>
          <cell r="I19">
            <v>0</v>
          </cell>
          <cell r="J19">
            <v>0</v>
          </cell>
          <cell r="K19">
            <v>6470111.21</v>
          </cell>
          <cell r="L19">
            <v>0</v>
          </cell>
          <cell r="M19">
            <v>1035217.79</v>
          </cell>
          <cell r="N19">
            <v>1024389.14231779</v>
          </cell>
          <cell r="O19">
            <v>0</v>
          </cell>
          <cell r="P19">
            <v>0</v>
          </cell>
          <cell r="Q19">
            <v>0</v>
          </cell>
          <cell r="R19">
            <v>517953.63</v>
          </cell>
          <cell r="S19">
            <v>0</v>
          </cell>
          <cell r="T19">
            <v>30560451.0169832</v>
          </cell>
          <cell r="U19">
            <v>0</v>
          </cell>
          <cell r="V19">
            <v>38065780.016983204</v>
          </cell>
        </row>
        <row r="20">
          <cell r="B20" t="str">
            <v>2B.5</v>
          </cell>
          <cell r="C20" t="str">
            <v>Service shafts concrete</v>
          </cell>
          <cell r="T20">
            <v>0</v>
          </cell>
          <cell r="V20">
            <v>0</v>
          </cell>
        </row>
        <row r="21">
          <cell r="C21" t="str">
            <v>Walls concrete (C40)</v>
          </cell>
          <cell r="D21">
            <v>1905</v>
          </cell>
          <cell r="E21" t="str">
            <v>m3</v>
          </cell>
          <cell r="F21">
            <v>3416.51</v>
          </cell>
          <cell r="G21">
            <v>6508451.5499999998</v>
          </cell>
          <cell r="H21">
            <v>0</v>
          </cell>
          <cell r="I21">
            <v>0</v>
          </cell>
          <cell r="J21">
            <v>0</v>
          </cell>
          <cell r="K21">
            <v>4079857.12</v>
          </cell>
          <cell r="L21">
            <v>0</v>
          </cell>
          <cell r="M21">
            <v>238125</v>
          </cell>
          <cell r="N21">
            <v>565847.069472</v>
          </cell>
          <cell r="O21">
            <v>0</v>
          </cell>
          <cell r="P21">
            <v>0</v>
          </cell>
          <cell r="Q21">
            <v>0</v>
          </cell>
          <cell r="R21">
            <v>326383.65000000002</v>
          </cell>
          <cell r="S21">
            <v>0</v>
          </cell>
          <cell r="T21">
            <v>2190476.4971528002</v>
          </cell>
          <cell r="U21">
            <v>0</v>
          </cell>
          <cell r="V21">
            <v>6508458.6171528008</v>
          </cell>
        </row>
        <row r="22">
          <cell r="C22" t="str">
            <v>Walls formwork</v>
          </cell>
          <cell r="D22">
            <v>13200</v>
          </cell>
          <cell r="E22" t="str">
            <v>m2</v>
          </cell>
          <cell r="F22">
            <v>441.33</v>
          </cell>
          <cell r="G22">
            <v>5825556</v>
          </cell>
          <cell r="H22">
            <v>0</v>
          </cell>
          <cell r="I22">
            <v>0</v>
          </cell>
          <cell r="J22">
            <v>0</v>
          </cell>
          <cell r="K22">
            <v>2308310.7400000002</v>
          </cell>
          <cell r="L22">
            <v>0</v>
          </cell>
          <cell r="M22">
            <v>333411.3</v>
          </cell>
          <cell r="N22">
            <v>306627.924952381</v>
          </cell>
          <cell r="O22">
            <v>0</v>
          </cell>
          <cell r="P22">
            <v>0</v>
          </cell>
          <cell r="Q22">
            <v>0</v>
          </cell>
          <cell r="R22">
            <v>184668</v>
          </cell>
          <cell r="S22">
            <v>0</v>
          </cell>
          <cell r="T22">
            <v>3183852.4680871996</v>
          </cell>
          <cell r="U22">
            <v>0</v>
          </cell>
          <cell r="V22">
            <v>5825574.5080871992</v>
          </cell>
        </row>
        <row r="23">
          <cell r="B23" t="str">
            <v>2B.6</v>
          </cell>
          <cell r="C23" t="str">
            <v>Reinforcement steel</v>
          </cell>
          <cell r="D23">
            <v>6202527</v>
          </cell>
          <cell r="E23" t="str">
            <v>kg</v>
          </cell>
          <cell r="F23">
            <v>36.08</v>
          </cell>
          <cell r="G23">
            <v>223787174.16</v>
          </cell>
          <cell r="H23">
            <v>0</v>
          </cell>
          <cell r="I23">
            <v>0</v>
          </cell>
          <cell r="J23">
            <v>0</v>
          </cell>
          <cell r="K23">
            <v>144854657.86000001</v>
          </cell>
          <cell r="L23">
            <v>12503182.189999999</v>
          </cell>
          <cell r="M23">
            <v>22988188.440000001</v>
          </cell>
          <cell r="N23">
            <v>0</v>
          </cell>
          <cell r="O23">
            <v>6666574.6500000004</v>
          </cell>
          <cell r="P23">
            <v>0</v>
          </cell>
          <cell r="Q23">
            <v>0</v>
          </cell>
          <cell r="R23">
            <v>11494094.220000001</v>
          </cell>
          <cell r="S23">
            <v>0</v>
          </cell>
          <cell r="T23">
            <v>49297453.788408801</v>
          </cell>
          <cell r="U23">
            <v>0</v>
          </cell>
          <cell r="V23">
            <v>223806874.73840883</v>
          </cell>
        </row>
        <row r="24">
          <cell r="B24" t="str">
            <v>2B.7</v>
          </cell>
          <cell r="C24" t="str">
            <v>Software</v>
          </cell>
          <cell r="G24" t="str">
            <v>N.A.</v>
          </cell>
          <cell r="V24">
            <v>0</v>
          </cell>
        </row>
        <row r="25">
          <cell r="B25" t="str">
            <v>2B.8</v>
          </cell>
          <cell r="C25" t="str">
            <v>Clearing and Forwarding Services</v>
          </cell>
          <cell r="D25">
            <v>1</v>
          </cell>
          <cell r="E25" t="str">
            <v>L.S.</v>
          </cell>
          <cell r="G25">
            <v>0</v>
          </cell>
          <cell r="Q25">
            <v>0</v>
          </cell>
          <cell r="V25">
            <v>0</v>
          </cell>
        </row>
        <row r="26">
          <cell r="B26" t="str">
            <v>2B.9</v>
          </cell>
          <cell r="C26" t="str">
            <v>Inland Transportation</v>
          </cell>
          <cell r="D26">
            <v>1</v>
          </cell>
          <cell r="E26" t="str">
            <v>L.S.</v>
          </cell>
          <cell r="G26">
            <v>12822013.34</v>
          </cell>
          <cell r="L26">
            <v>12503182.189999999</v>
          </cell>
          <cell r="Q26">
            <v>318831.15000000002</v>
          </cell>
          <cell r="V26">
            <v>12822013.34</v>
          </cell>
        </row>
        <row r="27">
          <cell r="B27" t="str">
            <v>2B.10</v>
          </cell>
          <cell r="C27" t="str">
            <v>Value of engineering services</v>
          </cell>
          <cell r="D27">
            <v>1</v>
          </cell>
          <cell r="E27" t="str">
            <v>L.S.</v>
          </cell>
          <cell r="G27">
            <v>0</v>
          </cell>
          <cell r="Q27">
            <v>0</v>
          </cell>
          <cell r="V27">
            <v>0</v>
          </cell>
        </row>
        <row r="28">
          <cell r="B28" t="str">
            <v>2B.11</v>
          </cell>
          <cell r="C28" t="str">
            <v>Spare Parts comprising:</v>
          </cell>
          <cell r="G28" t="str">
            <v>N.A.</v>
          </cell>
        </row>
        <row r="29">
          <cell r="C29" t="str">
            <v>(i) Replacement Parts</v>
          </cell>
          <cell r="V29">
            <v>0</v>
          </cell>
        </row>
        <row r="30">
          <cell r="C30" t="str">
            <v>(ii) Commissioning Parts</v>
          </cell>
        </row>
        <row r="31">
          <cell r="C31" t="str">
            <v>(iii) Critical Spare Parts</v>
          </cell>
          <cell r="V31">
            <v>0</v>
          </cell>
        </row>
        <row r="32">
          <cell r="C32" t="str">
            <v>(provide separate list with quantity and unit prices for spares for each item 2B. 1 to 2B. 10)</v>
          </cell>
        </row>
        <row r="33">
          <cell r="A33" t="str">
            <v>2B</v>
          </cell>
          <cell r="B33" t="str">
            <v>TOTAL APPORTIONED AMOUNT FOR  COST CENTRE 2B (inclusive of all taxes and duties except tax payable under Section 5 or 6 and 5F of the APGST)</v>
          </cell>
          <cell r="G33">
            <v>447534713.28999996</v>
          </cell>
          <cell r="H33">
            <v>0</v>
          </cell>
          <cell r="I33">
            <v>0</v>
          </cell>
          <cell r="J33">
            <v>0</v>
          </cell>
          <cell r="K33">
            <v>240856312.82999998</v>
          </cell>
          <cell r="L33">
            <v>12503182.189999999</v>
          </cell>
          <cell r="M33">
            <v>31539550.800000001</v>
          </cell>
          <cell r="N33">
            <v>13374622.10886302</v>
          </cell>
          <cell r="O33">
            <v>6666574.6500000004</v>
          </cell>
          <cell r="P33">
            <v>0</v>
          </cell>
          <cell r="Q33">
            <v>318831.15000000002</v>
          </cell>
          <cell r="R33">
            <v>19174373.75</v>
          </cell>
          <cell r="S33">
            <v>0</v>
          </cell>
          <cell r="T33">
            <v>155670379.99969921</v>
          </cell>
          <cell r="U33">
            <v>0</v>
          </cell>
          <cell r="V33">
            <v>447554831.61969912</v>
          </cell>
        </row>
        <row r="34">
          <cell r="B34" t="str">
            <v>Value of applicable Segniorage charges</v>
          </cell>
          <cell r="G34">
            <v>1742826.78</v>
          </cell>
          <cell r="V34">
            <v>447554831.61969924</v>
          </cell>
        </row>
        <row r="35">
          <cell r="V35">
            <v>0</v>
          </cell>
        </row>
        <row r="36">
          <cell r="V36">
            <v>-20118.329699158669</v>
          </cell>
        </row>
        <row r="37">
          <cell r="B37" t="str">
            <v>Note for Tenderers: Any items of work not specifically mentioned above shall be allocated to the most appropriate item of work and indicated separately (2B.1 to 2B.11)</v>
          </cell>
        </row>
        <row r="38">
          <cell r="G38">
            <v>447534713.28999996</v>
          </cell>
        </row>
        <row r="39">
          <cell r="G39">
            <v>0</v>
          </cell>
        </row>
      </sheetData>
      <sheetData sheetId="4"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2C – Roof structure - PTB</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N8" t="str">
            <v>AP General Sales Tax</v>
          </cell>
          <cell r="O8" t="str">
            <v>Central Sales tax</v>
          </cell>
        </row>
        <row r="9">
          <cell r="B9" t="str">
            <v>2C.1</v>
          </cell>
          <cell r="C9" t="str">
            <v>Roofing membrane (on plan area)</v>
          </cell>
          <cell r="D9">
            <v>34985</v>
          </cell>
          <cell r="E9" t="str">
            <v>m2</v>
          </cell>
          <cell r="F9">
            <v>5685.58</v>
          </cell>
          <cell r="G9">
            <v>198910016.30000001</v>
          </cell>
          <cell r="H9">
            <v>0</v>
          </cell>
          <cell r="I9">
            <v>0</v>
          </cell>
          <cell r="J9">
            <v>0</v>
          </cell>
          <cell r="K9">
            <v>136598932.5</v>
          </cell>
          <cell r="L9">
            <v>822934.66</v>
          </cell>
          <cell r="M9">
            <v>0</v>
          </cell>
          <cell r="N9">
            <v>0</v>
          </cell>
          <cell r="O9">
            <v>5463957.2999999998</v>
          </cell>
          <cell r="P9">
            <v>17047546.780000001</v>
          </cell>
          <cell r="Q9">
            <v>4597920.07</v>
          </cell>
          <cell r="R9">
            <v>5463957.2999999998</v>
          </cell>
          <cell r="S9">
            <v>0</v>
          </cell>
          <cell r="T9">
            <v>35201664.322698399</v>
          </cell>
          <cell r="U9">
            <v>0</v>
          </cell>
          <cell r="V9">
            <v>198910020.97269842</v>
          </cell>
        </row>
        <row r="10">
          <cell r="B10" t="str">
            <v>2C.2</v>
          </cell>
          <cell r="C10" t="str">
            <v>Thermal insulation for roofing (ditto)</v>
          </cell>
          <cell r="D10">
            <v>34985</v>
          </cell>
          <cell r="E10" t="str">
            <v>m2</v>
          </cell>
          <cell r="F10" t="str">
            <v>Included in SL. No. 2C.1</v>
          </cell>
          <cell r="T10">
            <v>0</v>
          </cell>
          <cell r="V10">
            <v>0</v>
          </cell>
        </row>
        <row r="11">
          <cell r="B11" t="str">
            <v>2C.3</v>
          </cell>
          <cell r="C11" t="str">
            <v>Metallic sheet roofing (ditto)</v>
          </cell>
          <cell r="D11">
            <v>34985</v>
          </cell>
          <cell r="E11" t="str">
            <v>m2</v>
          </cell>
          <cell r="F11" t="str">
            <v>Included in SL. No. 2C.1</v>
          </cell>
          <cell r="T11">
            <v>0</v>
          </cell>
          <cell r="V11">
            <v>0</v>
          </cell>
        </row>
        <row r="12">
          <cell r="C12" t="str">
            <v xml:space="preserve">Metal curved cladding for cnopy projection with silicon joint </v>
          </cell>
          <cell r="D12">
            <v>9600</v>
          </cell>
          <cell r="E12" t="str">
            <v>m2</v>
          </cell>
          <cell r="F12">
            <v>9878.42</v>
          </cell>
          <cell r="G12">
            <v>94832832</v>
          </cell>
          <cell r="H12">
            <v>0</v>
          </cell>
          <cell r="I12">
            <v>0</v>
          </cell>
          <cell r="J12">
            <v>0</v>
          </cell>
          <cell r="K12">
            <v>65294400</v>
          </cell>
          <cell r="L12">
            <v>552072</v>
          </cell>
          <cell r="M12">
            <v>0</v>
          </cell>
          <cell r="N12">
            <v>0</v>
          </cell>
          <cell r="O12">
            <v>5876928</v>
          </cell>
          <cell r="P12">
            <v>3917952</v>
          </cell>
          <cell r="Q12">
            <v>0</v>
          </cell>
          <cell r="R12">
            <v>5223552</v>
          </cell>
          <cell r="S12">
            <v>0</v>
          </cell>
          <cell r="T12">
            <v>19743561.009023998</v>
          </cell>
          <cell r="U12">
            <v>0</v>
          </cell>
          <cell r="V12">
            <v>94832841.009023994</v>
          </cell>
        </row>
        <row r="13">
          <cell r="B13" t="str">
            <v>2C.4</v>
          </cell>
          <cell r="C13" t="str">
            <v>Structural steel for roof support (roof 1 to roof 4)</v>
          </cell>
          <cell r="D13">
            <v>2071220</v>
          </cell>
          <cell r="E13" t="str">
            <v>kg</v>
          </cell>
          <cell r="F13">
            <v>214.86</v>
          </cell>
          <cell r="G13">
            <v>445022329.19999999</v>
          </cell>
          <cell r="H13">
            <v>0</v>
          </cell>
          <cell r="I13">
            <v>0</v>
          </cell>
          <cell r="J13">
            <v>0</v>
          </cell>
          <cell r="K13">
            <v>48073016.200000003</v>
          </cell>
          <cell r="L13">
            <v>5364459.8</v>
          </cell>
          <cell r="M13">
            <v>7684226.2000000002</v>
          </cell>
          <cell r="N13">
            <v>0</v>
          </cell>
          <cell r="O13">
            <v>2236917.6</v>
          </cell>
          <cell r="P13">
            <v>0</v>
          </cell>
          <cell r="Q13">
            <v>0</v>
          </cell>
          <cell r="R13">
            <v>3852469.2</v>
          </cell>
          <cell r="S13">
            <v>0</v>
          </cell>
          <cell r="T13">
            <v>387027494.39276803</v>
          </cell>
          <cell r="U13">
            <v>0</v>
          </cell>
          <cell r="V13">
            <v>445021654.39276803</v>
          </cell>
        </row>
        <row r="14">
          <cell r="B14" t="str">
            <v>2C.5</v>
          </cell>
          <cell r="C14" t="str">
            <v>Acoustic insulation for inside surfaces (on plan area)</v>
          </cell>
          <cell r="D14">
            <v>34985</v>
          </cell>
          <cell r="E14" t="str">
            <v>m2</v>
          </cell>
          <cell r="F14">
            <v>1880.58</v>
          </cell>
          <cell r="G14">
            <v>65792091.299999997</v>
          </cell>
          <cell r="H14">
            <v>0</v>
          </cell>
          <cell r="I14">
            <v>0</v>
          </cell>
          <cell r="J14">
            <v>0</v>
          </cell>
          <cell r="K14">
            <v>42874117.5</v>
          </cell>
          <cell r="L14">
            <v>3997211.18</v>
          </cell>
          <cell r="M14">
            <v>6945607.04</v>
          </cell>
          <cell r="N14">
            <v>0</v>
          </cell>
          <cell r="O14">
            <v>1992788.98</v>
          </cell>
          <cell r="P14">
            <v>2072500.54</v>
          </cell>
          <cell r="Q14">
            <v>1500594.11</v>
          </cell>
          <cell r="R14">
            <v>1714964.7</v>
          </cell>
          <cell r="S14">
            <v>0</v>
          </cell>
          <cell r="T14">
            <v>10406369.688662399</v>
          </cell>
          <cell r="U14">
            <v>0</v>
          </cell>
          <cell r="V14">
            <v>65791977.858662382</v>
          </cell>
        </row>
        <row r="15">
          <cell r="B15" t="str">
            <v>2C.6</v>
          </cell>
          <cell r="C15" t="str">
            <v>False ceiling (on plan area)</v>
          </cell>
          <cell r="D15">
            <v>21360</v>
          </cell>
          <cell r="E15" t="str">
            <v>m2</v>
          </cell>
          <cell r="F15">
            <v>4830.07</v>
          </cell>
          <cell r="G15">
            <v>103170295.2</v>
          </cell>
          <cell r="H15">
            <v>0</v>
          </cell>
          <cell r="I15">
            <v>0</v>
          </cell>
          <cell r="J15">
            <v>0</v>
          </cell>
          <cell r="K15">
            <v>76997460</v>
          </cell>
          <cell r="L15">
            <v>886947.3</v>
          </cell>
          <cell r="M15">
            <v>0</v>
          </cell>
          <cell r="N15">
            <v>0</v>
          </cell>
          <cell r="O15">
            <v>4882255.2</v>
          </cell>
          <cell r="P15">
            <v>3254836.8</v>
          </cell>
          <cell r="Q15">
            <v>0</v>
          </cell>
          <cell r="R15">
            <v>6159796.7999999998</v>
          </cell>
          <cell r="S15">
            <v>0</v>
          </cell>
          <cell r="T15">
            <v>18035808.326212801</v>
          </cell>
          <cell r="U15">
            <v>0</v>
          </cell>
          <cell r="V15">
            <v>103170360.32621279</v>
          </cell>
        </row>
        <row r="16">
          <cell r="B16" t="str">
            <v>2C.7</v>
          </cell>
          <cell r="C16" t="str">
            <v>Skylights (on plan area : 48m2 ; surface area : 130m2)</v>
          </cell>
          <cell r="D16">
            <v>16</v>
          </cell>
          <cell r="E16" t="str">
            <v>No.</v>
          </cell>
          <cell r="F16">
            <v>638485.41</v>
          </cell>
          <cell r="G16">
            <v>10215766.560000001</v>
          </cell>
          <cell r="H16">
            <v>0</v>
          </cell>
          <cell r="I16">
            <v>0</v>
          </cell>
          <cell r="J16">
            <v>0</v>
          </cell>
          <cell r="K16">
            <v>6481280</v>
          </cell>
          <cell r="L16">
            <v>70572.800000000003</v>
          </cell>
          <cell r="M16">
            <v>1049967.3600000001</v>
          </cell>
          <cell r="N16">
            <v>0</v>
          </cell>
          <cell r="O16">
            <v>301249.89</v>
          </cell>
          <cell r="P16">
            <v>313299.89</v>
          </cell>
          <cell r="Q16">
            <v>226844.79999999999</v>
          </cell>
          <cell r="R16">
            <v>259251.20000000001</v>
          </cell>
          <cell r="S16">
            <v>0</v>
          </cell>
          <cell r="T16">
            <v>1843124.6684655999</v>
          </cell>
          <cell r="U16">
            <v>0</v>
          </cell>
          <cell r="V16">
            <v>10215766.608465599</v>
          </cell>
        </row>
        <row r="17">
          <cell r="B17" t="str">
            <v>2C.8</v>
          </cell>
          <cell r="C17" t="str">
            <v>Structural steel for skylights support</v>
          </cell>
          <cell r="D17">
            <v>43200</v>
          </cell>
          <cell r="E17" t="str">
            <v>kg</v>
          </cell>
          <cell r="F17">
            <v>66.2</v>
          </cell>
          <cell r="G17">
            <v>2859840</v>
          </cell>
          <cell r="H17">
            <v>0</v>
          </cell>
          <cell r="I17">
            <v>0</v>
          </cell>
          <cell r="J17">
            <v>0</v>
          </cell>
          <cell r="K17">
            <v>1002672</v>
          </cell>
          <cell r="L17">
            <v>111888</v>
          </cell>
          <cell r="M17">
            <v>160272</v>
          </cell>
          <cell r="N17">
            <v>0</v>
          </cell>
          <cell r="O17">
            <v>46656</v>
          </cell>
          <cell r="P17">
            <v>0</v>
          </cell>
          <cell r="Q17">
            <v>0</v>
          </cell>
          <cell r="R17">
            <v>80352</v>
          </cell>
          <cell r="S17">
            <v>0</v>
          </cell>
          <cell r="T17">
            <v>1650116.4825599999</v>
          </cell>
          <cell r="U17">
            <v>0</v>
          </cell>
          <cell r="V17">
            <v>2859716.4825599999</v>
          </cell>
        </row>
        <row r="18">
          <cell r="B18" t="str">
            <v>2C.9</v>
          </cell>
          <cell r="C18" t="str">
            <v>Tensile fabric roof in airport village (on plan area)</v>
          </cell>
          <cell r="D18">
            <v>6728</v>
          </cell>
          <cell r="E18" t="str">
            <v>m2</v>
          </cell>
          <cell r="F18">
            <v>12065.83</v>
          </cell>
          <cell r="G18">
            <v>81178904.239999995</v>
          </cell>
          <cell r="H18">
            <v>48318980.75</v>
          </cell>
          <cell r="I18">
            <v>9760434.1099999994</v>
          </cell>
          <cell r="J18">
            <v>9370016.75</v>
          </cell>
          <cell r="K18">
            <v>0</v>
          </cell>
          <cell r="L18">
            <v>966379.62</v>
          </cell>
          <cell r="M18">
            <v>0</v>
          </cell>
          <cell r="N18">
            <v>0</v>
          </cell>
          <cell r="O18">
            <v>0</v>
          </cell>
          <cell r="P18">
            <v>0</v>
          </cell>
          <cell r="Q18">
            <v>154387.20000000001</v>
          </cell>
          <cell r="R18">
            <v>0</v>
          </cell>
          <cell r="S18">
            <v>0</v>
          </cell>
          <cell r="T18">
            <v>12061468.572245598</v>
          </cell>
          <cell r="U18">
            <v>1513600</v>
          </cell>
          <cell r="V18">
            <v>81178887.3822456</v>
          </cell>
        </row>
        <row r="19">
          <cell r="B19" t="str">
            <v>2C.10</v>
          </cell>
          <cell r="C19" t="str">
            <v>Stainless Steel for tensile roof support</v>
          </cell>
          <cell r="D19">
            <v>185421</v>
          </cell>
          <cell r="E19" t="str">
            <v>kg</v>
          </cell>
          <cell r="F19">
            <v>615.17999999999995</v>
          </cell>
          <cell r="G19">
            <v>114067290.78</v>
          </cell>
          <cell r="H19">
            <v>0</v>
          </cell>
          <cell r="I19">
            <v>0</v>
          </cell>
          <cell r="J19">
            <v>0</v>
          </cell>
          <cell r="K19">
            <v>63043140</v>
          </cell>
          <cell r="L19">
            <v>498782.49</v>
          </cell>
          <cell r="M19">
            <v>10086902.4</v>
          </cell>
          <cell r="N19">
            <v>0</v>
          </cell>
          <cell r="O19">
            <v>2925943.38</v>
          </cell>
          <cell r="P19">
            <v>0</v>
          </cell>
          <cell r="Q19">
            <v>0</v>
          </cell>
          <cell r="R19">
            <v>5043451.2</v>
          </cell>
          <cell r="S19">
            <v>0</v>
          </cell>
          <cell r="T19">
            <v>38012204.3660184</v>
          </cell>
          <cell r="U19">
            <v>0</v>
          </cell>
          <cell r="V19">
            <v>114068190.1460184</v>
          </cell>
        </row>
        <row r="20">
          <cell r="B20" t="str">
            <v>2C.11</v>
          </cell>
          <cell r="C20" t="str">
            <v>Software</v>
          </cell>
          <cell r="G20" t="str">
            <v>N.A.</v>
          </cell>
          <cell r="V20">
            <v>0</v>
          </cell>
        </row>
        <row r="21">
          <cell r="B21" t="str">
            <v>2C.12</v>
          </cell>
          <cell r="C21" t="str">
            <v>Clearing and Forwarding Services</v>
          </cell>
          <cell r="D21">
            <v>1</v>
          </cell>
          <cell r="E21" t="str">
            <v>L.S.</v>
          </cell>
          <cell r="G21">
            <v>1064950.3400000001</v>
          </cell>
          <cell r="L21">
            <v>966379.62</v>
          </cell>
          <cell r="Q21">
            <v>98570.72</v>
          </cell>
          <cell r="V21">
            <v>1064950.3400000001</v>
          </cell>
        </row>
        <row r="22">
          <cell r="B22" t="str">
            <v>2C.13</v>
          </cell>
          <cell r="C22" t="str">
            <v>Inland Transportation</v>
          </cell>
          <cell r="D22">
            <v>1</v>
          </cell>
          <cell r="E22" t="str">
            <v>L.S.</v>
          </cell>
          <cell r="G22">
            <v>12618642.370000003</v>
          </cell>
          <cell r="L22">
            <v>12304868.230000002</v>
          </cell>
          <cell r="Q22">
            <v>313774.14</v>
          </cell>
          <cell r="V22">
            <v>12618642.370000003</v>
          </cell>
        </row>
        <row r="23">
          <cell r="B23" t="str">
            <v>2C.14</v>
          </cell>
          <cell r="C23" t="str">
            <v>Value of engineering services</v>
          </cell>
          <cell r="D23">
            <v>1</v>
          </cell>
          <cell r="E23" t="str">
            <v>L.S.</v>
          </cell>
          <cell r="G23">
            <v>0</v>
          </cell>
          <cell r="Q23">
            <v>0</v>
          </cell>
          <cell r="V23">
            <v>0</v>
          </cell>
        </row>
        <row r="24">
          <cell r="B24" t="str">
            <v>2C.15</v>
          </cell>
          <cell r="C24" t="str">
            <v>Spare Parts comprising:</v>
          </cell>
          <cell r="G24" t="str">
            <v>N.A.</v>
          </cell>
          <cell r="V24">
            <v>0</v>
          </cell>
        </row>
        <row r="25">
          <cell r="C25" t="str">
            <v>(i) Replacement Parts</v>
          </cell>
        </row>
        <row r="26">
          <cell r="C26" t="str">
            <v>(ii) Commissioning Parts</v>
          </cell>
        </row>
        <row r="27">
          <cell r="C27" t="str">
            <v>(iii) Critical Spare Parts</v>
          </cell>
        </row>
        <row r="28">
          <cell r="C28" t="str">
            <v>(provide separate list with quantity and unit prices for spares for each item 2C. 1 to 2C. 10)</v>
          </cell>
        </row>
        <row r="29">
          <cell r="A29" t="str">
            <v>2C</v>
          </cell>
          <cell r="B29" t="str">
            <v>TOTAL APPORTIONED AMOUNT FOR  COST CENTRE 2C (inclusive of all taxes and duties except tax payable under Section 5 or 6 and 5F of the APGST)</v>
          </cell>
          <cell r="G29">
            <v>1129732958.2899997</v>
          </cell>
          <cell r="H29">
            <v>48318980.75</v>
          </cell>
          <cell r="I29">
            <v>9760434.1099999994</v>
          </cell>
          <cell r="J29">
            <v>9370016.75</v>
          </cell>
          <cell r="K29">
            <v>440365018.19999999</v>
          </cell>
          <cell r="L29">
            <v>13271247.850000001</v>
          </cell>
          <cell r="M29">
            <v>25926975</v>
          </cell>
          <cell r="N29">
            <v>0</v>
          </cell>
          <cell r="O29">
            <v>23726696.350000001</v>
          </cell>
          <cell r="P29">
            <v>26606136.010000002</v>
          </cell>
          <cell r="Q29">
            <v>6892091.04</v>
          </cell>
          <cell r="R29">
            <v>27797794.399999999</v>
          </cell>
          <cell r="S29">
            <v>0</v>
          </cell>
          <cell r="T29">
            <v>523981811.82865524</v>
          </cell>
          <cell r="U29">
            <v>1513600</v>
          </cell>
          <cell r="V29">
            <v>1129733007.8886552</v>
          </cell>
        </row>
        <row r="30">
          <cell r="B30" t="str">
            <v>Value of applicable Segniorage charges</v>
          </cell>
          <cell r="G30">
            <v>0</v>
          </cell>
          <cell r="V30">
            <v>1129733007.8886552</v>
          </cell>
        </row>
        <row r="31">
          <cell r="V31">
            <v>0</v>
          </cell>
        </row>
        <row r="32">
          <cell r="B32" t="str">
            <v>Note for Tenderers: Any items of work not specifically mentioned above shall be allocated to the most appropriate item of work and indicated separately (2C.1 to 2C.15)</v>
          </cell>
          <cell r="V32">
            <v>-49.598655462265015</v>
          </cell>
        </row>
        <row r="33">
          <cell r="G33">
            <v>1129732958.2899997</v>
          </cell>
        </row>
        <row r="34">
          <cell r="G34">
            <v>0</v>
          </cell>
        </row>
      </sheetData>
      <sheetData sheetId="5"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2 D– External Envelope - PTB</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N8" t="str">
            <v>AP General Sales Tax</v>
          </cell>
          <cell r="O8" t="str">
            <v>Central Sales tax</v>
          </cell>
        </row>
        <row r="9">
          <cell r="B9" t="str">
            <v>2D.1</v>
          </cell>
          <cell r="C9" t="str">
            <v>Glazing glass</v>
          </cell>
        </row>
        <row r="10">
          <cell r="C10" t="str">
            <v>Main glazing system with mild steel structural mullions, 3000x1000 panels horizontal</v>
          </cell>
          <cell r="D10">
            <v>12177</v>
          </cell>
          <cell r="E10" t="str">
            <v>m2</v>
          </cell>
          <cell r="F10">
            <v>15781.68</v>
          </cell>
          <cell r="G10">
            <v>192173517.36000001</v>
          </cell>
          <cell r="H10">
            <v>161977236.30000001</v>
          </cell>
          <cell r="I10">
            <v>0</v>
          </cell>
          <cell r="J10">
            <v>0</v>
          </cell>
          <cell r="K10">
            <v>0</v>
          </cell>
          <cell r="L10">
            <v>0</v>
          </cell>
          <cell r="M10">
            <v>0</v>
          </cell>
          <cell r="N10">
            <v>0</v>
          </cell>
          <cell r="O10">
            <v>0</v>
          </cell>
          <cell r="P10">
            <v>0</v>
          </cell>
          <cell r="Q10">
            <v>4251295.13</v>
          </cell>
          <cell r="R10">
            <v>0</v>
          </cell>
          <cell r="S10">
            <v>0</v>
          </cell>
          <cell r="T10">
            <v>25944949.185594402</v>
          </cell>
          <cell r="U10">
            <v>0</v>
          </cell>
          <cell r="V10">
            <v>192173480.61559442</v>
          </cell>
        </row>
        <row r="11">
          <cell r="C11" t="str">
            <v>Ditto, 5000x1500 panels vertical</v>
          </cell>
          <cell r="D11">
            <v>612</v>
          </cell>
          <cell r="E11" t="str">
            <v>m2</v>
          </cell>
          <cell r="F11">
            <v>15594.03</v>
          </cell>
          <cell r="G11">
            <v>9543546.3599999994</v>
          </cell>
          <cell r="H11">
            <v>5365748.12</v>
          </cell>
          <cell r="I11">
            <v>1083881.1200000001</v>
          </cell>
          <cell r="J11">
            <v>1040525.88</v>
          </cell>
          <cell r="K11">
            <v>0</v>
          </cell>
          <cell r="L11">
            <v>0</v>
          </cell>
          <cell r="M11">
            <v>0</v>
          </cell>
          <cell r="N11">
            <v>0</v>
          </cell>
          <cell r="O11">
            <v>0</v>
          </cell>
          <cell r="P11">
            <v>0</v>
          </cell>
          <cell r="Q11">
            <v>70801.899999999994</v>
          </cell>
          <cell r="R11">
            <v>0</v>
          </cell>
          <cell r="S11">
            <v>0</v>
          </cell>
          <cell r="T11">
            <v>1288454.9638248</v>
          </cell>
          <cell r="U11">
            <v>694136.29</v>
          </cell>
          <cell r="V11">
            <v>9543548.2738247998</v>
          </cell>
        </row>
        <row r="12">
          <cell r="C12" t="str">
            <v>Fixed glazing</v>
          </cell>
          <cell r="D12">
            <v>529</v>
          </cell>
          <cell r="E12" t="str">
            <v>m2</v>
          </cell>
          <cell r="F12">
            <v>20024.849999999999</v>
          </cell>
          <cell r="G12">
            <v>10593145.65</v>
          </cell>
          <cell r="H12">
            <v>6090456.1399999997</v>
          </cell>
          <cell r="I12">
            <v>1230272.1399999999</v>
          </cell>
          <cell r="J12">
            <v>1181061.25</v>
          </cell>
          <cell r="K12">
            <v>0</v>
          </cell>
          <cell r="L12">
            <v>0</v>
          </cell>
          <cell r="M12">
            <v>0</v>
          </cell>
          <cell r="N12">
            <v>0</v>
          </cell>
          <cell r="O12">
            <v>0</v>
          </cell>
          <cell r="P12">
            <v>0</v>
          </cell>
          <cell r="Q12">
            <v>61199.68</v>
          </cell>
          <cell r="R12">
            <v>0</v>
          </cell>
          <cell r="S12">
            <v>0</v>
          </cell>
          <cell r="T12">
            <v>1430158.8704879999</v>
          </cell>
          <cell r="U12">
            <v>599996.89</v>
          </cell>
          <cell r="V12">
            <v>10593144.970487999</v>
          </cell>
        </row>
        <row r="13">
          <cell r="C13" t="str">
            <v>Skylight with glazed panels and motorised metal louvers with painted gypsum board cladding to secondary beam</v>
          </cell>
          <cell r="D13">
            <v>1525</v>
          </cell>
          <cell r="E13" t="str">
            <v>m2</v>
          </cell>
          <cell r="F13">
            <v>25783.119999999999</v>
          </cell>
          <cell r="G13">
            <v>39319258</v>
          </cell>
          <cell r="H13">
            <v>22999168.32</v>
          </cell>
          <cell r="I13">
            <v>4645832</v>
          </cell>
          <cell r="J13">
            <v>4459998.72</v>
          </cell>
          <cell r="K13">
            <v>0</v>
          </cell>
          <cell r="L13">
            <v>0</v>
          </cell>
          <cell r="M13">
            <v>0</v>
          </cell>
          <cell r="N13">
            <v>0</v>
          </cell>
          <cell r="O13">
            <v>0</v>
          </cell>
          <cell r="P13">
            <v>0</v>
          </cell>
          <cell r="Q13">
            <v>176403.17</v>
          </cell>
          <cell r="R13">
            <v>0</v>
          </cell>
          <cell r="S13">
            <v>0</v>
          </cell>
          <cell r="T13">
            <v>5308412.6922824001</v>
          </cell>
          <cell r="U13">
            <v>1729442.82</v>
          </cell>
          <cell r="V13">
            <v>39319257.722282402</v>
          </cell>
        </row>
        <row r="14">
          <cell r="C14" t="str">
            <v>Trussed bridge with glazing (not including steel structure)</v>
          </cell>
          <cell r="D14">
            <v>1792</v>
          </cell>
          <cell r="E14" t="str">
            <v>m2</v>
          </cell>
          <cell r="F14">
            <v>13090.13</v>
          </cell>
          <cell r="G14">
            <v>23457512.960000001</v>
          </cell>
          <cell r="H14">
            <v>12931076.59</v>
          </cell>
          <cell r="I14">
            <v>2612077.4700000002</v>
          </cell>
          <cell r="J14">
            <v>2507594.37</v>
          </cell>
          <cell r="K14">
            <v>0</v>
          </cell>
          <cell r="L14">
            <v>0</v>
          </cell>
          <cell r="M14">
            <v>0</v>
          </cell>
          <cell r="N14">
            <v>0</v>
          </cell>
          <cell r="O14">
            <v>0</v>
          </cell>
          <cell r="P14">
            <v>0</v>
          </cell>
          <cell r="Q14">
            <v>207315.37</v>
          </cell>
          <cell r="R14">
            <v>0</v>
          </cell>
          <cell r="S14">
            <v>0</v>
          </cell>
          <cell r="T14">
            <v>3166951.7644743999</v>
          </cell>
          <cell r="U14">
            <v>2032503.63</v>
          </cell>
          <cell r="V14">
            <v>23457519.194474399</v>
          </cell>
        </row>
        <row r="15">
          <cell r="B15" t="str">
            <v>2D.2</v>
          </cell>
          <cell r="C15" t="str">
            <v>Structural steel for glazing and aluminum panels support supports</v>
          </cell>
          <cell r="D15">
            <v>750</v>
          </cell>
          <cell r="E15" t="str">
            <v>T</v>
          </cell>
          <cell r="F15">
            <v>135300.79999999999</v>
          </cell>
          <cell r="G15">
            <v>101475600</v>
          </cell>
          <cell r="H15">
            <v>56408634.700000003</v>
          </cell>
          <cell r="I15">
            <v>11394544.210000001</v>
          </cell>
          <cell r="J15">
            <v>10938762.439999999</v>
          </cell>
          <cell r="K15">
            <v>0</v>
          </cell>
          <cell r="L15">
            <v>0</v>
          </cell>
          <cell r="M15">
            <v>0</v>
          </cell>
          <cell r="N15">
            <v>0</v>
          </cell>
          <cell r="O15">
            <v>0</v>
          </cell>
          <cell r="P15">
            <v>0</v>
          </cell>
          <cell r="Q15">
            <v>836145</v>
          </cell>
          <cell r="R15">
            <v>0</v>
          </cell>
          <cell r="S15">
            <v>0</v>
          </cell>
          <cell r="T15">
            <v>13700013.517507998</v>
          </cell>
          <cell r="U15">
            <v>8197500</v>
          </cell>
          <cell r="V15">
            <v>101475599.86750799</v>
          </cell>
        </row>
        <row r="16">
          <cell r="B16" t="str">
            <v>2D.3</v>
          </cell>
          <cell r="C16" t="str">
            <v>Epoxy treated paint for structural supports</v>
          </cell>
          <cell r="E16" t="str">
            <v>T</v>
          </cell>
          <cell r="G16" t="str">
            <v>Included</v>
          </cell>
          <cell r="T16">
            <v>0</v>
          </cell>
          <cell r="V16">
            <v>0</v>
          </cell>
        </row>
        <row r="17">
          <cell r="B17" t="str">
            <v>2D.4</v>
          </cell>
          <cell r="C17" t="str">
            <v>Sun-breakers / Ventilators for façade</v>
          </cell>
          <cell r="T17">
            <v>0</v>
          </cell>
          <cell r="V17">
            <v>0</v>
          </cell>
        </row>
        <row r="18">
          <cell r="C18" t="str">
            <v>Metal louvers 500 wide @500c/c</v>
          </cell>
          <cell r="D18">
            <v>2561</v>
          </cell>
          <cell r="E18" t="str">
            <v>m2</v>
          </cell>
          <cell r="F18">
            <v>11740.97</v>
          </cell>
          <cell r="G18">
            <v>30068624.170000002</v>
          </cell>
          <cell r="H18">
            <v>16339142.07</v>
          </cell>
          <cell r="I18">
            <v>3300506.7</v>
          </cell>
          <cell r="J18">
            <v>3168486.43</v>
          </cell>
          <cell r="K18">
            <v>0</v>
          </cell>
          <cell r="L18">
            <v>0</v>
          </cell>
          <cell r="M18">
            <v>0</v>
          </cell>
          <cell r="N18">
            <v>0</v>
          </cell>
          <cell r="O18">
            <v>0</v>
          </cell>
          <cell r="P18">
            <v>0</v>
          </cell>
          <cell r="Q18">
            <v>296280.5</v>
          </cell>
          <cell r="R18">
            <v>0</v>
          </cell>
          <cell r="S18">
            <v>0</v>
          </cell>
          <cell r="T18">
            <v>4059504.4688023999</v>
          </cell>
          <cell r="U18">
            <v>2904710.83</v>
          </cell>
          <cell r="V18">
            <v>30068630.998802401</v>
          </cell>
        </row>
        <row r="19">
          <cell r="C19" t="str">
            <v>Louvres for air intake/shaft</v>
          </cell>
          <cell r="D19">
            <v>778</v>
          </cell>
          <cell r="E19" t="str">
            <v>m2</v>
          </cell>
          <cell r="F19">
            <v>28255.93</v>
          </cell>
          <cell r="G19">
            <v>21983113.539999999</v>
          </cell>
          <cell r="H19">
            <v>12925380.800000001</v>
          </cell>
          <cell r="I19">
            <v>2610926.92</v>
          </cell>
          <cell r="J19">
            <v>2506489.84</v>
          </cell>
          <cell r="K19">
            <v>0</v>
          </cell>
          <cell r="L19">
            <v>0</v>
          </cell>
          <cell r="M19">
            <v>0</v>
          </cell>
          <cell r="N19">
            <v>0</v>
          </cell>
          <cell r="O19">
            <v>0</v>
          </cell>
          <cell r="P19">
            <v>0</v>
          </cell>
          <cell r="Q19">
            <v>90006.34</v>
          </cell>
          <cell r="R19">
            <v>0</v>
          </cell>
          <cell r="S19">
            <v>0</v>
          </cell>
          <cell r="T19">
            <v>2967895.3783983998</v>
          </cell>
          <cell r="U19">
            <v>882415.08</v>
          </cell>
          <cell r="V19">
            <v>21983114.3583984</v>
          </cell>
        </row>
        <row r="20">
          <cell r="C20" t="str">
            <v>Fixed metal louvre</v>
          </cell>
          <cell r="D20">
            <v>864</v>
          </cell>
          <cell r="E20" t="str">
            <v>m2</v>
          </cell>
          <cell r="F20">
            <v>12424.09</v>
          </cell>
          <cell r="G20">
            <v>10734413.76</v>
          </cell>
          <cell r="H20">
            <v>5878039.8399999999</v>
          </cell>
          <cell r="I20">
            <v>1187364.05</v>
          </cell>
          <cell r="J20">
            <v>1139869.49</v>
          </cell>
          <cell r="K20">
            <v>0</v>
          </cell>
          <cell r="L20">
            <v>0</v>
          </cell>
          <cell r="M20">
            <v>0</v>
          </cell>
          <cell r="N20">
            <v>0</v>
          </cell>
          <cell r="O20">
            <v>0</v>
          </cell>
          <cell r="P20">
            <v>0</v>
          </cell>
          <cell r="Q20">
            <v>99955.63</v>
          </cell>
          <cell r="R20">
            <v>0</v>
          </cell>
          <cell r="S20">
            <v>0</v>
          </cell>
          <cell r="T20">
            <v>1449231.8496095999</v>
          </cell>
          <cell r="U20">
            <v>979957.11</v>
          </cell>
          <cell r="V20">
            <v>10734417.9696096</v>
          </cell>
        </row>
        <row r="21">
          <cell r="B21" t="str">
            <v>2D.5</v>
          </cell>
          <cell r="C21" t="str">
            <v>External composite cladding with insulation &amp; structural supports</v>
          </cell>
          <cell r="T21">
            <v>0</v>
          </cell>
          <cell r="V21">
            <v>0</v>
          </cell>
        </row>
        <row r="22">
          <cell r="C22" t="str">
            <v>Perforated metal cladding on structural support system</v>
          </cell>
          <cell r="D22">
            <v>3521</v>
          </cell>
          <cell r="E22" t="str">
            <v>m2</v>
          </cell>
          <cell r="F22">
            <v>17429.689999999999</v>
          </cell>
          <cell r="G22">
            <v>61369938.490000002</v>
          </cell>
          <cell r="H22">
            <v>34875647.18</v>
          </cell>
          <cell r="I22">
            <v>7044880.7300000004</v>
          </cell>
          <cell r="J22">
            <v>6763085.5</v>
          </cell>
          <cell r="K22">
            <v>0</v>
          </cell>
          <cell r="L22">
            <v>0</v>
          </cell>
          <cell r="M22">
            <v>0</v>
          </cell>
          <cell r="N22">
            <v>0</v>
          </cell>
          <cell r="O22">
            <v>0</v>
          </cell>
          <cell r="P22">
            <v>0</v>
          </cell>
          <cell r="Q22">
            <v>407342.31</v>
          </cell>
          <cell r="R22">
            <v>0</v>
          </cell>
          <cell r="S22">
            <v>0</v>
          </cell>
          <cell r="T22">
            <v>8285429.9743023999</v>
          </cell>
          <cell r="U22">
            <v>3993552.06</v>
          </cell>
          <cell r="V22">
            <v>61369937.754302397</v>
          </cell>
        </row>
        <row r="23">
          <cell r="C23" t="str">
            <v>Metal panel cladding on structural support system</v>
          </cell>
          <cell r="D23">
            <v>165</v>
          </cell>
          <cell r="E23" t="str">
            <v>m2</v>
          </cell>
          <cell r="F23">
            <v>17429.689999999999</v>
          </cell>
          <cell r="G23">
            <v>2875898.85</v>
          </cell>
          <cell r="H23">
            <v>1634331.66</v>
          </cell>
          <cell r="I23">
            <v>330135</v>
          </cell>
          <cell r="J23">
            <v>316929.59999999998</v>
          </cell>
          <cell r="K23">
            <v>0</v>
          </cell>
          <cell r="L23">
            <v>0</v>
          </cell>
          <cell r="M23">
            <v>0</v>
          </cell>
          <cell r="N23">
            <v>0</v>
          </cell>
          <cell r="O23">
            <v>0</v>
          </cell>
          <cell r="P23">
            <v>0</v>
          </cell>
          <cell r="Q23">
            <v>19088.75</v>
          </cell>
          <cell r="R23">
            <v>0</v>
          </cell>
          <cell r="S23">
            <v>0</v>
          </cell>
          <cell r="T23">
            <v>388269.22796799999</v>
          </cell>
          <cell r="U23">
            <v>187144.59</v>
          </cell>
          <cell r="V23">
            <v>2875898.8279679995</v>
          </cell>
        </row>
        <row r="24">
          <cell r="C24" t="str">
            <v>Metal cladding 3000x1000 panels horizontal</v>
          </cell>
          <cell r="D24">
            <v>5401</v>
          </cell>
          <cell r="E24" t="str">
            <v>m2</v>
          </cell>
          <cell r="F24">
            <v>16518.64</v>
          </cell>
          <cell r="G24">
            <v>89217174.640000001</v>
          </cell>
          <cell r="H24">
            <v>50448048.979999997</v>
          </cell>
          <cell r="I24">
            <v>10190505.890000001</v>
          </cell>
          <cell r="J24">
            <v>9782885.6600000001</v>
          </cell>
          <cell r="K24">
            <v>0</v>
          </cell>
          <cell r="L24">
            <v>0</v>
          </cell>
          <cell r="M24">
            <v>0</v>
          </cell>
          <cell r="N24">
            <v>0</v>
          </cell>
          <cell r="O24">
            <v>0</v>
          </cell>
          <cell r="P24">
            <v>0</v>
          </cell>
          <cell r="Q24">
            <v>624838.35</v>
          </cell>
          <cell r="R24">
            <v>0</v>
          </cell>
          <cell r="S24">
            <v>0</v>
          </cell>
          <cell r="T24">
            <v>12045028.394721599</v>
          </cell>
          <cell r="U24">
            <v>6125866.1399999997</v>
          </cell>
          <cell r="V24">
            <v>89217173.414721593</v>
          </cell>
        </row>
        <row r="25">
          <cell r="B25" t="str">
            <v>2D.6</v>
          </cell>
          <cell r="C25" t="str">
            <v>Glass cleaning system</v>
          </cell>
          <cell r="D25">
            <v>1</v>
          </cell>
          <cell r="E25" t="str">
            <v>lot</v>
          </cell>
          <cell r="F25">
            <v>44162256</v>
          </cell>
          <cell r="G25">
            <v>44162256</v>
          </cell>
          <cell r="H25">
            <v>38200000</v>
          </cell>
          <cell r="I25" t="str">
            <v>included</v>
          </cell>
          <cell r="J25" t="str">
            <v>included</v>
          </cell>
          <cell r="K25">
            <v>0</v>
          </cell>
          <cell r="L25">
            <v>0</v>
          </cell>
          <cell r="M25">
            <v>0</v>
          </cell>
          <cell r="N25">
            <v>0</v>
          </cell>
          <cell r="O25">
            <v>0</v>
          </cell>
          <cell r="P25">
            <v>0</v>
          </cell>
          <cell r="Q25" t="str">
            <v>included</v>
          </cell>
          <cell r="R25">
            <v>0</v>
          </cell>
          <cell r="S25">
            <v>0</v>
          </cell>
          <cell r="T25">
            <v>5962256</v>
          </cell>
          <cell r="U25" t="str">
            <v>included</v>
          </cell>
          <cell r="V25">
            <v>44162256</v>
          </cell>
        </row>
        <row r="26">
          <cell r="C26" t="str">
            <v>Includes aluminum tracks; brackets; 1# ariel platform; 18 sets fall arrest systems; 3#s two man craddle; 1# single man craddle; 8#s powered roller; 10#s manual rollers; 2#stravelling gantry</v>
          </cell>
          <cell r="T26">
            <v>0</v>
          </cell>
        </row>
        <row r="27">
          <cell r="B27" t="str">
            <v>2D.7</v>
          </cell>
          <cell r="C27" t="str">
            <v>Software</v>
          </cell>
          <cell r="F27" t="str">
            <v>N.A.</v>
          </cell>
        </row>
        <row r="28">
          <cell r="B28" t="str">
            <v>2C.12</v>
          </cell>
          <cell r="C28" t="str">
            <v>Clearing and Forwarding Services</v>
          </cell>
          <cell r="D28">
            <v>1</v>
          </cell>
          <cell r="E28" t="str">
            <v>L.S.</v>
          </cell>
          <cell r="G28">
            <v>0</v>
          </cell>
          <cell r="Q28">
            <v>0</v>
          </cell>
          <cell r="V28">
            <v>0</v>
          </cell>
        </row>
        <row r="29">
          <cell r="B29" t="str">
            <v>2C.13</v>
          </cell>
          <cell r="C29" t="str">
            <v>Inland Transportation</v>
          </cell>
          <cell r="D29">
            <v>1</v>
          </cell>
          <cell r="E29" t="str">
            <v>L.S.</v>
          </cell>
          <cell r="G29">
            <v>0</v>
          </cell>
          <cell r="Q29">
            <v>0</v>
          </cell>
          <cell r="V29">
            <v>0</v>
          </cell>
        </row>
        <row r="30">
          <cell r="B30" t="str">
            <v>2C.14</v>
          </cell>
          <cell r="C30" t="str">
            <v>Value of engineering services</v>
          </cell>
          <cell r="D30">
            <v>1</v>
          </cell>
          <cell r="E30" t="str">
            <v>L.S.</v>
          </cell>
          <cell r="G30">
            <v>0</v>
          </cell>
          <cell r="Q30">
            <v>0</v>
          </cell>
          <cell r="V30">
            <v>0</v>
          </cell>
        </row>
        <row r="31">
          <cell r="B31" t="str">
            <v>2D.11</v>
          </cell>
          <cell r="C31" t="str">
            <v>Spare Parts comprising:</v>
          </cell>
          <cell r="F31" t="str">
            <v>N.A.</v>
          </cell>
        </row>
        <row r="32">
          <cell r="C32" t="str">
            <v>(i) Replacement Parts</v>
          </cell>
        </row>
        <row r="33">
          <cell r="C33" t="str">
            <v>(ii) Commissioning Parts</v>
          </cell>
        </row>
        <row r="34">
          <cell r="C34" t="str">
            <v>(iii) Critical Spare Parts</v>
          </cell>
        </row>
        <row r="35">
          <cell r="C35" t="str">
            <v>(provide separate list with quantity and unit prices for spares for each item 2D. 1 to 2D. 10)</v>
          </cell>
        </row>
        <row r="36">
          <cell r="A36" t="str">
            <v>2D</v>
          </cell>
          <cell r="B36" t="str">
            <v>TOTAL APPORTIONED AMOUNT FOR  COST CENTRE 2D (inclusive of all taxes and duties except tax payable under Section 5 or 6 and 5F of the APGST)</v>
          </cell>
          <cell r="G36">
            <v>636973999.78000009</v>
          </cell>
          <cell r="H36">
            <v>426072910.70000005</v>
          </cell>
          <cell r="I36">
            <v>45630926.230000004</v>
          </cell>
          <cell r="J36">
            <v>43805689.179999992</v>
          </cell>
          <cell r="K36">
            <v>0</v>
          </cell>
          <cell r="L36">
            <v>0</v>
          </cell>
          <cell r="M36">
            <v>0</v>
          </cell>
          <cell r="N36">
            <v>0</v>
          </cell>
          <cell r="O36">
            <v>0</v>
          </cell>
          <cell r="P36">
            <v>0</v>
          </cell>
          <cell r="Q36">
            <v>7140672.129999999</v>
          </cell>
          <cell r="R36">
            <v>0</v>
          </cell>
          <cell r="S36">
            <v>0</v>
          </cell>
          <cell r="T36">
            <v>85996556.287974402</v>
          </cell>
          <cell r="U36">
            <v>28327225.439999998</v>
          </cell>
          <cell r="V36">
            <v>636973979.96797442</v>
          </cell>
        </row>
        <row r="37">
          <cell r="B37" t="str">
            <v>Value of applicable Segniorage charges</v>
          </cell>
          <cell r="G37">
            <v>0</v>
          </cell>
          <cell r="V37">
            <v>636973979.96797442</v>
          </cell>
        </row>
        <row r="38">
          <cell r="V38">
            <v>19.812025666236877</v>
          </cell>
        </row>
        <row r="39">
          <cell r="B39" t="str">
            <v>Note for Tenderers: Any items of work not specifically mentioned above shall be allocated to the most appropriate item of work and indicated separately (2D.1 to 2D.11)</v>
          </cell>
        </row>
        <row r="40">
          <cell r="G40">
            <v>636973999.78000009</v>
          </cell>
        </row>
        <row r="41">
          <cell r="G41">
            <v>0</v>
          </cell>
          <cell r="I41">
            <v>89436615.409999996</v>
          </cell>
        </row>
      </sheetData>
      <sheetData sheetId="6"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2 E– Excavation and Substructure – ATC Complex</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N8" t="str">
            <v>AP General Sales Tax</v>
          </cell>
          <cell r="O8" t="str">
            <v>Central Sales tax</v>
          </cell>
        </row>
        <row r="9">
          <cell r="B9" t="str">
            <v>2E.1</v>
          </cell>
          <cell r="C9" t="str">
            <v>Excavation for ATC Complex</v>
          </cell>
          <cell r="D9">
            <v>2198</v>
          </cell>
          <cell r="E9" t="str">
            <v>m3</v>
          </cell>
          <cell r="F9">
            <v>724.86</v>
          </cell>
          <cell r="G9">
            <v>1593242.28</v>
          </cell>
          <cell r="H9">
            <v>0</v>
          </cell>
          <cell r="I9">
            <v>0</v>
          </cell>
          <cell r="J9">
            <v>0</v>
          </cell>
          <cell r="K9">
            <v>0</v>
          </cell>
          <cell r="L9">
            <v>0</v>
          </cell>
          <cell r="M9">
            <v>0</v>
          </cell>
          <cell r="N9">
            <v>0</v>
          </cell>
          <cell r="O9">
            <v>0</v>
          </cell>
          <cell r="P9">
            <v>0</v>
          </cell>
          <cell r="Q9">
            <v>0</v>
          </cell>
          <cell r="R9">
            <v>0</v>
          </cell>
          <cell r="S9">
            <v>0</v>
          </cell>
          <cell r="T9">
            <v>1593247.0276800001</v>
          </cell>
          <cell r="U9">
            <v>0</v>
          </cell>
          <cell r="V9">
            <v>1593247.0276800001</v>
          </cell>
        </row>
        <row r="10">
          <cell r="C10" t="str">
            <v>Backfilling</v>
          </cell>
          <cell r="D10">
            <v>880</v>
          </cell>
          <cell r="E10" t="str">
            <v>m3</v>
          </cell>
          <cell r="F10">
            <v>75.150000000000006</v>
          </cell>
          <cell r="G10">
            <v>66132</v>
          </cell>
          <cell r="H10">
            <v>0</v>
          </cell>
          <cell r="I10">
            <v>0</v>
          </cell>
          <cell r="J10">
            <v>0</v>
          </cell>
          <cell r="K10">
            <v>0</v>
          </cell>
          <cell r="L10">
            <v>0</v>
          </cell>
          <cell r="M10">
            <v>0</v>
          </cell>
          <cell r="N10">
            <v>0</v>
          </cell>
          <cell r="O10">
            <v>0</v>
          </cell>
          <cell r="P10">
            <v>0</v>
          </cell>
          <cell r="Q10">
            <v>0</v>
          </cell>
          <cell r="R10">
            <v>0</v>
          </cell>
          <cell r="S10">
            <v>0</v>
          </cell>
          <cell r="T10">
            <v>66127.775999999998</v>
          </cell>
          <cell r="U10">
            <v>0</v>
          </cell>
          <cell r="V10">
            <v>66127.775999999998</v>
          </cell>
        </row>
        <row r="11">
          <cell r="B11" t="str">
            <v>2E.2</v>
          </cell>
          <cell r="C11" t="str">
            <v>Anti-termite treatment for ATC Complex</v>
          </cell>
          <cell r="D11">
            <v>1659</v>
          </cell>
          <cell r="E11" t="str">
            <v>m2</v>
          </cell>
          <cell r="F11">
            <v>156.97999999999999</v>
          </cell>
          <cell r="G11">
            <v>260429.82</v>
          </cell>
          <cell r="H11">
            <v>0</v>
          </cell>
          <cell r="I11">
            <v>0</v>
          </cell>
          <cell r="J11">
            <v>0</v>
          </cell>
          <cell r="K11">
            <v>214210.08</v>
          </cell>
          <cell r="L11">
            <v>0</v>
          </cell>
          <cell r="M11">
            <v>0</v>
          </cell>
          <cell r="N11">
            <v>0</v>
          </cell>
          <cell r="O11">
            <v>0</v>
          </cell>
          <cell r="P11">
            <v>0</v>
          </cell>
          <cell r="Q11">
            <v>0</v>
          </cell>
          <cell r="R11">
            <v>17137.47</v>
          </cell>
          <cell r="S11">
            <v>6247.79</v>
          </cell>
          <cell r="T11">
            <v>39971.080837599999</v>
          </cell>
          <cell r="U11">
            <v>0</v>
          </cell>
          <cell r="V11">
            <v>260428.95083760002</v>
          </cell>
        </row>
        <row r="12">
          <cell r="B12" t="str">
            <v>2E.3</v>
          </cell>
          <cell r="C12" t="str">
            <v>Concrete for ATC tower foundation (C40)</v>
          </cell>
          <cell r="D12">
            <v>972</v>
          </cell>
          <cell r="E12" t="str">
            <v>m3</v>
          </cell>
          <cell r="F12">
            <v>3416.51</v>
          </cell>
          <cell r="G12">
            <v>3320847.72</v>
          </cell>
          <cell r="H12">
            <v>0</v>
          </cell>
          <cell r="I12">
            <v>0</v>
          </cell>
          <cell r="J12">
            <v>0</v>
          </cell>
          <cell r="K12">
            <v>2081690.88</v>
          </cell>
          <cell r="L12">
            <v>0</v>
          </cell>
          <cell r="M12">
            <v>121500</v>
          </cell>
          <cell r="N12">
            <v>288715.67009279999</v>
          </cell>
          <cell r="O12">
            <v>0</v>
          </cell>
          <cell r="P12">
            <v>0</v>
          </cell>
          <cell r="Q12">
            <v>0</v>
          </cell>
          <cell r="R12">
            <v>166532.76</v>
          </cell>
          <cell r="S12">
            <v>0</v>
          </cell>
          <cell r="T12">
            <v>1117660.4461176</v>
          </cell>
          <cell r="U12">
            <v>0</v>
          </cell>
          <cell r="V12">
            <v>3320851.3261176003</v>
          </cell>
        </row>
        <row r="13">
          <cell r="C13" t="str">
            <v>Concrete for ATC tower foundation  blinding layer</v>
          </cell>
          <cell r="D13">
            <v>25</v>
          </cell>
          <cell r="E13" t="str">
            <v>m3</v>
          </cell>
          <cell r="F13">
            <v>2875.83</v>
          </cell>
          <cell r="G13">
            <v>71895.75</v>
          </cell>
          <cell r="H13">
            <v>0</v>
          </cell>
          <cell r="I13">
            <v>0</v>
          </cell>
          <cell r="J13">
            <v>0</v>
          </cell>
          <cell r="K13">
            <v>43132.07</v>
          </cell>
          <cell r="L13">
            <v>0</v>
          </cell>
          <cell r="M13">
            <v>2343.75</v>
          </cell>
          <cell r="N13">
            <v>6075.8145599999998</v>
          </cell>
          <cell r="O13">
            <v>0</v>
          </cell>
          <cell r="P13">
            <v>0</v>
          </cell>
          <cell r="Q13">
            <v>0</v>
          </cell>
          <cell r="R13">
            <v>3450.5</v>
          </cell>
          <cell r="S13">
            <v>0</v>
          </cell>
          <cell r="T13">
            <v>26419.858775199998</v>
          </cell>
          <cell r="U13">
            <v>0</v>
          </cell>
          <cell r="V13">
            <v>71895.678775199995</v>
          </cell>
        </row>
        <row r="14">
          <cell r="C14" t="str">
            <v>Formwork for ATC tower foundation</v>
          </cell>
          <cell r="D14">
            <v>216</v>
          </cell>
          <cell r="E14" t="str">
            <v>m2</v>
          </cell>
          <cell r="F14">
            <v>419.2</v>
          </cell>
          <cell r="G14">
            <v>90547.199999999997</v>
          </cell>
          <cell r="H14">
            <v>0</v>
          </cell>
          <cell r="I14">
            <v>0</v>
          </cell>
          <cell r="J14">
            <v>0</v>
          </cell>
          <cell r="K14">
            <v>40782.04</v>
          </cell>
          <cell r="L14">
            <v>0</v>
          </cell>
          <cell r="M14">
            <v>6525.13</v>
          </cell>
          <cell r="N14">
            <v>6000.4409855498197</v>
          </cell>
          <cell r="O14">
            <v>0</v>
          </cell>
          <cell r="P14">
            <v>0</v>
          </cell>
          <cell r="Q14">
            <v>0</v>
          </cell>
          <cell r="R14">
            <v>3261.6</v>
          </cell>
          <cell r="S14">
            <v>0</v>
          </cell>
          <cell r="T14">
            <v>43240.541643999997</v>
          </cell>
          <cell r="U14">
            <v>0</v>
          </cell>
          <cell r="V14">
            <v>90547.711643999995</v>
          </cell>
        </row>
        <row r="15">
          <cell r="B15" t="str">
            <v>2E.4</v>
          </cell>
          <cell r="C15" t="str">
            <v>Concrete for Technical block foundation(C40)</v>
          </cell>
          <cell r="D15">
            <v>93</v>
          </cell>
          <cell r="E15" t="str">
            <v>m3</v>
          </cell>
          <cell r="F15">
            <v>3416.51</v>
          </cell>
          <cell r="G15">
            <v>317735.43</v>
          </cell>
          <cell r="H15">
            <v>0</v>
          </cell>
          <cell r="I15">
            <v>0</v>
          </cell>
          <cell r="J15">
            <v>0</v>
          </cell>
          <cell r="K15">
            <v>199174.13</v>
          </cell>
          <cell r="L15">
            <v>0</v>
          </cell>
          <cell r="M15">
            <v>11625</v>
          </cell>
          <cell r="N15">
            <v>27624.030163200001</v>
          </cell>
          <cell r="O15">
            <v>0</v>
          </cell>
          <cell r="P15">
            <v>0</v>
          </cell>
          <cell r="Q15">
            <v>0</v>
          </cell>
          <cell r="R15">
            <v>15933.69</v>
          </cell>
          <cell r="S15">
            <v>0</v>
          </cell>
          <cell r="T15">
            <v>106936.64863359999</v>
          </cell>
          <cell r="U15">
            <v>0</v>
          </cell>
          <cell r="V15">
            <v>317735.77863359998</v>
          </cell>
        </row>
        <row r="16">
          <cell r="C16" t="str">
            <v>Concrete for Technical block foundation blinding layer</v>
          </cell>
          <cell r="D16">
            <v>15</v>
          </cell>
          <cell r="E16" t="str">
            <v>m3</v>
          </cell>
          <cell r="F16">
            <v>2875.83</v>
          </cell>
          <cell r="G16">
            <v>43137.45</v>
          </cell>
          <cell r="H16">
            <v>0</v>
          </cell>
          <cell r="I16">
            <v>0</v>
          </cell>
          <cell r="J16">
            <v>0</v>
          </cell>
          <cell r="K16">
            <v>25879.24</v>
          </cell>
          <cell r="L16">
            <v>0</v>
          </cell>
          <cell r="M16">
            <v>1406.25</v>
          </cell>
          <cell r="N16">
            <v>3645.4887359999998</v>
          </cell>
          <cell r="O16">
            <v>0</v>
          </cell>
          <cell r="P16">
            <v>0</v>
          </cell>
          <cell r="Q16">
            <v>0</v>
          </cell>
          <cell r="R16">
            <v>2070.3000000000002</v>
          </cell>
          <cell r="S16">
            <v>0</v>
          </cell>
          <cell r="T16">
            <v>15851.912640800001</v>
          </cell>
          <cell r="U16">
            <v>0</v>
          </cell>
          <cell r="V16">
            <v>43137.402640799999</v>
          </cell>
        </row>
        <row r="17">
          <cell r="C17" t="str">
            <v>Formwork for Technical block foundation</v>
          </cell>
          <cell r="D17">
            <v>182</v>
          </cell>
          <cell r="E17" t="str">
            <v>m2</v>
          </cell>
          <cell r="F17">
            <v>419.2</v>
          </cell>
          <cell r="G17">
            <v>76294.399999999994</v>
          </cell>
          <cell r="H17">
            <v>0</v>
          </cell>
          <cell r="I17">
            <v>0</v>
          </cell>
          <cell r="J17">
            <v>0</v>
          </cell>
          <cell r="K17">
            <v>34362.65</v>
          </cell>
          <cell r="L17">
            <v>0</v>
          </cell>
          <cell r="M17">
            <v>5498.02</v>
          </cell>
          <cell r="N17">
            <v>5055.9271267132699</v>
          </cell>
          <cell r="O17">
            <v>0</v>
          </cell>
          <cell r="P17">
            <v>0</v>
          </cell>
          <cell r="Q17">
            <v>0</v>
          </cell>
          <cell r="R17">
            <v>2748.2</v>
          </cell>
          <cell r="S17">
            <v>0</v>
          </cell>
          <cell r="T17">
            <v>36434.1590736</v>
          </cell>
          <cell r="U17">
            <v>0</v>
          </cell>
          <cell r="V17">
            <v>76294.829073599991</v>
          </cell>
        </row>
        <row r="18">
          <cell r="C18" t="str">
            <v>Reinforcement Steel</v>
          </cell>
          <cell r="D18">
            <v>118056</v>
          </cell>
          <cell r="E18" t="str">
            <v>kg</v>
          </cell>
          <cell r="F18">
            <v>36.08</v>
          </cell>
          <cell r="G18">
            <v>4259460.4800000004</v>
          </cell>
          <cell r="H18">
            <v>0</v>
          </cell>
          <cell r="I18">
            <v>0</v>
          </cell>
          <cell r="J18">
            <v>0</v>
          </cell>
          <cell r="K18">
            <v>2757095.86</v>
          </cell>
          <cell r="L18">
            <v>237979.73</v>
          </cell>
          <cell r="M18">
            <v>437546.43</v>
          </cell>
          <cell r="N18">
            <v>0</v>
          </cell>
          <cell r="O18">
            <v>126888.47</v>
          </cell>
          <cell r="P18">
            <v>0</v>
          </cell>
          <cell r="Q18">
            <v>0</v>
          </cell>
          <cell r="R18">
            <v>218773.22</v>
          </cell>
          <cell r="S18">
            <v>0</v>
          </cell>
          <cell r="T18">
            <v>938304.69602160004</v>
          </cell>
          <cell r="U18">
            <v>0</v>
          </cell>
          <cell r="V18">
            <v>4259835.4560216004</v>
          </cell>
        </row>
        <row r="19">
          <cell r="B19" t="str">
            <v>2E.5</v>
          </cell>
          <cell r="C19" t="str">
            <v>Software</v>
          </cell>
          <cell r="G19" t="str">
            <v>N.A.</v>
          </cell>
          <cell r="V19">
            <v>0</v>
          </cell>
        </row>
        <row r="20">
          <cell r="B20" t="str">
            <v>2E.6</v>
          </cell>
          <cell r="C20" t="str">
            <v>Clearing and Forwarding Services</v>
          </cell>
          <cell r="D20">
            <v>1</v>
          </cell>
          <cell r="E20" t="str">
            <v>L.S.</v>
          </cell>
          <cell r="G20">
            <v>0</v>
          </cell>
          <cell r="Q20">
            <v>0</v>
          </cell>
          <cell r="V20">
            <v>0</v>
          </cell>
        </row>
        <row r="21">
          <cell r="B21" t="str">
            <v>2E.7</v>
          </cell>
          <cell r="C21" t="str">
            <v>Inland Transportation</v>
          </cell>
          <cell r="D21">
            <v>1</v>
          </cell>
          <cell r="E21" t="str">
            <v>L.S.</v>
          </cell>
          <cell r="G21">
            <v>244048.21000000002</v>
          </cell>
          <cell r="L21">
            <v>237979.73</v>
          </cell>
          <cell r="Q21">
            <v>6068.48</v>
          </cell>
          <cell r="V21">
            <v>244048.21000000002</v>
          </cell>
        </row>
        <row r="22">
          <cell r="B22" t="str">
            <v>2E.8</v>
          </cell>
          <cell r="C22" t="str">
            <v>Value of  engineering services</v>
          </cell>
          <cell r="D22">
            <v>1</v>
          </cell>
          <cell r="E22" t="str">
            <v>L.S.</v>
          </cell>
          <cell r="G22">
            <v>0</v>
          </cell>
          <cell r="Q22">
            <v>0</v>
          </cell>
          <cell r="V22">
            <v>0</v>
          </cell>
        </row>
        <row r="23">
          <cell r="B23" t="str">
            <v>2.H.11</v>
          </cell>
          <cell r="C23" t="str">
            <v>Spare Parts comprising:</v>
          </cell>
          <cell r="G23" t="str">
            <v>N.A.</v>
          </cell>
          <cell r="H23">
            <v>0</v>
          </cell>
          <cell r="I23">
            <v>0</v>
          </cell>
          <cell r="J23">
            <v>0</v>
          </cell>
          <cell r="K23">
            <v>0</v>
          </cell>
          <cell r="M23">
            <v>0</v>
          </cell>
          <cell r="N23">
            <v>0</v>
          </cell>
          <cell r="P23">
            <v>0</v>
          </cell>
          <cell r="Q23">
            <v>0</v>
          </cell>
          <cell r="R23">
            <v>0</v>
          </cell>
          <cell r="S23">
            <v>0</v>
          </cell>
          <cell r="T23">
            <v>0</v>
          </cell>
          <cell r="U23">
            <v>0</v>
          </cell>
        </row>
        <row r="24">
          <cell r="C24" t="str">
            <v>(i) Replacement Parts</v>
          </cell>
        </row>
        <row r="25">
          <cell r="C25" t="str">
            <v>(ii) Commissioning Parts</v>
          </cell>
        </row>
        <row r="26">
          <cell r="C26" t="str">
            <v>(iii) Critical Spare Parts</v>
          </cell>
        </row>
        <row r="27">
          <cell r="C27" t="str">
            <v>(provide separate list with quantity and unit prices for spares for each item 2H. 1 to 2H. 10)</v>
          </cell>
          <cell r="V27">
            <v>0</v>
          </cell>
        </row>
        <row r="28">
          <cell r="A28" t="str">
            <v>2E</v>
          </cell>
          <cell r="B28" t="str">
            <v>TOTAL APPORTIONED AMOUNT FOR  COST CENTRE 2H (inclusive of all taxes and duties except tax payable under Section 5 or 6 and 5F of the APGST)</v>
          </cell>
          <cell r="G28">
            <v>10343770.740000002</v>
          </cell>
          <cell r="H28">
            <v>0</v>
          </cell>
          <cell r="I28">
            <v>0</v>
          </cell>
          <cell r="J28">
            <v>0</v>
          </cell>
          <cell r="K28">
            <v>5396326.9499999993</v>
          </cell>
          <cell r="L28">
            <v>475959.46</v>
          </cell>
          <cell r="M28">
            <v>586444.57999999996</v>
          </cell>
          <cell r="N28">
            <v>337117.37166426313</v>
          </cell>
          <cell r="O28">
            <v>126888.47</v>
          </cell>
          <cell r="P28">
            <v>0</v>
          </cell>
          <cell r="Q28">
            <v>6068.48</v>
          </cell>
          <cell r="R28">
            <v>429907.74</v>
          </cell>
          <cell r="S28">
            <v>6247.79</v>
          </cell>
          <cell r="T28">
            <v>3984194.1474240003</v>
          </cell>
          <cell r="U28">
            <v>0</v>
          </cell>
          <cell r="V28">
            <v>10582129.877424</v>
          </cell>
        </row>
        <row r="29">
          <cell r="B29" t="str">
            <v>Value of applicable Segniorage charges</v>
          </cell>
          <cell r="G29">
            <v>59968.35</v>
          </cell>
          <cell r="V29">
            <v>10344150.147424001</v>
          </cell>
        </row>
        <row r="30">
          <cell r="V30">
            <v>-238359.13742399774</v>
          </cell>
        </row>
        <row r="31">
          <cell r="B31" t="str">
            <v>Note for Tenderers: Any items of work not specifically mentioned above shall be allocated to the most appropriate item of work and indicated separately (2H.1 to 2H.11)</v>
          </cell>
        </row>
        <row r="32">
          <cell r="G32">
            <v>10343770.740000002</v>
          </cell>
        </row>
        <row r="33">
          <cell r="G33">
            <v>0</v>
          </cell>
        </row>
      </sheetData>
      <sheetData sheetId="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2 F– Superstructure – ATC Complex</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N8" t="str">
            <v>AP General Sales Tax</v>
          </cell>
          <cell r="O8" t="str">
            <v>Central Sales tax</v>
          </cell>
        </row>
        <row r="9">
          <cell r="B9" t="str">
            <v>2F.1</v>
          </cell>
          <cell r="C9" t="str">
            <v>Concrete for ATC technical block(C30)</v>
          </cell>
          <cell r="D9">
            <v>136</v>
          </cell>
          <cell r="E9" t="str">
            <v>m3</v>
          </cell>
          <cell r="F9">
            <v>3107.54</v>
          </cell>
          <cell r="G9">
            <v>422625.44</v>
          </cell>
          <cell r="H9">
            <v>0</v>
          </cell>
          <cell r="I9">
            <v>0</v>
          </cell>
          <cell r="J9">
            <v>0</v>
          </cell>
          <cell r="K9">
            <v>258129.07</v>
          </cell>
          <cell r="L9">
            <v>0</v>
          </cell>
          <cell r="M9">
            <v>15300</v>
          </cell>
          <cell r="N9">
            <v>37458.831206399998</v>
          </cell>
          <cell r="O9">
            <v>0</v>
          </cell>
          <cell r="P9">
            <v>0</v>
          </cell>
          <cell r="Q9">
            <v>0</v>
          </cell>
          <cell r="R9">
            <v>20650.240000000002</v>
          </cell>
          <cell r="S9">
            <v>0</v>
          </cell>
          <cell r="T9">
            <v>149196.43661600002</v>
          </cell>
          <cell r="U9">
            <v>0</v>
          </cell>
          <cell r="V9">
            <v>422625.50661600003</v>
          </cell>
        </row>
        <row r="10">
          <cell r="C10" t="str">
            <v>Formwork for ATC technical block beam</v>
          </cell>
          <cell r="D10">
            <v>2894</v>
          </cell>
          <cell r="E10" t="str">
            <v>m2</v>
          </cell>
          <cell r="F10">
            <v>598.49</v>
          </cell>
          <cell r="G10">
            <v>1732030.06</v>
          </cell>
          <cell r="H10">
            <v>0</v>
          </cell>
          <cell r="I10">
            <v>0</v>
          </cell>
          <cell r="J10">
            <v>0</v>
          </cell>
          <cell r="K10">
            <v>574490.87</v>
          </cell>
          <cell r="L10">
            <v>0</v>
          </cell>
          <cell r="M10">
            <v>91918.54</v>
          </cell>
          <cell r="N10">
            <v>74229.919541838506</v>
          </cell>
          <cell r="O10">
            <v>0</v>
          </cell>
          <cell r="P10">
            <v>0</v>
          </cell>
          <cell r="Q10">
            <v>0</v>
          </cell>
          <cell r="R10">
            <v>45956.72</v>
          </cell>
          <cell r="S10">
            <v>0</v>
          </cell>
          <cell r="T10">
            <v>1065624.3511536</v>
          </cell>
          <cell r="U10">
            <v>0</v>
          </cell>
          <cell r="V10">
            <v>1732033.7611535999</v>
          </cell>
        </row>
        <row r="11">
          <cell r="C11" t="str">
            <v>Formwork for ATC technical block slab</v>
          </cell>
          <cell r="D11">
            <v>689</v>
          </cell>
          <cell r="E11" t="str">
            <v>m2</v>
          </cell>
          <cell r="F11">
            <v>526.94000000000005</v>
          </cell>
          <cell r="G11">
            <v>363061.66</v>
          </cell>
          <cell r="H11">
            <v>0</v>
          </cell>
          <cell r="I11">
            <v>0</v>
          </cell>
          <cell r="J11">
            <v>0</v>
          </cell>
          <cell r="K11">
            <v>61710.53</v>
          </cell>
          <cell r="L11">
            <v>0</v>
          </cell>
          <cell r="M11">
            <v>9873.68</v>
          </cell>
          <cell r="N11">
            <v>9770.4026780126896</v>
          </cell>
          <cell r="O11">
            <v>0</v>
          </cell>
          <cell r="P11">
            <v>0</v>
          </cell>
          <cell r="Q11">
            <v>0</v>
          </cell>
          <cell r="R11">
            <v>4940.13</v>
          </cell>
          <cell r="S11">
            <v>0</v>
          </cell>
          <cell r="T11">
            <v>291478.99142239999</v>
          </cell>
          <cell r="U11">
            <v>0</v>
          </cell>
          <cell r="V11">
            <v>363063.20142240002</v>
          </cell>
        </row>
        <row r="12">
          <cell r="B12" t="str">
            <v>2F.2</v>
          </cell>
          <cell r="C12" t="str">
            <v>Concrete for ATC tower columns, beams &amp; slab</v>
          </cell>
          <cell r="T12">
            <v>0</v>
          </cell>
          <cell r="V12">
            <v>0</v>
          </cell>
        </row>
        <row r="13">
          <cell r="C13" t="str">
            <v>Concrete for ATC tower beams (C40)</v>
          </cell>
          <cell r="D13">
            <v>284</v>
          </cell>
          <cell r="E13" t="str">
            <v>m3</v>
          </cell>
          <cell r="F13">
            <v>3416.51</v>
          </cell>
          <cell r="G13">
            <v>970288.84</v>
          </cell>
          <cell r="H13">
            <v>0</v>
          </cell>
          <cell r="I13">
            <v>0</v>
          </cell>
          <cell r="J13">
            <v>0</v>
          </cell>
          <cell r="K13">
            <v>608230.67000000004</v>
          </cell>
          <cell r="L13">
            <v>0</v>
          </cell>
          <cell r="M13">
            <v>35500</v>
          </cell>
          <cell r="N13">
            <v>84357.253401599999</v>
          </cell>
          <cell r="O13">
            <v>0</v>
          </cell>
          <cell r="P13">
            <v>0</v>
          </cell>
          <cell r="Q13">
            <v>0</v>
          </cell>
          <cell r="R13">
            <v>48657.72</v>
          </cell>
          <cell r="S13">
            <v>0</v>
          </cell>
          <cell r="T13">
            <v>326559.22768319998</v>
          </cell>
          <cell r="U13">
            <v>0</v>
          </cell>
          <cell r="V13">
            <v>970289.89768319996</v>
          </cell>
        </row>
        <row r="14">
          <cell r="C14" t="str">
            <v>Formwork for ATC tower beams</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218721.7955184</v>
          </cell>
          <cell r="U14">
            <v>0</v>
          </cell>
          <cell r="V14">
            <v>355503.8255184</v>
          </cell>
        </row>
        <row r="15">
          <cell r="C15" t="str">
            <v>Formwork for ATC tower beams (Circular)</v>
          </cell>
          <cell r="D15">
            <v>540</v>
          </cell>
          <cell r="E15" t="str">
            <v>m2</v>
          </cell>
          <cell r="F15">
            <v>598.49</v>
          </cell>
          <cell r="G15">
            <v>323184.59999999998</v>
          </cell>
          <cell r="H15">
            <v>0</v>
          </cell>
          <cell r="I15">
            <v>0</v>
          </cell>
          <cell r="J15">
            <v>0</v>
          </cell>
          <cell r="K15">
            <v>107195.95</v>
          </cell>
          <cell r="L15">
            <v>0</v>
          </cell>
          <cell r="M15">
            <v>17151.349999999999</v>
          </cell>
          <cell r="N15">
            <v>13850.7797348282</v>
          </cell>
          <cell r="O15">
            <v>0</v>
          </cell>
          <cell r="P15">
            <v>0</v>
          </cell>
          <cell r="Q15">
            <v>0</v>
          </cell>
          <cell r="R15">
            <v>8575.2000000000007</v>
          </cell>
          <cell r="S15">
            <v>0</v>
          </cell>
          <cell r="T15">
            <v>198837.9969768</v>
          </cell>
          <cell r="U15">
            <v>0</v>
          </cell>
          <cell r="V15">
            <v>323185.29697679996</v>
          </cell>
        </row>
        <row r="16">
          <cell r="C16" t="str">
            <v>Concrete for ATC tower slab(C40)</v>
          </cell>
          <cell r="T16">
            <v>0</v>
          </cell>
          <cell r="V16">
            <v>0</v>
          </cell>
        </row>
        <row r="17">
          <cell r="C17" t="str">
            <v>h=125mm</v>
          </cell>
          <cell r="D17">
            <v>10</v>
          </cell>
          <cell r="E17" t="str">
            <v>m3</v>
          </cell>
          <cell r="F17">
            <v>3416.51</v>
          </cell>
          <cell r="G17">
            <v>34165.1</v>
          </cell>
          <cell r="H17">
            <v>0</v>
          </cell>
          <cell r="I17">
            <v>0</v>
          </cell>
          <cell r="J17">
            <v>0</v>
          </cell>
          <cell r="K17">
            <v>21416.57</v>
          </cell>
          <cell r="L17">
            <v>0</v>
          </cell>
          <cell r="M17">
            <v>1250</v>
          </cell>
          <cell r="N17">
            <v>2970.325824</v>
          </cell>
          <cell r="O17">
            <v>0</v>
          </cell>
          <cell r="P17">
            <v>0</v>
          </cell>
          <cell r="Q17">
            <v>0</v>
          </cell>
          <cell r="R17">
            <v>1713.3</v>
          </cell>
          <cell r="S17">
            <v>0</v>
          </cell>
          <cell r="T17">
            <v>11498.5651256</v>
          </cell>
          <cell r="U17">
            <v>0</v>
          </cell>
          <cell r="V17">
            <v>34165.135125599998</v>
          </cell>
        </row>
        <row r="18">
          <cell r="C18" t="str">
            <v>h=150mm</v>
          </cell>
          <cell r="D18">
            <v>87</v>
          </cell>
          <cell r="E18" t="str">
            <v>m3</v>
          </cell>
          <cell r="F18">
            <v>3416.51</v>
          </cell>
          <cell r="G18">
            <v>297236.37</v>
          </cell>
          <cell r="H18">
            <v>0</v>
          </cell>
          <cell r="I18">
            <v>0</v>
          </cell>
          <cell r="J18">
            <v>0</v>
          </cell>
          <cell r="K18">
            <v>186324.18</v>
          </cell>
          <cell r="L18">
            <v>0</v>
          </cell>
          <cell r="M18">
            <v>10875</v>
          </cell>
          <cell r="N18">
            <v>25841.834668799998</v>
          </cell>
          <cell r="O18">
            <v>0</v>
          </cell>
          <cell r="P18">
            <v>0</v>
          </cell>
          <cell r="Q18">
            <v>0</v>
          </cell>
          <cell r="R18">
            <v>14905.71</v>
          </cell>
          <cell r="S18">
            <v>0</v>
          </cell>
          <cell r="T18">
            <v>100037.5083096</v>
          </cell>
          <cell r="U18">
            <v>0</v>
          </cell>
          <cell r="V18">
            <v>297236.68830959994</v>
          </cell>
        </row>
        <row r="19">
          <cell r="C19" t="str">
            <v>h=200mm</v>
          </cell>
          <cell r="D19">
            <v>73</v>
          </cell>
          <cell r="E19" t="str">
            <v>m3</v>
          </cell>
          <cell r="F19">
            <v>3416.51</v>
          </cell>
          <cell r="G19">
            <v>249405.23</v>
          </cell>
          <cell r="H19">
            <v>0</v>
          </cell>
          <cell r="I19">
            <v>0</v>
          </cell>
          <cell r="J19">
            <v>0</v>
          </cell>
          <cell r="K19">
            <v>156340.98000000001</v>
          </cell>
          <cell r="L19">
            <v>0</v>
          </cell>
          <cell r="M19">
            <v>9125</v>
          </cell>
          <cell r="N19">
            <v>21683.378515199998</v>
          </cell>
          <cell r="O19">
            <v>0</v>
          </cell>
          <cell r="P19">
            <v>0</v>
          </cell>
          <cell r="Q19">
            <v>0</v>
          </cell>
          <cell r="R19">
            <v>12507.09</v>
          </cell>
          <cell r="S19">
            <v>0</v>
          </cell>
          <cell r="T19">
            <v>83939.516821600002</v>
          </cell>
          <cell r="U19">
            <v>0</v>
          </cell>
          <cell r="V19">
            <v>249405.49682159998</v>
          </cell>
        </row>
        <row r="20">
          <cell r="C20" t="str">
            <v>Formwork for ATC tower slab(h=125mm)</v>
          </cell>
          <cell r="T20">
            <v>0</v>
          </cell>
          <cell r="V20">
            <v>0</v>
          </cell>
        </row>
        <row r="21">
          <cell r="C21" t="str">
            <v>h=125mm</v>
          </cell>
          <cell r="D21">
            <v>78</v>
          </cell>
          <cell r="E21" t="str">
            <v>m2</v>
          </cell>
          <cell r="F21">
            <v>526.94000000000005</v>
          </cell>
          <cell r="G21">
            <v>41101.32</v>
          </cell>
          <cell r="H21">
            <v>0</v>
          </cell>
          <cell r="I21">
            <v>0</v>
          </cell>
          <cell r="J21">
            <v>0</v>
          </cell>
          <cell r="K21">
            <v>6986.1</v>
          </cell>
          <cell r="L21">
            <v>0</v>
          </cell>
          <cell r="M21">
            <v>1117.78</v>
          </cell>
          <cell r="N21">
            <v>1106.0833220391701</v>
          </cell>
          <cell r="O21">
            <v>0</v>
          </cell>
          <cell r="P21">
            <v>0</v>
          </cell>
          <cell r="Q21">
            <v>0</v>
          </cell>
          <cell r="R21">
            <v>559.26</v>
          </cell>
          <cell r="S21">
            <v>0</v>
          </cell>
          <cell r="T21">
            <v>32997.619517600004</v>
          </cell>
          <cell r="U21">
            <v>0</v>
          </cell>
          <cell r="V21">
            <v>41101.499517600001</v>
          </cell>
        </row>
        <row r="22">
          <cell r="C22" t="str">
            <v>h=150mm</v>
          </cell>
          <cell r="D22">
            <v>578</v>
          </cell>
          <cell r="E22" t="str">
            <v>m2</v>
          </cell>
          <cell r="F22">
            <v>526.94000000000005</v>
          </cell>
          <cell r="G22">
            <v>304571.32</v>
          </cell>
          <cell r="H22">
            <v>0</v>
          </cell>
          <cell r="I22">
            <v>0</v>
          </cell>
          <cell r="J22">
            <v>0</v>
          </cell>
          <cell r="K22">
            <v>51768.77</v>
          </cell>
          <cell r="L22">
            <v>0</v>
          </cell>
          <cell r="M22">
            <v>8283</v>
          </cell>
          <cell r="N22">
            <v>8196.3610274184794</v>
          </cell>
          <cell r="O22">
            <v>0</v>
          </cell>
          <cell r="P22">
            <v>0</v>
          </cell>
          <cell r="Q22">
            <v>0</v>
          </cell>
          <cell r="R22">
            <v>4144.26</v>
          </cell>
          <cell r="S22">
            <v>0</v>
          </cell>
          <cell r="T22">
            <v>244520.83551039998</v>
          </cell>
          <cell r="U22">
            <v>0</v>
          </cell>
          <cell r="V22">
            <v>304572.60551039997</v>
          </cell>
        </row>
        <row r="23">
          <cell r="C23" t="str">
            <v>h=200mm</v>
          </cell>
          <cell r="D23">
            <v>363</v>
          </cell>
          <cell r="E23" t="str">
            <v>m2</v>
          </cell>
          <cell r="F23">
            <v>526.94000000000005</v>
          </cell>
          <cell r="G23">
            <v>191279.22</v>
          </cell>
          <cell r="H23">
            <v>0</v>
          </cell>
          <cell r="I23">
            <v>0</v>
          </cell>
          <cell r="J23">
            <v>0</v>
          </cell>
          <cell r="K23">
            <v>32512.22</v>
          </cell>
          <cell r="L23">
            <v>0</v>
          </cell>
          <cell r="M23">
            <v>5201.96</v>
          </cell>
          <cell r="N23">
            <v>5147.5416141053802</v>
          </cell>
          <cell r="O23">
            <v>0</v>
          </cell>
          <cell r="P23">
            <v>0</v>
          </cell>
          <cell r="Q23">
            <v>0</v>
          </cell>
          <cell r="R23">
            <v>2602.71</v>
          </cell>
          <cell r="S23">
            <v>0</v>
          </cell>
          <cell r="T23">
            <v>153565.85721679998</v>
          </cell>
          <cell r="U23">
            <v>0</v>
          </cell>
          <cell r="V23">
            <v>191280.0372168</v>
          </cell>
        </row>
        <row r="24">
          <cell r="C24" t="str">
            <v>Concrete for ATC bridge beams (C40)</v>
          </cell>
          <cell r="D24">
            <v>77</v>
          </cell>
          <cell r="E24" t="str">
            <v>m3</v>
          </cell>
          <cell r="F24">
            <v>3416.51</v>
          </cell>
          <cell r="G24">
            <v>263071.27</v>
          </cell>
          <cell r="H24">
            <v>0</v>
          </cell>
          <cell r="I24">
            <v>0</v>
          </cell>
          <cell r="J24">
            <v>0</v>
          </cell>
          <cell r="K24">
            <v>164907.60999999999</v>
          </cell>
          <cell r="L24">
            <v>0</v>
          </cell>
          <cell r="M24">
            <v>9625</v>
          </cell>
          <cell r="N24">
            <v>22871.508844799999</v>
          </cell>
          <cell r="O24">
            <v>0</v>
          </cell>
          <cell r="P24">
            <v>0</v>
          </cell>
          <cell r="Q24">
            <v>0</v>
          </cell>
          <cell r="R24">
            <v>13192.41</v>
          </cell>
          <cell r="S24">
            <v>0</v>
          </cell>
          <cell r="T24">
            <v>88538.943184000003</v>
          </cell>
          <cell r="U24">
            <v>0</v>
          </cell>
          <cell r="V24">
            <v>263071.55318400002</v>
          </cell>
        </row>
        <row r="25">
          <cell r="C25" t="str">
            <v>Formwork for ATC bridge beams</v>
          </cell>
          <cell r="D25">
            <v>312</v>
          </cell>
          <cell r="E25" t="str">
            <v>m2</v>
          </cell>
          <cell r="F25">
            <v>598.49</v>
          </cell>
          <cell r="G25">
            <v>186728.88</v>
          </cell>
          <cell r="H25">
            <v>0</v>
          </cell>
          <cell r="I25">
            <v>0</v>
          </cell>
          <cell r="J25">
            <v>0</v>
          </cell>
          <cell r="K25">
            <v>61935.44</v>
          </cell>
          <cell r="L25">
            <v>0</v>
          </cell>
          <cell r="M25">
            <v>9909.67</v>
          </cell>
          <cell r="N25">
            <v>8002.6727356785104</v>
          </cell>
          <cell r="O25">
            <v>0</v>
          </cell>
          <cell r="P25">
            <v>0</v>
          </cell>
          <cell r="Q25">
            <v>0</v>
          </cell>
          <cell r="R25">
            <v>4954.5600000000004</v>
          </cell>
          <cell r="S25">
            <v>0</v>
          </cell>
          <cell r="T25">
            <v>114884.16858719999</v>
          </cell>
          <cell r="U25">
            <v>0</v>
          </cell>
          <cell r="V25">
            <v>186729.27858720001</v>
          </cell>
        </row>
        <row r="26">
          <cell r="C26" t="str">
            <v>Concrete for ATC bridge slab (C40)</v>
          </cell>
          <cell r="D26">
            <v>53</v>
          </cell>
          <cell r="E26" t="str">
            <v>m3</v>
          </cell>
          <cell r="F26">
            <v>3416.51</v>
          </cell>
          <cell r="G26">
            <v>181075.03</v>
          </cell>
          <cell r="H26">
            <v>0</v>
          </cell>
          <cell r="I26">
            <v>0</v>
          </cell>
          <cell r="J26">
            <v>0</v>
          </cell>
          <cell r="K26">
            <v>113507.84</v>
          </cell>
          <cell r="L26">
            <v>0</v>
          </cell>
          <cell r="M26">
            <v>6625</v>
          </cell>
          <cell r="N26">
            <v>15742.726867199999</v>
          </cell>
          <cell r="O26">
            <v>0</v>
          </cell>
          <cell r="P26">
            <v>0</v>
          </cell>
          <cell r="Q26">
            <v>0</v>
          </cell>
          <cell r="R26">
            <v>9080.49</v>
          </cell>
          <cell r="S26">
            <v>0</v>
          </cell>
          <cell r="T26">
            <v>60942.386570400005</v>
          </cell>
          <cell r="U26">
            <v>0</v>
          </cell>
          <cell r="V26">
            <v>181075.2265704</v>
          </cell>
        </row>
        <row r="27">
          <cell r="C27" t="str">
            <v>Formwork for ATC bridge slab</v>
          </cell>
          <cell r="D27">
            <v>266</v>
          </cell>
          <cell r="E27" t="str">
            <v>m2</v>
          </cell>
          <cell r="F27">
            <v>526.94000000000005</v>
          </cell>
          <cell r="G27">
            <v>140166.04</v>
          </cell>
          <cell r="H27">
            <v>0</v>
          </cell>
          <cell r="I27">
            <v>0</v>
          </cell>
          <cell r="J27">
            <v>0</v>
          </cell>
          <cell r="K27">
            <v>23824.38</v>
          </cell>
          <cell r="L27">
            <v>0</v>
          </cell>
          <cell r="M27">
            <v>3811.9</v>
          </cell>
          <cell r="N27">
            <v>3772.02773926179</v>
          </cell>
          <cell r="O27">
            <v>0</v>
          </cell>
          <cell r="P27">
            <v>0</v>
          </cell>
          <cell r="Q27">
            <v>0</v>
          </cell>
          <cell r="R27">
            <v>1907.22</v>
          </cell>
          <cell r="S27">
            <v>0</v>
          </cell>
          <cell r="T27">
            <v>112530.3505616</v>
          </cell>
          <cell r="U27">
            <v>0</v>
          </cell>
          <cell r="V27">
            <v>140166.6305616</v>
          </cell>
        </row>
        <row r="28">
          <cell r="B28" t="str">
            <v>2F.3</v>
          </cell>
          <cell r="C28" t="str">
            <v>Concrete for ATC tower wall (shaft)(C40)</v>
          </cell>
          <cell r="D28">
            <v>1053</v>
          </cell>
          <cell r="E28" t="str">
            <v>m3</v>
          </cell>
          <cell r="F28">
            <v>3416.51</v>
          </cell>
          <cell r="G28">
            <v>3597585.03</v>
          </cell>
          <cell r="H28">
            <v>0</v>
          </cell>
          <cell r="I28">
            <v>0</v>
          </cell>
          <cell r="J28">
            <v>0</v>
          </cell>
          <cell r="K28">
            <v>2255165.12</v>
          </cell>
          <cell r="L28">
            <v>0</v>
          </cell>
          <cell r="M28">
            <v>131625</v>
          </cell>
          <cell r="N28">
            <v>312775.30926720001</v>
          </cell>
          <cell r="O28">
            <v>0</v>
          </cell>
          <cell r="P28">
            <v>0</v>
          </cell>
          <cell r="Q28">
            <v>0</v>
          </cell>
          <cell r="R28">
            <v>180410.49</v>
          </cell>
          <cell r="S28">
            <v>0</v>
          </cell>
          <cell r="T28">
            <v>1210798.8272247999</v>
          </cell>
          <cell r="U28">
            <v>0</v>
          </cell>
          <cell r="V28">
            <v>3597588.9472247995</v>
          </cell>
        </row>
        <row r="29">
          <cell r="C29" t="str">
            <v>Formwork for ATC tower wall</v>
          </cell>
          <cell r="D29">
            <v>1783</v>
          </cell>
          <cell r="E29" t="str">
            <v>m2</v>
          </cell>
          <cell r="F29">
            <v>694.47</v>
          </cell>
          <cell r="G29">
            <v>1238240.01</v>
          </cell>
          <cell r="H29">
            <v>0</v>
          </cell>
          <cell r="I29">
            <v>0</v>
          </cell>
          <cell r="J29">
            <v>0</v>
          </cell>
          <cell r="K29">
            <v>41009</v>
          </cell>
          <cell r="L29">
            <v>9143.59</v>
          </cell>
          <cell r="M29">
            <v>133056.04</v>
          </cell>
          <cell r="N29">
            <v>144698.44451116299</v>
          </cell>
          <cell r="O29">
            <v>0</v>
          </cell>
          <cell r="P29">
            <v>0</v>
          </cell>
          <cell r="Q29">
            <v>21823.919999999998</v>
          </cell>
          <cell r="R29">
            <v>3280.72</v>
          </cell>
          <cell r="S29">
            <v>0</v>
          </cell>
          <cell r="T29">
            <v>1042355.3103552</v>
          </cell>
          <cell r="U29">
            <v>0</v>
          </cell>
          <cell r="V29">
            <v>1238244.2703551999</v>
          </cell>
        </row>
        <row r="30">
          <cell r="C30" t="str">
            <v>Formwork for ATC tower wall</v>
          </cell>
          <cell r="D30">
            <v>4067</v>
          </cell>
          <cell r="E30" t="str">
            <v>m2</v>
          </cell>
          <cell r="F30">
            <v>694.47</v>
          </cell>
          <cell r="G30">
            <v>2824409.49</v>
          </cell>
          <cell r="H30">
            <v>0</v>
          </cell>
          <cell r="I30">
            <v>0</v>
          </cell>
          <cell r="J30">
            <v>0</v>
          </cell>
          <cell r="K30">
            <v>93541</v>
          </cell>
          <cell r="L30">
            <v>20856.41</v>
          </cell>
          <cell r="M30">
            <v>303499.11</v>
          </cell>
          <cell r="N30">
            <v>330055.28537683701</v>
          </cell>
          <cell r="O30">
            <v>0</v>
          </cell>
          <cell r="P30">
            <v>0</v>
          </cell>
          <cell r="Q30">
            <v>49780.08</v>
          </cell>
          <cell r="R30">
            <v>7483.28</v>
          </cell>
          <cell r="S30">
            <v>0</v>
          </cell>
          <cell r="T30">
            <v>2377599.0198511998</v>
          </cell>
          <cell r="U30">
            <v>0</v>
          </cell>
          <cell r="V30">
            <v>2824419.2098511998</v>
          </cell>
        </row>
        <row r="31">
          <cell r="B31" t="str">
            <v>2F.4</v>
          </cell>
          <cell r="C31" t="str">
            <v>Reinforcement steel for ATC tower and technical block</v>
          </cell>
          <cell r="D31">
            <v>267745</v>
          </cell>
          <cell r="E31" t="str">
            <v>kg</v>
          </cell>
          <cell r="F31">
            <v>36.08</v>
          </cell>
          <cell r="G31">
            <v>9660239.5999999996</v>
          </cell>
          <cell r="H31">
            <v>0</v>
          </cell>
          <cell r="I31">
            <v>0</v>
          </cell>
          <cell r="J31">
            <v>0</v>
          </cell>
          <cell r="K31">
            <v>6252953.0899999999</v>
          </cell>
          <cell r="L31">
            <v>539725.91</v>
          </cell>
          <cell r="M31">
            <v>992333.05</v>
          </cell>
          <cell r="N31">
            <v>0</v>
          </cell>
          <cell r="O31">
            <v>287776.58</v>
          </cell>
          <cell r="P31">
            <v>0</v>
          </cell>
          <cell r="Q31">
            <v>0</v>
          </cell>
          <cell r="R31">
            <v>496166.52</v>
          </cell>
          <cell r="S31">
            <v>0</v>
          </cell>
          <cell r="T31">
            <v>2128027.2941584</v>
          </cell>
          <cell r="U31">
            <v>0</v>
          </cell>
          <cell r="V31">
            <v>9661090.0141584016</v>
          </cell>
        </row>
        <row r="32">
          <cell r="B32" t="str">
            <v>2F.5</v>
          </cell>
          <cell r="C32" t="str">
            <v>Software</v>
          </cell>
          <cell r="G32" t="str">
            <v>N.A.</v>
          </cell>
          <cell r="H32">
            <v>0</v>
          </cell>
          <cell r="I32">
            <v>0</v>
          </cell>
          <cell r="J32">
            <v>0</v>
          </cell>
          <cell r="K32">
            <v>0</v>
          </cell>
          <cell r="M32">
            <v>0</v>
          </cell>
          <cell r="N32">
            <v>0</v>
          </cell>
          <cell r="P32">
            <v>0</v>
          </cell>
          <cell r="Q32">
            <v>0</v>
          </cell>
          <cell r="R32">
            <v>0</v>
          </cell>
          <cell r="S32">
            <v>0</v>
          </cell>
          <cell r="T32">
            <v>0</v>
          </cell>
          <cell r="U32">
            <v>0</v>
          </cell>
          <cell r="V32">
            <v>0</v>
          </cell>
        </row>
        <row r="33">
          <cell r="B33" t="str">
            <v>2F.6</v>
          </cell>
          <cell r="C33" t="str">
            <v>Clearing and Forwarding Services</v>
          </cell>
          <cell r="D33">
            <v>1</v>
          </cell>
          <cell r="E33" t="str">
            <v>L.S.</v>
          </cell>
          <cell r="G33">
            <v>0</v>
          </cell>
          <cell r="Q33">
            <v>0</v>
          </cell>
          <cell r="V33">
            <v>0</v>
          </cell>
        </row>
        <row r="34">
          <cell r="B34" t="str">
            <v>2F.7</v>
          </cell>
          <cell r="C34" t="str">
            <v>Inland Transportation</v>
          </cell>
          <cell r="D34">
            <v>1</v>
          </cell>
          <cell r="E34" t="str">
            <v>L.S.</v>
          </cell>
          <cell r="G34">
            <v>584253.92000000004</v>
          </cell>
          <cell r="L34">
            <v>569725.91</v>
          </cell>
          <cell r="Q34">
            <v>14528.01</v>
          </cell>
          <cell r="V34">
            <v>584253.92000000004</v>
          </cell>
        </row>
        <row r="35">
          <cell r="B35" t="str">
            <v>2F.8</v>
          </cell>
          <cell r="C35" t="str">
            <v>Value of   engineering services</v>
          </cell>
          <cell r="D35">
            <v>1</v>
          </cell>
          <cell r="E35" t="str">
            <v>L.S.</v>
          </cell>
          <cell r="G35">
            <v>0</v>
          </cell>
          <cell r="Q35">
            <v>0</v>
          </cell>
          <cell r="V35">
            <v>0</v>
          </cell>
        </row>
        <row r="36">
          <cell r="B36" t="str">
            <v>2F.9</v>
          </cell>
          <cell r="C36" t="str">
            <v>Spare Parts comprising:</v>
          </cell>
          <cell r="G36" t="str">
            <v>N.A.</v>
          </cell>
          <cell r="H36">
            <v>0</v>
          </cell>
          <cell r="I36">
            <v>0</v>
          </cell>
          <cell r="J36">
            <v>0</v>
          </cell>
          <cell r="K36">
            <v>0</v>
          </cell>
          <cell r="M36">
            <v>0</v>
          </cell>
          <cell r="N36">
            <v>0</v>
          </cell>
          <cell r="P36">
            <v>0</v>
          </cell>
          <cell r="Q36">
            <v>0</v>
          </cell>
          <cell r="R36">
            <v>0</v>
          </cell>
          <cell r="S36">
            <v>0</v>
          </cell>
          <cell r="T36">
            <v>0</v>
          </cell>
          <cell r="U36">
            <v>0</v>
          </cell>
          <cell r="V36">
            <v>0</v>
          </cell>
        </row>
        <row r="37">
          <cell r="C37" t="str">
            <v>(i) Replacement Parts</v>
          </cell>
        </row>
        <row r="38">
          <cell r="C38" t="str">
            <v>(ii) Commissioning Parts</v>
          </cell>
        </row>
        <row r="39">
          <cell r="C39" t="str">
            <v>(iii) Critical Spare Parts</v>
          </cell>
        </row>
        <row r="40">
          <cell r="C40" t="str">
            <v>(provide separate list with quantity and unit prices for spares for each item 2F. 1 to 2F. 8)</v>
          </cell>
        </row>
        <row r="41">
          <cell r="A41" t="str">
            <v>2F</v>
          </cell>
          <cell r="B41" t="str">
            <v>TOTAL APPORTIONED AMOUNT FOR  COST CENTRE 2F (inclusive of all taxes and duties except tax payable under Section 5 or 6 and 5F of the APGST)</v>
          </cell>
          <cell r="G41">
            <v>23960221.490000002</v>
          </cell>
          <cell r="H41">
            <v>0</v>
          </cell>
          <cell r="I41">
            <v>0</v>
          </cell>
          <cell r="J41">
            <v>0</v>
          </cell>
          <cell r="K41">
            <v>11189864.93</v>
          </cell>
          <cell r="L41">
            <v>569725.91</v>
          </cell>
          <cell r="M41">
            <v>1814947.57</v>
          </cell>
          <cell r="N41">
            <v>1137766.5445846936</v>
          </cell>
          <cell r="O41">
            <v>287776.58</v>
          </cell>
          <cell r="P41">
            <v>0</v>
          </cell>
          <cell r="Q41">
            <v>86132.01</v>
          </cell>
          <cell r="R41">
            <v>891120.75</v>
          </cell>
          <cell r="S41">
            <v>0</v>
          </cell>
          <cell r="T41">
            <v>10012655.002364799</v>
          </cell>
          <cell r="U41">
            <v>0</v>
          </cell>
          <cell r="V41">
            <v>23961102.002364796</v>
          </cell>
        </row>
        <row r="42">
          <cell r="B42" t="str">
            <v>Value of applicable Segniorage charges</v>
          </cell>
          <cell r="G42">
            <v>96220.71</v>
          </cell>
          <cell r="V42">
            <v>47922204.004729599</v>
          </cell>
        </row>
        <row r="43">
          <cell r="V43">
            <v>-880.51236479356885</v>
          </cell>
        </row>
        <row r="44">
          <cell r="B44" t="str">
            <v>Note for Tenderers: Any items of work not specifically mentioned above shall be allocated to the most appropriate item of work and indicated separately (2F.1 to 2F.9)</v>
          </cell>
        </row>
        <row r="45">
          <cell r="G45">
            <v>23960221.490000002</v>
          </cell>
        </row>
        <row r="46">
          <cell r="G46">
            <v>0</v>
          </cell>
        </row>
      </sheetData>
      <sheetData sheetId="8"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2 G– Roof structure – ATC Complex</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N8" t="str">
            <v>AP General Sales Tax</v>
          </cell>
          <cell r="O8" t="str">
            <v>Central Sales tax</v>
          </cell>
        </row>
        <row r="9">
          <cell r="B9" t="str">
            <v>2G.1</v>
          </cell>
          <cell r="C9" t="str">
            <v>Roofing for ATC technical block (on plan area)</v>
          </cell>
          <cell r="D9">
            <v>1451</v>
          </cell>
          <cell r="E9" t="str">
            <v>m2</v>
          </cell>
          <cell r="F9">
            <v>6903.27</v>
          </cell>
          <cell r="G9">
            <v>10016644.77</v>
          </cell>
          <cell r="H9">
            <v>0</v>
          </cell>
          <cell r="I9">
            <v>0</v>
          </cell>
          <cell r="J9">
            <v>0</v>
          </cell>
          <cell r="K9">
            <v>7167940</v>
          </cell>
          <cell r="L9">
            <v>18101.23</v>
          </cell>
          <cell r="M9">
            <v>0</v>
          </cell>
          <cell r="N9">
            <v>0</v>
          </cell>
          <cell r="O9">
            <v>286717.59999999998</v>
          </cell>
          <cell r="P9">
            <v>894558.91</v>
          </cell>
          <cell r="Q9">
            <v>241272.86</v>
          </cell>
          <cell r="R9">
            <v>286717.59999999998</v>
          </cell>
          <cell r="S9">
            <v>0</v>
          </cell>
          <cell r="T9">
            <v>1426158.389248</v>
          </cell>
          <cell r="U9">
            <v>0</v>
          </cell>
          <cell r="V9">
            <v>10016647.759248</v>
          </cell>
        </row>
        <row r="10">
          <cell r="C10" t="str">
            <v>Structural steel for roof support (Scheme 1)</v>
          </cell>
          <cell r="D10">
            <v>110300</v>
          </cell>
          <cell r="E10" t="str">
            <v>kg</v>
          </cell>
          <cell r="F10">
            <v>66.2</v>
          </cell>
          <cell r="G10">
            <v>7301860</v>
          </cell>
          <cell r="H10">
            <v>0</v>
          </cell>
          <cell r="I10">
            <v>0</v>
          </cell>
          <cell r="J10">
            <v>0</v>
          </cell>
          <cell r="K10">
            <v>2560063</v>
          </cell>
          <cell r="L10">
            <v>285677</v>
          </cell>
          <cell r="M10">
            <v>409213</v>
          </cell>
          <cell r="N10">
            <v>0</v>
          </cell>
          <cell r="O10">
            <v>119124</v>
          </cell>
          <cell r="P10">
            <v>0</v>
          </cell>
          <cell r="Q10">
            <v>0</v>
          </cell>
          <cell r="R10">
            <v>205158</v>
          </cell>
          <cell r="S10">
            <v>0</v>
          </cell>
          <cell r="T10">
            <v>4213144.6302399999</v>
          </cell>
          <cell r="U10">
            <v>0</v>
          </cell>
          <cell r="V10">
            <v>7301544.6302399999</v>
          </cell>
        </row>
        <row r="11">
          <cell r="C11" t="str">
            <v>Ditto (Scheme 2)</v>
          </cell>
          <cell r="D11">
            <v>68094</v>
          </cell>
          <cell r="E11" t="str">
            <v>kg</v>
          </cell>
          <cell r="F11">
            <v>66.2</v>
          </cell>
          <cell r="G11">
            <v>4507822.8</v>
          </cell>
          <cell r="H11">
            <v>0</v>
          </cell>
          <cell r="I11">
            <v>0</v>
          </cell>
          <cell r="J11">
            <v>0</v>
          </cell>
          <cell r="K11">
            <v>1580461.74</v>
          </cell>
          <cell r="L11">
            <v>176363.46</v>
          </cell>
          <cell r="M11">
            <v>252628.74</v>
          </cell>
          <cell r="N11">
            <v>0</v>
          </cell>
          <cell r="O11">
            <v>73541.52</v>
          </cell>
          <cell r="P11">
            <v>0</v>
          </cell>
          <cell r="Q11">
            <v>0</v>
          </cell>
          <cell r="R11">
            <v>126654.84</v>
          </cell>
          <cell r="S11">
            <v>0</v>
          </cell>
          <cell r="T11">
            <v>2600996.1056351997</v>
          </cell>
          <cell r="U11">
            <v>0</v>
          </cell>
          <cell r="V11">
            <v>4507628.1056351997</v>
          </cell>
        </row>
        <row r="12">
          <cell r="B12" t="str">
            <v>2G.2</v>
          </cell>
          <cell r="C12" t="str">
            <v>Skylights with supports in ATC technical block</v>
          </cell>
          <cell r="D12">
            <v>193</v>
          </cell>
          <cell r="E12" t="str">
            <v>m2</v>
          </cell>
          <cell r="F12">
            <v>25770.720000000001</v>
          </cell>
          <cell r="G12">
            <v>4973748.96</v>
          </cell>
          <cell r="H12">
            <v>2566900</v>
          </cell>
          <cell r="I12">
            <v>777770.7</v>
          </cell>
          <cell r="J12">
            <v>539254.35</v>
          </cell>
          <cell r="K12">
            <v>0</v>
          </cell>
          <cell r="L12">
            <v>0</v>
          </cell>
          <cell r="M12">
            <v>0</v>
          </cell>
          <cell r="N12">
            <v>0</v>
          </cell>
          <cell r="O12">
            <v>0</v>
          </cell>
          <cell r="P12">
            <v>0</v>
          </cell>
          <cell r="Q12">
            <v>38719.980000000003</v>
          </cell>
          <cell r="R12">
            <v>0</v>
          </cell>
          <cell r="S12">
            <v>0</v>
          </cell>
          <cell r="T12">
            <v>691737.22517280001</v>
          </cell>
          <cell r="U12">
            <v>359366</v>
          </cell>
          <cell r="V12">
            <v>4973748.2551728003</v>
          </cell>
        </row>
        <row r="13">
          <cell r="C13" t="str">
            <v>Structural steel for roof support (no matter Scheme 1 or 2)</v>
          </cell>
          <cell r="D13">
            <v>1820</v>
          </cell>
          <cell r="E13" t="str">
            <v>kg</v>
          </cell>
          <cell r="F13">
            <v>66.2</v>
          </cell>
          <cell r="G13">
            <v>120484</v>
          </cell>
          <cell r="H13">
            <v>0</v>
          </cell>
          <cell r="I13">
            <v>0</v>
          </cell>
          <cell r="J13">
            <v>0</v>
          </cell>
          <cell r="K13">
            <v>42242.2</v>
          </cell>
          <cell r="L13">
            <v>4713.8</v>
          </cell>
          <cell r="M13">
            <v>6752.2</v>
          </cell>
          <cell r="N13">
            <v>0</v>
          </cell>
          <cell r="O13">
            <v>1965.6</v>
          </cell>
          <cell r="P13">
            <v>0</v>
          </cell>
          <cell r="Q13">
            <v>0</v>
          </cell>
          <cell r="R13">
            <v>3385.2</v>
          </cell>
          <cell r="S13">
            <v>0</v>
          </cell>
          <cell r="T13">
            <v>69518.796256000001</v>
          </cell>
          <cell r="U13">
            <v>0</v>
          </cell>
          <cell r="V13">
            <v>120478.796256</v>
          </cell>
        </row>
        <row r="14">
          <cell r="C14" t="str">
            <v>Additional Items</v>
          </cell>
          <cell r="T14">
            <v>0</v>
          </cell>
          <cell r="V14">
            <v>0</v>
          </cell>
        </row>
        <row r="15">
          <cell r="C15" t="str">
            <v>Technical building</v>
          </cell>
          <cell r="T15">
            <v>0</v>
          </cell>
          <cell r="V15">
            <v>0</v>
          </cell>
        </row>
        <row r="16">
          <cell r="B16" t="str">
            <v>1.</v>
          </cell>
          <cell r="C16" t="str">
            <v>Gutter (Dwg no. 2004)</v>
          </cell>
          <cell r="D16">
            <v>58</v>
          </cell>
          <cell r="E16" t="str">
            <v>m</v>
          </cell>
          <cell r="F16">
            <v>6903.27</v>
          </cell>
          <cell r="G16">
            <v>400389.66</v>
          </cell>
          <cell r="H16">
            <v>0</v>
          </cell>
          <cell r="I16">
            <v>0</v>
          </cell>
          <cell r="J16">
            <v>0</v>
          </cell>
          <cell r="K16">
            <v>286520</v>
          </cell>
          <cell r="L16">
            <v>723.55</v>
          </cell>
          <cell r="M16">
            <v>0</v>
          </cell>
          <cell r="N16">
            <v>0</v>
          </cell>
          <cell r="O16">
            <v>11460.8</v>
          </cell>
          <cell r="P16">
            <v>35757.699999999997</v>
          </cell>
          <cell r="Q16">
            <v>9644.26</v>
          </cell>
          <cell r="R16">
            <v>11460.8</v>
          </cell>
          <cell r="S16">
            <v>0</v>
          </cell>
          <cell r="T16">
            <v>57007.016037599991</v>
          </cell>
          <cell r="U16">
            <v>0</v>
          </cell>
          <cell r="V16">
            <v>400389.77603760001</v>
          </cell>
        </row>
        <row r="17">
          <cell r="B17" t="str">
            <v>2.</v>
          </cell>
          <cell r="C17" t="str">
            <v>SS clad plate grider (Ditto)</v>
          </cell>
          <cell r="D17">
            <v>78</v>
          </cell>
          <cell r="E17" t="str">
            <v>m</v>
          </cell>
          <cell r="F17">
            <v>6903.27</v>
          </cell>
          <cell r="G17">
            <v>538455.06000000006</v>
          </cell>
          <cell r="H17">
            <v>0</v>
          </cell>
          <cell r="I17">
            <v>0</v>
          </cell>
          <cell r="J17">
            <v>0</v>
          </cell>
          <cell r="K17">
            <v>385320</v>
          </cell>
          <cell r="L17">
            <v>973.05</v>
          </cell>
          <cell r="M17">
            <v>0</v>
          </cell>
          <cell r="N17">
            <v>0</v>
          </cell>
          <cell r="O17">
            <v>15412.8</v>
          </cell>
          <cell r="P17">
            <v>48087.94</v>
          </cell>
          <cell r="Q17">
            <v>12969.87</v>
          </cell>
          <cell r="R17">
            <v>15412.8</v>
          </cell>
          <cell r="S17">
            <v>0</v>
          </cell>
          <cell r="T17">
            <v>76664.609638399997</v>
          </cell>
          <cell r="U17">
            <v>0</v>
          </cell>
          <cell r="V17">
            <v>538455.2196383999</v>
          </cell>
        </row>
        <row r="18">
          <cell r="C18" t="str">
            <v>Control Tower</v>
          </cell>
          <cell r="G18">
            <v>0</v>
          </cell>
          <cell r="T18">
            <v>0</v>
          </cell>
          <cell r="V18">
            <v>0</v>
          </cell>
        </row>
        <row r="19">
          <cell r="B19" t="str">
            <v>1.</v>
          </cell>
          <cell r="C19" t="str">
            <v>Light weight structural steel trussed roof (Control Tower)</v>
          </cell>
          <cell r="D19">
            <v>437</v>
          </cell>
          <cell r="E19" t="str">
            <v>kg</v>
          </cell>
          <cell r="F19">
            <v>615.17999999999995</v>
          </cell>
          <cell r="G19">
            <v>268833.65999999997</v>
          </cell>
          <cell r="H19">
            <v>0</v>
          </cell>
          <cell r="I19">
            <v>0</v>
          </cell>
          <cell r="J19">
            <v>0</v>
          </cell>
          <cell r="K19">
            <v>148580</v>
          </cell>
          <cell r="L19">
            <v>1175.53</v>
          </cell>
          <cell r="M19">
            <v>23772.799999999999</v>
          </cell>
          <cell r="N19">
            <v>0</v>
          </cell>
          <cell r="O19">
            <v>6895.86</v>
          </cell>
          <cell r="P19">
            <v>0</v>
          </cell>
          <cell r="Q19">
            <v>0</v>
          </cell>
          <cell r="R19">
            <v>11886.4</v>
          </cell>
          <cell r="S19">
            <v>0</v>
          </cell>
          <cell r="T19">
            <v>89587.119624799991</v>
          </cell>
          <cell r="U19">
            <v>0</v>
          </cell>
          <cell r="V19">
            <v>268835.77962479991</v>
          </cell>
        </row>
        <row r="20">
          <cell r="C20" t="str">
            <v>Structural steel for above roof support (Option 1)</v>
          </cell>
          <cell r="D20">
            <v>60180</v>
          </cell>
          <cell r="E20" t="str">
            <v>kg</v>
          </cell>
          <cell r="F20">
            <v>66.2</v>
          </cell>
          <cell r="G20">
            <v>3983916</v>
          </cell>
          <cell r="H20">
            <v>0</v>
          </cell>
          <cell r="I20">
            <v>0</v>
          </cell>
          <cell r="J20">
            <v>0</v>
          </cell>
          <cell r="K20">
            <v>1396777.8</v>
          </cell>
          <cell r="L20">
            <v>155866.20000000001</v>
          </cell>
          <cell r="M20">
            <v>223267.8</v>
          </cell>
          <cell r="N20">
            <v>0</v>
          </cell>
          <cell r="O20">
            <v>64994.400000000001</v>
          </cell>
          <cell r="P20">
            <v>0</v>
          </cell>
          <cell r="Q20">
            <v>0</v>
          </cell>
          <cell r="R20">
            <v>111934.8</v>
          </cell>
          <cell r="S20">
            <v>0</v>
          </cell>
          <cell r="T20">
            <v>2298703.933344</v>
          </cell>
          <cell r="U20">
            <v>0</v>
          </cell>
          <cell r="V20">
            <v>3983743.933344</v>
          </cell>
        </row>
        <row r="21">
          <cell r="B21" t="str">
            <v>2G.3</v>
          </cell>
          <cell r="C21" t="str">
            <v>Software</v>
          </cell>
          <cell r="F21">
            <v>0</v>
          </cell>
          <cell r="G21" t="str">
            <v>N.A.</v>
          </cell>
          <cell r="H21">
            <v>0</v>
          </cell>
          <cell r="I21">
            <v>0</v>
          </cell>
          <cell r="J21">
            <v>0</v>
          </cell>
          <cell r="K21">
            <v>0</v>
          </cell>
          <cell r="M21">
            <v>0</v>
          </cell>
          <cell r="N21">
            <v>0</v>
          </cell>
          <cell r="P21">
            <v>0</v>
          </cell>
          <cell r="Q21">
            <v>0</v>
          </cell>
          <cell r="R21">
            <v>0</v>
          </cell>
          <cell r="S21">
            <v>0</v>
          </cell>
          <cell r="T21">
            <v>0</v>
          </cell>
          <cell r="U21">
            <v>0</v>
          </cell>
          <cell r="V21">
            <v>0</v>
          </cell>
        </row>
        <row r="22">
          <cell r="B22" t="str">
            <v>2G.4</v>
          </cell>
          <cell r="C22" t="str">
            <v>Clearing and Forwarding Services</v>
          </cell>
          <cell r="D22">
            <v>1</v>
          </cell>
          <cell r="E22" t="str">
            <v>L.S.</v>
          </cell>
          <cell r="G22">
            <v>0</v>
          </cell>
          <cell r="Q22">
            <v>0</v>
          </cell>
          <cell r="V22">
            <v>0</v>
          </cell>
        </row>
        <row r="23">
          <cell r="B23" t="str">
            <v>2G.5</v>
          </cell>
          <cell r="C23" t="str">
            <v>Inland Transportation</v>
          </cell>
          <cell r="D23">
            <v>1</v>
          </cell>
          <cell r="E23" t="str">
            <v>L.S.</v>
          </cell>
          <cell r="G23">
            <v>660005.46</v>
          </cell>
          <cell r="L23">
            <v>643593.81999999995</v>
          </cell>
          <cell r="Q23">
            <v>16411.64</v>
          </cell>
          <cell r="V23">
            <v>660005.46</v>
          </cell>
        </row>
        <row r="24">
          <cell r="B24" t="str">
            <v>2G.6</v>
          </cell>
          <cell r="C24" t="str">
            <v>Value of   engineering services</v>
          </cell>
          <cell r="D24">
            <v>1</v>
          </cell>
          <cell r="E24" t="str">
            <v>L.S.</v>
          </cell>
          <cell r="G24">
            <v>0</v>
          </cell>
          <cell r="Q24">
            <v>0</v>
          </cell>
          <cell r="V24">
            <v>0</v>
          </cell>
        </row>
        <row r="25">
          <cell r="B25" t="str">
            <v>2G.7</v>
          </cell>
          <cell r="C25" t="str">
            <v>Spare Parts comprising:</v>
          </cell>
          <cell r="F25">
            <v>0</v>
          </cell>
          <cell r="G25" t="str">
            <v>N.A.</v>
          </cell>
          <cell r="H25">
            <v>0</v>
          </cell>
          <cell r="I25">
            <v>0</v>
          </cell>
          <cell r="J25">
            <v>0</v>
          </cell>
          <cell r="K25">
            <v>0</v>
          </cell>
          <cell r="M25">
            <v>0</v>
          </cell>
          <cell r="N25">
            <v>0</v>
          </cell>
          <cell r="P25">
            <v>0</v>
          </cell>
          <cell r="Q25">
            <v>0</v>
          </cell>
          <cell r="R25">
            <v>0</v>
          </cell>
          <cell r="S25">
            <v>0</v>
          </cell>
          <cell r="T25">
            <v>0</v>
          </cell>
          <cell r="U25">
            <v>0</v>
          </cell>
          <cell r="V25">
            <v>0</v>
          </cell>
        </row>
        <row r="26">
          <cell r="C26" t="str">
            <v>(i) Replacement Parts</v>
          </cell>
        </row>
        <row r="27">
          <cell r="C27" t="str">
            <v>(ii) Commissioning Parts</v>
          </cell>
        </row>
        <row r="28">
          <cell r="C28" t="str">
            <v>(iii) Critical Spare Parts</v>
          </cell>
        </row>
        <row r="29">
          <cell r="C29" t="str">
            <v>(provide separate list with quantity and unit prices for spares for each item 2G. 1 to 2G. 6)</v>
          </cell>
        </row>
        <row r="30">
          <cell r="A30" t="str">
            <v>2G</v>
          </cell>
          <cell r="B30" t="str">
            <v>TOTAL APPORTIONED AMOUNT FOR  COST CENTRE 2G (inclusive of all taxes and duties except tax payable under Section 5 or 6 and 5F of the APGST)</v>
          </cell>
          <cell r="G30">
            <v>32772160.370000001</v>
          </cell>
          <cell r="H30">
            <v>2566900</v>
          </cell>
          <cell r="I30">
            <v>777770.7</v>
          </cell>
          <cell r="J30">
            <v>539254.35</v>
          </cell>
          <cell r="K30">
            <v>13567904.74</v>
          </cell>
          <cell r="L30">
            <v>643593.81999999995</v>
          </cell>
          <cell r="M30">
            <v>915634.54</v>
          </cell>
          <cell r="N30">
            <v>0</v>
          </cell>
          <cell r="O30">
            <v>580112.57999999996</v>
          </cell>
          <cell r="P30">
            <v>978404.55</v>
          </cell>
          <cell r="Q30">
            <v>319018.61</v>
          </cell>
          <cell r="R30">
            <v>772610.44000000006</v>
          </cell>
          <cell r="S30">
            <v>0</v>
          </cell>
          <cell r="T30">
            <v>11523517.825196799</v>
          </cell>
          <cell r="U30">
            <v>359366</v>
          </cell>
          <cell r="V30">
            <v>32771477.715196796</v>
          </cell>
        </row>
        <row r="31">
          <cell r="B31" t="str">
            <v>Value of applicable Segniorage charges</v>
          </cell>
          <cell r="G31">
            <v>0</v>
          </cell>
          <cell r="V31">
            <v>32771477.715196799</v>
          </cell>
        </row>
        <row r="32">
          <cell r="V32">
            <v>682.6548032052815</v>
          </cell>
        </row>
        <row r="33">
          <cell r="B33" t="str">
            <v>Note for Tenderers: Any items of work not specifically mentioned above shall be allocated to the most appropriate item of work and indicated separately (2G.1 to 2G.7)</v>
          </cell>
        </row>
        <row r="34">
          <cell r="G34">
            <v>32772160.370000001</v>
          </cell>
        </row>
        <row r="35">
          <cell r="G35">
            <v>0</v>
          </cell>
        </row>
      </sheetData>
      <sheetData sheetId="9"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2 H– External Envelope – ATC Complex</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N8" t="str">
            <v>AP General Sales Tax</v>
          </cell>
          <cell r="O8" t="str">
            <v>Central Sales tax</v>
          </cell>
        </row>
        <row r="9">
          <cell r="B9" t="str">
            <v>2H.1</v>
          </cell>
          <cell r="C9" t="str">
            <v>Fully unitised vision panel glazing including supporting system (steel structure measure separately in 2D.2)</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284975.8460736</v>
          </cell>
          <cell r="U9">
            <v>115689.38</v>
          </cell>
          <cell r="V9">
            <v>2110807.7660735999</v>
          </cell>
        </row>
        <row r="10">
          <cell r="B10" t="str">
            <v>2H.2</v>
          </cell>
          <cell r="C10" t="str">
            <v xml:space="preserve">Fully unitised spandrel panel including supporting system (steel structure support measure separately in 2D.2) </v>
          </cell>
          <cell r="D10">
            <v>512</v>
          </cell>
          <cell r="E10" t="str">
            <v>m2</v>
          </cell>
          <cell r="F10">
            <v>15923.47</v>
          </cell>
          <cell r="G10">
            <v>8152816.6399999997</v>
          </cell>
          <cell r="H10">
            <v>4593510.66</v>
          </cell>
          <cell r="I10">
            <v>927889.15</v>
          </cell>
          <cell r="J10">
            <v>890773.59</v>
          </cell>
          <cell r="K10">
            <v>0</v>
          </cell>
          <cell r="L10">
            <v>0</v>
          </cell>
          <cell r="M10">
            <v>0</v>
          </cell>
          <cell r="N10">
            <v>0</v>
          </cell>
          <cell r="O10">
            <v>0</v>
          </cell>
          <cell r="P10">
            <v>0</v>
          </cell>
          <cell r="Q10">
            <v>59232.959999999999</v>
          </cell>
          <cell r="R10">
            <v>0</v>
          </cell>
          <cell r="S10">
            <v>0</v>
          </cell>
          <cell r="T10">
            <v>1100695.1518144</v>
          </cell>
          <cell r="U10">
            <v>580715.31999999995</v>
          </cell>
          <cell r="V10">
            <v>8152816.8318144009</v>
          </cell>
        </row>
        <row r="11">
          <cell r="B11" t="str">
            <v>2H.3</v>
          </cell>
          <cell r="C11" t="str">
            <v>Louvered panels for ATC tower &amp; technical block</v>
          </cell>
          <cell r="D11">
            <v>284</v>
          </cell>
          <cell r="E11" t="str">
            <v>m2</v>
          </cell>
          <cell r="F11">
            <v>24022.62</v>
          </cell>
          <cell r="G11">
            <v>6822424.0800000001</v>
          </cell>
          <cell r="H11">
            <v>3973273.6000000001</v>
          </cell>
          <cell r="I11">
            <v>802601.27</v>
          </cell>
          <cell r="J11">
            <v>770497.22</v>
          </cell>
          <cell r="K11">
            <v>0</v>
          </cell>
          <cell r="L11">
            <v>0</v>
          </cell>
          <cell r="M11">
            <v>0</v>
          </cell>
          <cell r="N11">
            <v>0</v>
          </cell>
          <cell r="O11">
            <v>0</v>
          </cell>
          <cell r="P11">
            <v>0</v>
          </cell>
          <cell r="Q11">
            <v>32855.78</v>
          </cell>
          <cell r="R11">
            <v>0</v>
          </cell>
          <cell r="S11">
            <v>0</v>
          </cell>
          <cell r="T11">
            <v>921081.67787200003</v>
          </cell>
          <cell r="U11">
            <v>322115.53000000003</v>
          </cell>
          <cell r="V11">
            <v>6822425.0778720006</v>
          </cell>
        </row>
        <row r="12">
          <cell r="B12" t="str">
            <v>2H.4</v>
          </cell>
          <cell r="C12" t="str">
            <v>Openable windows &amp; doors in glazing</v>
          </cell>
          <cell r="T12">
            <v>0</v>
          </cell>
          <cell r="V12">
            <v>0</v>
          </cell>
        </row>
        <row r="13">
          <cell r="C13" t="str">
            <v>Openable windows</v>
          </cell>
          <cell r="D13">
            <v>28.5</v>
          </cell>
          <cell r="E13" t="str">
            <v>m2</v>
          </cell>
          <cell r="F13">
            <v>22262.36</v>
          </cell>
          <cell r="G13">
            <v>634477.26</v>
          </cell>
          <cell r="H13">
            <v>367639.65</v>
          </cell>
          <cell r="I13">
            <v>74263.210000000006</v>
          </cell>
          <cell r="J13">
            <v>71292.679999999993</v>
          </cell>
          <cell r="K13">
            <v>0</v>
          </cell>
          <cell r="L13">
            <v>0</v>
          </cell>
          <cell r="M13">
            <v>0</v>
          </cell>
          <cell r="N13">
            <v>0</v>
          </cell>
          <cell r="O13">
            <v>0</v>
          </cell>
          <cell r="P13">
            <v>0</v>
          </cell>
          <cell r="Q13">
            <v>3297.15</v>
          </cell>
          <cell r="R13">
            <v>0</v>
          </cell>
          <cell r="S13">
            <v>0</v>
          </cell>
          <cell r="T13">
            <v>85659.460372800007</v>
          </cell>
          <cell r="U13">
            <v>32324.97</v>
          </cell>
          <cell r="V13">
            <v>634477.12037280004</v>
          </cell>
        </row>
        <row r="14">
          <cell r="B14" t="str">
            <v>2H.5</v>
          </cell>
          <cell r="C14" t="str">
            <v>Aluminium curtain wall including supporting system (steel structure support measure separately in 2D.2)</v>
          </cell>
          <cell r="T14">
            <v>0</v>
          </cell>
          <cell r="V14">
            <v>0</v>
          </cell>
        </row>
        <row r="15">
          <cell r="C15" t="str">
            <v>Technical building</v>
          </cell>
          <cell r="D15">
            <v>1241</v>
          </cell>
          <cell r="E15" t="str">
            <v>m2</v>
          </cell>
          <cell r="F15">
            <v>17186.66</v>
          </cell>
          <cell r="G15">
            <v>21328645.059999999</v>
          </cell>
          <cell r="H15">
            <v>12105268.25</v>
          </cell>
          <cell r="I15">
            <v>2445264.19</v>
          </cell>
          <cell r="J15">
            <v>2347453.62</v>
          </cell>
          <cell r="K15">
            <v>0</v>
          </cell>
          <cell r="L15">
            <v>0</v>
          </cell>
          <cell r="M15">
            <v>0</v>
          </cell>
          <cell r="N15">
            <v>0</v>
          </cell>
          <cell r="O15">
            <v>0</v>
          </cell>
          <cell r="P15">
            <v>0</v>
          </cell>
          <cell r="Q15">
            <v>143570.51999999999</v>
          </cell>
          <cell r="R15">
            <v>0</v>
          </cell>
          <cell r="S15">
            <v>0</v>
          </cell>
          <cell r="T15">
            <v>2879537.1996168001</v>
          </cell>
          <cell r="U15">
            <v>1407554.13</v>
          </cell>
          <cell r="V15">
            <v>21328647.909616798</v>
          </cell>
        </row>
        <row r="16">
          <cell r="C16" t="str">
            <v>Control Tower</v>
          </cell>
          <cell r="D16">
            <v>227</v>
          </cell>
          <cell r="E16" t="str">
            <v>m2</v>
          </cell>
          <cell r="F16">
            <v>17186.66</v>
          </cell>
          <cell r="G16">
            <v>3901371.82</v>
          </cell>
          <cell r="H16">
            <v>2214259.38</v>
          </cell>
          <cell r="I16">
            <v>447280.39</v>
          </cell>
          <cell r="J16">
            <v>429389.18</v>
          </cell>
          <cell r="K16">
            <v>0</v>
          </cell>
          <cell r="L16">
            <v>0</v>
          </cell>
          <cell r="M16">
            <v>0</v>
          </cell>
          <cell r="N16">
            <v>0</v>
          </cell>
          <cell r="O16">
            <v>0</v>
          </cell>
          <cell r="P16">
            <v>0</v>
          </cell>
          <cell r="Q16">
            <v>26261.49</v>
          </cell>
          <cell r="R16">
            <v>0</v>
          </cell>
          <cell r="S16">
            <v>0</v>
          </cell>
          <cell r="T16">
            <v>526716.31160160003</v>
          </cell>
          <cell r="U16">
            <v>257465.58</v>
          </cell>
          <cell r="V16">
            <v>3901372.3316016006</v>
          </cell>
        </row>
        <row r="17">
          <cell r="B17" t="str">
            <v>2H.6</v>
          </cell>
          <cell r="C17" t="str">
            <v>Glass cleaning system for ATC tower &amp; technical block</v>
          </cell>
          <cell r="T17">
            <v>0</v>
          </cell>
          <cell r="V17">
            <v>0</v>
          </cell>
        </row>
        <row r="18">
          <cell r="C18" t="str">
            <v>Additional Items</v>
          </cell>
          <cell r="T18">
            <v>0</v>
          </cell>
          <cell r="V18">
            <v>0</v>
          </cell>
        </row>
        <row r="19">
          <cell r="C19" t="str">
            <v>Technical building</v>
          </cell>
          <cell r="T19">
            <v>0</v>
          </cell>
          <cell r="V19">
            <v>0</v>
          </cell>
        </row>
        <row r="20">
          <cell r="B20" t="str">
            <v>1.</v>
          </cell>
          <cell r="C20" t="str">
            <v>Structural plate rafter (in 9 no.) (Dwg no. 2001 &amp; 2002 - Grid A/1-11)</v>
          </cell>
          <cell r="D20">
            <v>134</v>
          </cell>
          <cell r="E20" t="str">
            <v>m</v>
          </cell>
          <cell r="F20">
            <v>3309.86</v>
          </cell>
          <cell r="G20">
            <v>443521.24</v>
          </cell>
          <cell r="H20">
            <v>0</v>
          </cell>
          <cell r="I20">
            <v>0</v>
          </cell>
          <cell r="J20">
            <v>0</v>
          </cell>
          <cell r="K20">
            <v>155507</v>
          </cell>
          <cell r="L20">
            <v>17353</v>
          </cell>
          <cell r="M20">
            <v>24857</v>
          </cell>
          <cell r="N20">
            <v>0</v>
          </cell>
          <cell r="O20">
            <v>7236</v>
          </cell>
          <cell r="P20">
            <v>0</v>
          </cell>
          <cell r="Q20">
            <v>0</v>
          </cell>
          <cell r="R20">
            <v>12440.56</v>
          </cell>
          <cell r="S20">
            <v>0</v>
          </cell>
          <cell r="T20">
            <v>255920.84336</v>
          </cell>
          <cell r="U20">
            <v>0</v>
          </cell>
          <cell r="V20">
            <v>443520.84336</v>
          </cell>
        </row>
        <row r="21">
          <cell r="B21" t="str">
            <v>2.</v>
          </cell>
          <cell r="C21" t="str">
            <v>Precoated profiled metal cladding system with ventilation on slits/baffles and filters (Dwg no. 2001 &amp; 2002)</v>
          </cell>
          <cell r="D21">
            <v>433</v>
          </cell>
          <cell r="E21" t="str">
            <v>m2</v>
          </cell>
          <cell r="F21">
            <v>17302.169999999998</v>
          </cell>
          <cell r="G21">
            <v>7491839.6100000003</v>
          </cell>
          <cell r="H21">
            <v>4254667.24</v>
          </cell>
          <cell r="I21">
            <v>859442.78</v>
          </cell>
          <cell r="J21">
            <v>825065.07</v>
          </cell>
          <cell r="K21">
            <v>0</v>
          </cell>
          <cell r="L21">
            <v>0</v>
          </cell>
          <cell r="M21">
            <v>0</v>
          </cell>
          <cell r="N21">
            <v>0</v>
          </cell>
          <cell r="O21">
            <v>0</v>
          </cell>
          <cell r="P21">
            <v>0</v>
          </cell>
          <cell r="Q21">
            <v>50093.5</v>
          </cell>
          <cell r="R21">
            <v>0</v>
          </cell>
          <cell r="S21">
            <v>0</v>
          </cell>
          <cell r="T21">
            <v>1011457.9211079999</v>
          </cell>
          <cell r="U21">
            <v>491112.76</v>
          </cell>
          <cell r="V21">
            <v>7491839.2711080005</v>
          </cell>
        </row>
        <row r="22">
          <cell r="B22" t="str">
            <v>3.</v>
          </cell>
          <cell r="C22" t="str">
            <v>Precoated perforated plain metal sheet cladding (Dwg no. 4001- North elevation)</v>
          </cell>
          <cell r="D22">
            <v>255</v>
          </cell>
          <cell r="E22" t="str">
            <v>m2</v>
          </cell>
          <cell r="F22">
            <v>14431.58</v>
          </cell>
          <cell r="G22">
            <v>3680052.9</v>
          </cell>
          <cell r="H22">
            <v>2052045.99</v>
          </cell>
          <cell r="I22">
            <v>414513.29</v>
          </cell>
          <cell r="J22">
            <v>397932.76</v>
          </cell>
          <cell r="K22">
            <v>0</v>
          </cell>
          <cell r="L22">
            <v>0</v>
          </cell>
          <cell r="M22">
            <v>0</v>
          </cell>
          <cell r="N22">
            <v>0</v>
          </cell>
          <cell r="O22">
            <v>0</v>
          </cell>
          <cell r="P22">
            <v>0</v>
          </cell>
          <cell r="Q22">
            <v>29500.79</v>
          </cell>
          <cell r="R22">
            <v>0</v>
          </cell>
          <cell r="S22">
            <v>0</v>
          </cell>
          <cell r="T22">
            <v>496836.39698239998</v>
          </cell>
          <cell r="U22">
            <v>289223.45</v>
          </cell>
          <cell r="V22">
            <v>3680052.6769824</v>
          </cell>
        </row>
        <row r="23">
          <cell r="B23" t="str">
            <v>4.</v>
          </cell>
          <cell r="C23" t="str">
            <v>Precoated perforated metal cladding (Dwg no. 2001&amp; 2002 - Grid G/3-4 &amp; 8-9)</v>
          </cell>
          <cell r="D23">
            <v>108</v>
          </cell>
          <cell r="E23" t="str">
            <v>m2</v>
          </cell>
          <cell r="F23">
            <v>14431.58</v>
          </cell>
          <cell r="G23">
            <v>1558610.64</v>
          </cell>
          <cell r="H23">
            <v>869101.83</v>
          </cell>
          <cell r="I23">
            <v>175558.57</v>
          </cell>
          <cell r="J23">
            <v>168536.23</v>
          </cell>
          <cell r="K23">
            <v>0</v>
          </cell>
          <cell r="L23">
            <v>0</v>
          </cell>
          <cell r="M23">
            <v>0</v>
          </cell>
          <cell r="N23">
            <v>0</v>
          </cell>
          <cell r="O23">
            <v>0</v>
          </cell>
          <cell r="P23">
            <v>0</v>
          </cell>
          <cell r="Q23">
            <v>12494.45</v>
          </cell>
          <cell r="R23">
            <v>0</v>
          </cell>
          <cell r="S23">
            <v>0</v>
          </cell>
          <cell r="T23">
            <v>210424.8271776</v>
          </cell>
          <cell r="U23">
            <v>122494.64</v>
          </cell>
          <cell r="V23">
            <v>1558610.5471775997</v>
          </cell>
        </row>
        <row r="24">
          <cell r="B24" t="str">
            <v>5.</v>
          </cell>
          <cell r="C24" t="str">
            <v>SS matt brushed finished cladding with light cut outs in underside (Dwg no. 2002 - Grid A/4-8)</v>
          </cell>
          <cell r="D24">
            <v>33</v>
          </cell>
          <cell r="E24" t="str">
            <v>m2</v>
          </cell>
          <cell r="F24">
            <v>14286.02</v>
          </cell>
          <cell r="G24">
            <v>471438.66</v>
          </cell>
          <cell r="H24">
            <v>262582.32</v>
          </cell>
          <cell r="I24">
            <v>53041.63</v>
          </cell>
          <cell r="J24">
            <v>50919.96</v>
          </cell>
          <cell r="K24">
            <v>0</v>
          </cell>
          <cell r="L24">
            <v>0</v>
          </cell>
          <cell r="M24">
            <v>0</v>
          </cell>
          <cell r="N24">
            <v>0</v>
          </cell>
          <cell r="O24">
            <v>0</v>
          </cell>
          <cell r="P24">
            <v>0</v>
          </cell>
          <cell r="Q24">
            <v>3817.75</v>
          </cell>
          <cell r="R24">
            <v>0</v>
          </cell>
          <cell r="S24">
            <v>0</v>
          </cell>
          <cell r="T24">
            <v>63647.953726400003</v>
          </cell>
          <cell r="U24">
            <v>37428.92</v>
          </cell>
          <cell r="V24">
            <v>471438.5337264</v>
          </cell>
        </row>
        <row r="25">
          <cell r="B25" t="str">
            <v>6.</v>
          </cell>
          <cell r="C25" t="str">
            <v>Dry stone cladding (Dry stone cladding)</v>
          </cell>
          <cell r="D25">
            <v>339</v>
          </cell>
          <cell r="E25" t="str">
            <v>m2</v>
          </cell>
          <cell r="F25">
            <v>10821.44</v>
          </cell>
          <cell r="G25">
            <v>3668468.16</v>
          </cell>
          <cell r="H25">
            <v>1969653.58</v>
          </cell>
          <cell r="I25">
            <v>397870.02</v>
          </cell>
          <cell r="J25">
            <v>381955.22</v>
          </cell>
          <cell r="K25">
            <v>0</v>
          </cell>
          <cell r="L25">
            <v>0</v>
          </cell>
          <cell r="M25">
            <v>0</v>
          </cell>
          <cell r="N25">
            <v>0</v>
          </cell>
          <cell r="O25">
            <v>0</v>
          </cell>
          <cell r="P25">
            <v>0</v>
          </cell>
          <cell r="Q25">
            <v>39218.699999999997</v>
          </cell>
          <cell r="R25">
            <v>0</v>
          </cell>
          <cell r="S25">
            <v>0</v>
          </cell>
          <cell r="T25">
            <v>495272.21004640003</v>
          </cell>
          <cell r="U25">
            <v>384497.06</v>
          </cell>
          <cell r="V25">
            <v>3668466.7900464004</v>
          </cell>
        </row>
        <row r="26">
          <cell r="B26" t="str">
            <v>7.</v>
          </cell>
          <cell r="C26" t="str">
            <v>Precoated folded/corrugated metal cladding with ventilation slits (Dwg no. 3001 - Grid D-F)</v>
          </cell>
          <cell r="D26">
            <v>152</v>
          </cell>
          <cell r="E26" t="str">
            <v>m2</v>
          </cell>
          <cell r="F26">
            <v>17302.169999999998</v>
          </cell>
          <cell r="G26">
            <v>2629929.84</v>
          </cell>
          <cell r="H26">
            <v>1493555.24</v>
          </cell>
          <cell r="I26">
            <v>301698.15999999997</v>
          </cell>
          <cell r="J26">
            <v>289630.23</v>
          </cell>
          <cell r="K26">
            <v>0</v>
          </cell>
          <cell r="L26">
            <v>0</v>
          </cell>
          <cell r="M26">
            <v>0</v>
          </cell>
          <cell r="N26">
            <v>0</v>
          </cell>
          <cell r="O26">
            <v>0</v>
          </cell>
          <cell r="P26">
            <v>0</v>
          </cell>
          <cell r="Q26">
            <v>17584.79</v>
          </cell>
          <cell r="R26">
            <v>0</v>
          </cell>
          <cell r="S26">
            <v>0</v>
          </cell>
          <cell r="T26">
            <v>355061.44114239997</v>
          </cell>
          <cell r="U26">
            <v>172399.86</v>
          </cell>
          <cell r="V26">
            <v>2629929.7211423996</v>
          </cell>
        </row>
        <row r="27">
          <cell r="B27" t="str">
            <v>8.</v>
          </cell>
          <cell r="C27" t="str">
            <v>Glazing and sunshade to connecting bridge (Dwg no. 4002 - Grid F-H)</v>
          </cell>
          <cell r="D27">
            <v>161</v>
          </cell>
          <cell r="E27" t="str">
            <v>m2</v>
          </cell>
          <cell r="F27">
            <v>13090.13</v>
          </cell>
          <cell r="G27">
            <v>2107510.9300000002</v>
          </cell>
          <cell r="H27">
            <v>1161776.4099999999</v>
          </cell>
          <cell r="I27">
            <v>234678.83</v>
          </cell>
          <cell r="J27">
            <v>225291.68</v>
          </cell>
          <cell r="K27">
            <v>0</v>
          </cell>
          <cell r="L27">
            <v>0</v>
          </cell>
          <cell r="M27">
            <v>0</v>
          </cell>
          <cell r="N27">
            <v>0</v>
          </cell>
          <cell r="O27">
            <v>0</v>
          </cell>
          <cell r="P27">
            <v>0</v>
          </cell>
          <cell r="Q27">
            <v>18625.990000000002</v>
          </cell>
          <cell r="R27">
            <v>0</v>
          </cell>
          <cell r="S27">
            <v>0</v>
          </cell>
          <cell r="T27">
            <v>284530.8214128</v>
          </cell>
          <cell r="U27">
            <v>182607.75</v>
          </cell>
          <cell r="V27">
            <v>2107511.4814128</v>
          </cell>
        </row>
        <row r="28">
          <cell r="B28" t="str">
            <v>9.</v>
          </cell>
          <cell r="C28" t="str">
            <v>Metal cladding with recessed lights to bottom of connecting bridge (Dwg no. 3001 - Grid F-H)</v>
          </cell>
          <cell r="D28">
            <v>104</v>
          </cell>
          <cell r="E28" t="str">
            <v>m2</v>
          </cell>
          <cell r="F28">
            <v>12646.62</v>
          </cell>
          <cell r="G28">
            <v>1315248.48</v>
          </cell>
          <cell r="H28">
            <v>721882.46</v>
          </cell>
          <cell r="I28">
            <v>145820.26</v>
          </cell>
          <cell r="J28">
            <v>139987.45000000001</v>
          </cell>
          <cell r="K28">
            <v>0</v>
          </cell>
          <cell r="L28">
            <v>0</v>
          </cell>
          <cell r="M28">
            <v>0</v>
          </cell>
          <cell r="N28">
            <v>0</v>
          </cell>
          <cell r="O28">
            <v>0</v>
          </cell>
          <cell r="P28">
            <v>0</v>
          </cell>
          <cell r="Q28">
            <v>12031.7</v>
          </cell>
          <cell r="R28">
            <v>0</v>
          </cell>
          <cell r="S28">
            <v>0</v>
          </cell>
          <cell r="T28">
            <v>177569.04289359998</v>
          </cell>
          <cell r="U28">
            <v>117957.8</v>
          </cell>
          <cell r="V28">
            <v>1315248.7128935999</v>
          </cell>
        </row>
        <row r="29">
          <cell r="C29" t="str">
            <v>Control Tower</v>
          </cell>
          <cell r="T29">
            <v>0</v>
          </cell>
          <cell r="V29">
            <v>0</v>
          </cell>
        </row>
        <row r="30">
          <cell r="B30" t="str">
            <v>1.</v>
          </cell>
          <cell r="C30" t="str">
            <v>Metal connector with stainless steel cladding (Dwg no. 2002)</v>
          </cell>
          <cell r="D30">
            <v>256</v>
          </cell>
          <cell r="E30" t="str">
            <v>m2</v>
          </cell>
          <cell r="F30">
            <v>25967.33</v>
          </cell>
          <cell r="G30">
            <v>6647636.4800000004</v>
          </cell>
          <cell r="H30">
            <v>3660814.41</v>
          </cell>
          <cell r="I30">
            <v>739484.51</v>
          </cell>
          <cell r="J30">
            <v>709905.13</v>
          </cell>
          <cell r="K30">
            <v>0</v>
          </cell>
          <cell r="L30">
            <v>0</v>
          </cell>
          <cell r="M30">
            <v>0</v>
          </cell>
          <cell r="N30">
            <v>0</v>
          </cell>
          <cell r="O30">
            <v>0</v>
          </cell>
          <cell r="P30">
            <v>0</v>
          </cell>
          <cell r="Q30">
            <v>59232.959999999999</v>
          </cell>
          <cell r="R30">
            <v>0</v>
          </cell>
          <cell r="S30">
            <v>0</v>
          </cell>
          <cell r="T30">
            <v>897483.77566639998</v>
          </cell>
          <cell r="U30">
            <v>580715.31999999995</v>
          </cell>
          <cell r="V30">
            <v>6647636.1056663999</v>
          </cell>
        </row>
        <row r="31">
          <cell r="B31" t="str">
            <v>2.</v>
          </cell>
          <cell r="C31" t="str">
            <v>Steel frame with glazing to enclose metal staircase (Dwg no. 4001 - North elevation  Grid 5-7)</v>
          </cell>
          <cell r="D31">
            <v>304</v>
          </cell>
          <cell r="E31" t="str">
            <v>m2</v>
          </cell>
          <cell r="F31">
            <v>17053.189999999999</v>
          </cell>
          <cell r="G31">
            <v>5184169.76</v>
          </cell>
          <cell r="H31">
            <v>2940208.83</v>
          </cell>
          <cell r="I31">
            <v>593922.18000000005</v>
          </cell>
          <cell r="J31">
            <v>570165.30000000005</v>
          </cell>
          <cell r="K31">
            <v>0</v>
          </cell>
          <cell r="L31">
            <v>0</v>
          </cell>
          <cell r="M31">
            <v>0</v>
          </cell>
          <cell r="N31">
            <v>0</v>
          </cell>
          <cell r="O31">
            <v>0</v>
          </cell>
          <cell r="P31">
            <v>0</v>
          </cell>
          <cell r="Q31">
            <v>35169.57</v>
          </cell>
          <cell r="R31">
            <v>0</v>
          </cell>
          <cell r="S31">
            <v>0</v>
          </cell>
          <cell r="T31">
            <v>699904.17484799994</v>
          </cell>
          <cell r="U31">
            <v>344799.72</v>
          </cell>
          <cell r="V31">
            <v>5184169.7748480001</v>
          </cell>
        </row>
        <row r="32">
          <cell r="B32" t="str">
            <v>3.</v>
          </cell>
          <cell r="C32" t="str">
            <v>Stainless steel cladding (Dwg no. 4001 - South elevation)</v>
          </cell>
          <cell r="D32">
            <v>68</v>
          </cell>
          <cell r="E32" t="str">
            <v>m</v>
          </cell>
          <cell r="F32">
            <v>25244.84</v>
          </cell>
          <cell r="G32">
            <v>1716649.12</v>
          </cell>
          <cell r="H32">
            <v>972403.83</v>
          </cell>
          <cell r="I32">
            <v>196425.57</v>
          </cell>
          <cell r="J32">
            <v>188568.55</v>
          </cell>
          <cell r="K32">
            <v>0</v>
          </cell>
          <cell r="L32">
            <v>0</v>
          </cell>
          <cell r="M32">
            <v>0</v>
          </cell>
          <cell r="N32">
            <v>0</v>
          </cell>
          <cell r="O32">
            <v>0</v>
          </cell>
          <cell r="P32">
            <v>0</v>
          </cell>
          <cell r="Q32">
            <v>11800.32</v>
          </cell>
          <cell r="R32">
            <v>0</v>
          </cell>
          <cell r="S32">
            <v>0</v>
          </cell>
          <cell r="T32">
            <v>231761.26441199999</v>
          </cell>
          <cell r="U32">
            <v>115689.38</v>
          </cell>
          <cell r="V32">
            <v>1716648.9144120002</v>
          </cell>
        </row>
        <row r="33">
          <cell r="B33" t="str">
            <v>4.</v>
          </cell>
          <cell r="C33" t="str">
            <v>Structural pointed system (Dwg no. 4002)</v>
          </cell>
          <cell r="D33">
            <v>955</v>
          </cell>
          <cell r="E33" t="str">
            <v>m2</v>
          </cell>
          <cell r="F33">
            <v>19107.740000000002</v>
          </cell>
          <cell r="G33">
            <v>18247891.699999999</v>
          </cell>
          <cell r="H33">
            <v>10452336.039999999</v>
          </cell>
          <cell r="I33">
            <v>2111371.88</v>
          </cell>
          <cell r="J33">
            <v>2026917</v>
          </cell>
          <cell r="K33">
            <v>0</v>
          </cell>
          <cell r="L33">
            <v>0</v>
          </cell>
          <cell r="M33">
            <v>0</v>
          </cell>
          <cell r="N33">
            <v>0</v>
          </cell>
          <cell r="O33">
            <v>0</v>
          </cell>
          <cell r="P33">
            <v>0</v>
          </cell>
          <cell r="Q33">
            <v>110483.36</v>
          </cell>
          <cell r="R33">
            <v>0</v>
          </cell>
          <cell r="S33">
            <v>0</v>
          </cell>
          <cell r="T33">
            <v>2463610.1820368003</v>
          </cell>
          <cell r="U33">
            <v>1083170.18</v>
          </cell>
          <cell r="V33">
            <v>18247888.642036796</v>
          </cell>
        </row>
        <row r="34">
          <cell r="B34" t="str">
            <v>5.</v>
          </cell>
          <cell r="C34" t="str">
            <v>Fire rated glass on levels</v>
          </cell>
          <cell r="D34">
            <v>426</v>
          </cell>
          <cell r="E34" t="str">
            <v>m2</v>
          </cell>
          <cell r="F34">
            <v>25148.93</v>
          </cell>
          <cell r="G34">
            <v>10713444.18</v>
          </cell>
          <cell r="H34">
            <v>6257225.1100000003</v>
          </cell>
          <cell r="I34">
            <v>1263959.47</v>
          </cell>
          <cell r="J34">
            <v>1213401.0900000001</v>
          </cell>
          <cell r="K34">
            <v>0</v>
          </cell>
          <cell r="L34">
            <v>0</v>
          </cell>
          <cell r="M34">
            <v>0</v>
          </cell>
          <cell r="N34">
            <v>0</v>
          </cell>
          <cell r="O34">
            <v>0</v>
          </cell>
          <cell r="P34">
            <v>0</v>
          </cell>
          <cell r="Q34">
            <v>49283.68</v>
          </cell>
          <cell r="R34">
            <v>0</v>
          </cell>
          <cell r="S34">
            <v>0</v>
          </cell>
          <cell r="T34">
            <v>1446400.016812</v>
          </cell>
          <cell r="U34">
            <v>483173.3</v>
          </cell>
          <cell r="V34">
            <v>10713442.666812001</v>
          </cell>
        </row>
        <row r="35">
          <cell r="B35" t="str">
            <v>6.</v>
          </cell>
          <cell r="C35" t="str">
            <v>1500mm wide service gallery with metal grating floor and metal handrail, brackets and pipes or cables (Dwg no. 4001- North elevation)</v>
          </cell>
          <cell r="D35">
            <v>66</v>
          </cell>
          <cell r="E35" t="str">
            <v>m</v>
          </cell>
          <cell r="F35">
            <v>17565.59</v>
          </cell>
          <cell r="G35">
            <v>1159328.94</v>
          </cell>
          <cell r="H35">
            <v>659290.5</v>
          </cell>
          <cell r="I35">
            <v>133176.68</v>
          </cell>
          <cell r="J35">
            <v>127849.61</v>
          </cell>
          <cell r="K35">
            <v>0</v>
          </cell>
          <cell r="L35">
            <v>0</v>
          </cell>
          <cell r="M35">
            <v>0</v>
          </cell>
          <cell r="N35">
            <v>0</v>
          </cell>
          <cell r="O35">
            <v>0</v>
          </cell>
          <cell r="P35">
            <v>0</v>
          </cell>
          <cell r="Q35">
            <v>7635.5</v>
          </cell>
          <cell r="R35">
            <v>0</v>
          </cell>
          <cell r="S35">
            <v>0</v>
          </cell>
          <cell r="T35">
            <v>156518.60352959999</v>
          </cell>
          <cell r="U35">
            <v>74857.83</v>
          </cell>
          <cell r="V35">
            <v>1159328.7235296001</v>
          </cell>
        </row>
        <row r="36">
          <cell r="B36" t="str">
            <v>7.</v>
          </cell>
          <cell r="C36" t="str">
            <v>Edge trim(2m in girth) in plain metal cladding (Dwg no. 4001- North elevation)</v>
          </cell>
          <cell r="D36">
            <v>82</v>
          </cell>
          <cell r="E36" t="str">
            <v>m</v>
          </cell>
          <cell r="F36">
            <v>49044.69</v>
          </cell>
          <cell r="G36">
            <v>4021664.58</v>
          </cell>
          <cell r="H36">
            <v>2345209.23</v>
          </cell>
          <cell r="I36">
            <v>473732.26</v>
          </cell>
          <cell r="J36">
            <v>454782.97</v>
          </cell>
          <cell r="K36">
            <v>0</v>
          </cell>
          <cell r="L36">
            <v>0</v>
          </cell>
          <cell r="M36">
            <v>0</v>
          </cell>
          <cell r="N36">
            <v>0</v>
          </cell>
          <cell r="O36">
            <v>0</v>
          </cell>
          <cell r="P36">
            <v>0</v>
          </cell>
          <cell r="Q36">
            <v>18973.060000000001</v>
          </cell>
          <cell r="R36">
            <v>0</v>
          </cell>
          <cell r="S36">
            <v>0</v>
          </cell>
          <cell r="T36">
            <v>542956.72903199994</v>
          </cell>
          <cell r="U36">
            <v>186010.38</v>
          </cell>
          <cell r="V36">
            <v>4021664.629032</v>
          </cell>
        </row>
        <row r="37">
          <cell r="B37" t="str">
            <v>8.</v>
          </cell>
          <cell r="C37" t="str">
            <v>Edge trim(400mm height) (Dwg no. 4001- North elevation)</v>
          </cell>
          <cell r="D37">
            <v>82</v>
          </cell>
          <cell r="E37" t="str">
            <v>m</v>
          </cell>
          <cell r="F37">
            <v>9808.94</v>
          </cell>
          <cell r="G37">
            <v>804333.08</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804332.9373671998</v>
          </cell>
        </row>
        <row r="38">
          <cell r="B38" t="str">
            <v>9.</v>
          </cell>
          <cell r="C38" t="str">
            <v>Perforated plain metal sheet cladding (Dwg no. 3001 &amp; 4001)</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2511094.7665992002</v>
          </cell>
        </row>
        <row r="39">
          <cell r="B39" t="str">
            <v>2H.7</v>
          </cell>
          <cell r="C39" t="str">
            <v>Software</v>
          </cell>
          <cell r="G39" t="str">
            <v>N.A.</v>
          </cell>
          <cell r="H39">
            <v>0</v>
          </cell>
          <cell r="I39">
            <v>0</v>
          </cell>
          <cell r="J39">
            <v>0</v>
          </cell>
          <cell r="K39">
            <v>0</v>
          </cell>
          <cell r="M39">
            <v>0</v>
          </cell>
          <cell r="N39">
            <v>0</v>
          </cell>
          <cell r="P39">
            <v>0</v>
          </cell>
          <cell r="Q39">
            <v>0</v>
          </cell>
          <cell r="R39">
            <v>0</v>
          </cell>
          <cell r="S39">
            <v>0</v>
          </cell>
          <cell r="T39">
            <v>0</v>
          </cell>
          <cell r="U39">
            <v>0</v>
          </cell>
          <cell r="V39">
            <v>0</v>
          </cell>
        </row>
        <row r="40">
          <cell r="B40" t="str">
            <v>2H.8</v>
          </cell>
          <cell r="C40" t="str">
            <v>Clearing and Forwarding Services</v>
          </cell>
          <cell r="D40">
            <v>1</v>
          </cell>
          <cell r="E40" t="str">
            <v>L.S.</v>
          </cell>
          <cell r="G40">
            <v>0</v>
          </cell>
          <cell r="Q40">
            <v>0</v>
          </cell>
          <cell r="V40">
            <v>0</v>
          </cell>
        </row>
        <row r="41">
          <cell r="B41" t="str">
            <v>2H.9</v>
          </cell>
          <cell r="C41" t="str">
            <v>Inland Transportation</v>
          </cell>
          <cell r="D41">
            <v>1</v>
          </cell>
          <cell r="E41" t="str">
            <v>L.S.</v>
          </cell>
          <cell r="G41">
            <v>17795.5</v>
          </cell>
          <cell r="L41">
            <v>17353</v>
          </cell>
          <cell r="Q41">
            <v>442.5</v>
          </cell>
          <cell r="V41">
            <v>17795.5</v>
          </cell>
        </row>
        <row r="42">
          <cell r="B42" t="str">
            <v>2H.10</v>
          </cell>
          <cell r="C42" t="str">
            <v>Value of  engineering services</v>
          </cell>
          <cell r="D42">
            <v>1</v>
          </cell>
          <cell r="E42" t="str">
            <v>L.S.</v>
          </cell>
          <cell r="G42">
            <v>0</v>
          </cell>
          <cell r="Q42">
            <v>0</v>
          </cell>
          <cell r="V42">
            <v>0</v>
          </cell>
        </row>
        <row r="43">
          <cell r="B43" t="str">
            <v>2.H.11</v>
          </cell>
          <cell r="C43" t="str">
            <v>Spare Parts comprising:</v>
          </cell>
          <cell r="G43" t="str">
            <v>N.A.</v>
          </cell>
          <cell r="H43">
            <v>0</v>
          </cell>
          <cell r="I43">
            <v>0</v>
          </cell>
          <cell r="J43">
            <v>0</v>
          </cell>
          <cell r="K43">
            <v>0</v>
          </cell>
          <cell r="M43">
            <v>0</v>
          </cell>
          <cell r="N43">
            <v>0</v>
          </cell>
          <cell r="P43">
            <v>0</v>
          </cell>
          <cell r="Q43">
            <v>0</v>
          </cell>
          <cell r="R43">
            <v>0</v>
          </cell>
          <cell r="S43">
            <v>0</v>
          </cell>
          <cell r="T43">
            <v>0</v>
          </cell>
          <cell r="U43">
            <v>0</v>
          </cell>
          <cell r="V43">
            <v>0</v>
          </cell>
        </row>
        <row r="44">
          <cell r="C44" t="str">
            <v>(i) Replacement Parts</v>
          </cell>
        </row>
        <row r="45">
          <cell r="C45" t="str">
            <v>(ii) Commissioning Parts</v>
          </cell>
        </row>
        <row r="46">
          <cell r="C46" t="str">
            <v>(iii) Critical Spare Parts</v>
          </cell>
        </row>
        <row r="47">
          <cell r="C47" t="str">
            <v>(provide separate list with quantity and unit prices for spares for each item 2H. 1 to 2H. 10)</v>
          </cell>
        </row>
        <row r="48">
          <cell r="A48" t="str">
            <v>2H</v>
          </cell>
          <cell r="B48" t="str">
            <v>TOTAL APPORTIONED AMOUNT FOR  COST CENTRE 2H (inclusive of all taxes and duties except tax payable under Section 5 or 6 and 5F of the APGST)</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G49">
            <v>0</v>
          </cell>
          <cell r="V49">
            <v>117341168.27550401</v>
          </cell>
        </row>
        <row r="50">
          <cell r="V50">
            <v>2.6844960451126099</v>
          </cell>
        </row>
        <row r="51">
          <cell r="B51" t="str">
            <v>Note for Tenderers: Any items of work not specifically mentioned above shall be allocated to the most appropriate item of work and indicated separately (2H.1 to 2H.11)</v>
          </cell>
        </row>
        <row r="52">
          <cell r="G52">
            <v>117341170.96000002</v>
          </cell>
        </row>
        <row r="53">
          <cell r="G53">
            <v>0</v>
          </cell>
        </row>
      </sheetData>
      <sheetData sheetId="1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3A – Passenger Terminal Building Finishing works</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N8" t="str">
            <v>AP General Sales Tax</v>
          </cell>
          <cell r="O8" t="str">
            <v>Central Sales tax</v>
          </cell>
        </row>
        <row r="9">
          <cell r="B9" t="str">
            <v>3A.1</v>
          </cell>
          <cell r="C9" t="str">
            <v>Masonry &amp; Plastering</v>
          </cell>
          <cell r="T9">
            <v>0</v>
          </cell>
        </row>
        <row r="10">
          <cell r="B10" t="str">
            <v>3A.1.1</v>
          </cell>
          <cell r="C10" t="str">
            <v>Brick / Block Masonry</v>
          </cell>
          <cell r="T10">
            <v>0</v>
          </cell>
        </row>
        <row r="11">
          <cell r="B11" t="str">
            <v>a</v>
          </cell>
          <cell r="C11" t="str">
            <v>120 mm</v>
          </cell>
          <cell r="D11">
            <v>8072</v>
          </cell>
          <cell r="E11" t="str">
            <v>m2</v>
          </cell>
          <cell r="F11">
            <v>306.93</v>
          </cell>
          <cell r="G11">
            <v>2477538.96</v>
          </cell>
          <cell r="H11">
            <v>0</v>
          </cell>
          <cell r="I11">
            <v>0</v>
          </cell>
          <cell r="J11">
            <v>0</v>
          </cell>
          <cell r="K11">
            <v>1712186.63</v>
          </cell>
          <cell r="L11">
            <v>0</v>
          </cell>
          <cell r="M11">
            <v>0</v>
          </cell>
          <cell r="N11">
            <v>0</v>
          </cell>
          <cell r="O11">
            <v>76124.740000000005</v>
          </cell>
          <cell r="P11">
            <v>0</v>
          </cell>
          <cell r="Q11">
            <v>0</v>
          </cell>
          <cell r="R11">
            <v>136981.84</v>
          </cell>
          <cell r="S11">
            <v>0</v>
          </cell>
          <cell r="T11">
            <v>689227.59</v>
          </cell>
          <cell r="U11">
            <v>0</v>
          </cell>
          <cell r="V11">
            <v>2477538.96</v>
          </cell>
        </row>
        <row r="12">
          <cell r="B12" t="str">
            <v>b</v>
          </cell>
          <cell r="C12" t="str">
            <v>240 mm</v>
          </cell>
          <cell r="D12">
            <v>28828</v>
          </cell>
          <cell r="E12" t="str">
            <v>m2</v>
          </cell>
          <cell r="F12">
            <v>516.45000000000005</v>
          </cell>
          <cell r="G12">
            <v>14888220.6</v>
          </cell>
          <cell r="H12">
            <v>0</v>
          </cell>
          <cell r="I12">
            <v>0</v>
          </cell>
          <cell r="J12">
            <v>0</v>
          </cell>
          <cell r="K12">
            <v>10073448.76</v>
          </cell>
          <cell r="L12">
            <v>0</v>
          </cell>
          <cell r="M12">
            <v>0</v>
          </cell>
          <cell r="N12">
            <v>0</v>
          </cell>
          <cell r="O12">
            <v>316298.96999999997</v>
          </cell>
          <cell r="P12">
            <v>0</v>
          </cell>
          <cell r="Q12">
            <v>0</v>
          </cell>
          <cell r="R12">
            <v>805742.6</v>
          </cell>
          <cell r="S12">
            <v>0</v>
          </cell>
          <cell r="T12">
            <v>4498472.87</v>
          </cell>
          <cell r="U12">
            <v>0</v>
          </cell>
          <cell r="V12">
            <v>14888220.6</v>
          </cell>
        </row>
        <row r="13">
          <cell r="B13" t="str">
            <v>3A.1.2</v>
          </cell>
          <cell r="C13" t="str">
            <v xml:space="preserve">Plastering </v>
          </cell>
          <cell r="T13">
            <v>0</v>
          </cell>
          <cell r="V13">
            <v>0</v>
          </cell>
        </row>
        <row r="14">
          <cell r="B14" t="str">
            <v>3A.2</v>
          </cell>
          <cell r="C14" t="str">
            <v>Doors</v>
          </cell>
          <cell r="T14">
            <v>0</v>
          </cell>
          <cell r="V14">
            <v>0</v>
          </cell>
        </row>
        <row r="15">
          <cell r="B15" t="str">
            <v>a</v>
          </cell>
          <cell r="C15" t="str">
            <v>750x2100m W.C. cubicle door with aluminium frame (D1)</v>
          </cell>
          <cell r="D15">
            <v>176</v>
          </cell>
          <cell r="E15" t="str">
            <v>No.</v>
          </cell>
          <cell r="F15">
            <v>12987.89</v>
          </cell>
          <cell r="G15">
            <v>2285868.64</v>
          </cell>
          <cell r="H15">
            <v>0</v>
          </cell>
          <cell r="I15">
            <v>0</v>
          </cell>
          <cell r="J15">
            <v>0</v>
          </cell>
          <cell r="K15">
            <v>1419739.2</v>
          </cell>
          <cell r="L15">
            <v>37590.699999999997</v>
          </cell>
          <cell r="M15">
            <v>229997.75</v>
          </cell>
          <cell r="N15">
            <v>212960.88</v>
          </cell>
          <cell r="O15">
            <v>0</v>
          </cell>
          <cell r="P15">
            <v>0</v>
          </cell>
          <cell r="Q15">
            <v>27282.55</v>
          </cell>
          <cell r="R15">
            <v>21398.080000000002</v>
          </cell>
          <cell r="S15">
            <v>0</v>
          </cell>
          <cell r="T15">
            <v>608849.14</v>
          </cell>
          <cell r="U15">
            <v>0</v>
          </cell>
          <cell r="V15">
            <v>2285868.6399999997</v>
          </cell>
        </row>
        <row r="16">
          <cell r="B16" t="str">
            <v>b</v>
          </cell>
          <cell r="C16" t="str">
            <v>900x2100m Factory made solid core lamintated flush shutter door with Pressed Steel Frame (D2)</v>
          </cell>
          <cell r="D16">
            <v>9</v>
          </cell>
          <cell r="E16" t="str">
            <v>No.</v>
          </cell>
          <cell r="F16">
            <v>11501.81</v>
          </cell>
          <cell r="G16">
            <v>103516.29</v>
          </cell>
          <cell r="H16">
            <v>0</v>
          </cell>
          <cell r="I16">
            <v>0</v>
          </cell>
          <cell r="J16">
            <v>0</v>
          </cell>
          <cell r="K16">
            <v>61949.43</v>
          </cell>
          <cell r="L16">
            <v>2180.85</v>
          </cell>
          <cell r="M16">
            <v>10035.81</v>
          </cell>
          <cell r="N16">
            <v>9292.4145000000008</v>
          </cell>
          <cell r="O16">
            <v>0</v>
          </cell>
          <cell r="P16">
            <v>0</v>
          </cell>
          <cell r="Q16">
            <v>1490.56</v>
          </cell>
          <cell r="R16">
            <v>1169.06</v>
          </cell>
          <cell r="S16">
            <v>0</v>
          </cell>
          <cell r="T16">
            <v>30040.49</v>
          </cell>
          <cell r="U16">
            <v>0</v>
          </cell>
          <cell r="V16">
            <v>103516.29</v>
          </cell>
        </row>
        <row r="17">
          <cell r="B17" t="str">
            <v>c</v>
          </cell>
          <cell r="C17" t="str">
            <v>1000x2100 -DO- (D3)</v>
          </cell>
          <cell r="D17">
            <v>26</v>
          </cell>
          <cell r="E17" t="str">
            <v>No.</v>
          </cell>
          <cell r="F17">
            <v>34101.17</v>
          </cell>
          <cell r="G17">
            <v>886630.42</v>
          </cell>
          <cell r="H17">
            <v>0</v>
          </cell>
          <cell r="I17">
            <v>0</v>
          </cell>
          <cell r="J17">
            <v>0</v>
          </cell>
          <cell r="K17">
            <v>584079.6</v>
          </cell>
          <cell r="L17">
            <v>14932.4</v>
          </cell>
          <cell r="M17">
            <v>94620.9</v>
          </cell>
          <cell r="N17">
            <v>87611.94</v>
          </cell>
          <cell r="O17">
            <v>0</v>
          </cell>
          <cell r="P17">
            <v>0</v>
          </cell>
          <cell r="Q17">
            <v>6990.67</v>
          </cell>
          <cell r="R17">
            <v>5482.88</v>
          </cell>
          <cell r="S17">
            <v>0</v>
          </cell>
          <cell r="T17">
            <v>200939.25</v>
          </cell>
          <cell r="U17">
            <v>0</v>
          </cell>
          <cell r="V17">
            <v>886630.42</v>
          </cell>
        </row>
        <row r="18">
          <cell r="B18" t="str">
            <v>d</v>
          </cell>
          <cell r="C18" t="str">
            <v>1000x2250 -DO-(D4)</v>
          </cell>
          <cell r="D18">
            <v>43</v>
          </cell>
          <cell r="E18" t="str">
            <v>No.</v>
          </cell>
          <cell r="F18">
            <v>24838.720000000001</v>
          </cell>
          <cell r="G18">
            <v>1068064.96</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234766.68</v>
          </cell>
          <cell r="U18">
            <v>0</v>
          </cell>
          <cell r="V18">
            <v>1068064.9600000002</v>
          </cell>
        </row>
        <row r="19">
          <cell r="B19" t="str">
            <v>e</v>
          </cell>
          <cell r="C19" t="str">
            <v>1500x2100 -DO-(D5)</v>
          </cell>
          <cell r="D19">
            <v>43</v>
          </cell>
          <cell r="E19" t="str">
            <v>No.</v>
          </cell>
          <cell r="F19">
            <v>35441.53</v>
          </cell>
          <cell r="G19">
            <v>1523985.79</v>
          </cell>
          <cell r="H19">
            <v>0</v>
          </cell>
          <cell r="I19">
            <v>0</v>
          </cell>
          <cell r="J19">
            <v>0</v>
          </cell>
          <cell r="K19">
            <v>980361.3</v>
          </cell>
          <cell r="L19">
            <v>34700.81</v>
          </cell>
          <cell r="M19">
            <v>158818.53</v>
          </cell>
          <cell r="N19">
            <v>147054.19500000001</v>
          </cell>
          <cell r="O19">
            <v>0</v>
          </cell>
          <cell r="P19">
            <v>0</v>
          </cell>
          <cell r="Q19">
            <v>14600.99</v>
          </cell>
          <cell r="R19">
            <v>11451.76</v>
          </cell>
          <cell r="S19">
            <v>0</v>
          </cell>
          <cell r="T19">
            <v>370204.97</v>
          </cell>
          <cell r="U19">
            <v>0</v>
          </cell>
          <cell r="V19">
            <v>1523985.79</v>
          </cell>
        </row>
        <row r="20">
          <cell r="B20" t="str">
            <v>f</v>
          </cell>
          <cell r="C20" t="str">
            <v>Steel door with fire rating (2hrs) fo suitable size as per requirement(D6)</v>
          </cell>
          <cell r="D20">
            <v>23</v>
          </cell>
          <cell r="E20" t="str">
            <v>No.</v>
          </cell>
          <cell r="F20">
            <v>54308.77</v>
          </cell>
          <cell r="G20">
            <v>1249101.71</v>
          </cell>
          <cell r="H20">
            <v>0</v>
          </cell>
          <cell r="I20">
            <v>0</v>
          </cell>
          <cell r="J20">
            <v>0</v>
          </cell>
          <cell r="K20">
            <v>869302.25</v>
          </cell>
          <cell r="L20">
            <v>12316.01</v>
          </cell>
          <cell r="M20">
            <v>140826.96</v>
          </cell>
          <cell r="N20">
            <v>130395.33749999999</v>
          </cell>
          <cell r="O20">
            <v>0</v>
          </cell>
          <cell r="P20">
            <v>0</v>
          </cell>
          <cell r="Q20">
            <v>4784.67</v>
          </cell>
          <cell r="R20">
            <v>3752.68</v>
          </cell>
          <cell r="S20">
            <v>0</v>
          </cell>
          <cell r="T20">
            <v>234187.83</v>
          </cell>
          <cell r="U20">
            <v>0</v>
          </cell>
          <cell r="V20">
            <v>1249101.71</v>
          </cell>
        </row>
        <row r="21">
          <cell r="B21" t="str">
            <v>g</v>
          </cell>
          <cell r="C21" t="str">
            <v>1000x2100 Aluminium Glazed door(D7)</v>
          </cell>
          <cell r="D21">
            <v>15</v>
          </cell>
          <cell r="E21" t="str">
            <v>No.</v>
          </cell>
          <cell r="F21">
            <v>27536.44</v>
          </cell>
          <cell r="G21">
            <v>413046.6</v>
          </cell>
          <cell r="H21">
            <v>0</v>
          </cell>
          <cell r="I21">
            <v>0</v>
          </cell>
          <cell r="J21">
            <v>0</v>
          </cell>
          <cell r="K21">
            <v>278145</v>
          </cell>
          <cell r="L21">
            <v>4855.7299999999996</v>
          </cell>
          <cell r="M21">
            <v>45059.49</v>
          </cell>
          <cell r="N21">
            <v>41721.75</v>
          </cell>
          <cell r="O21">
            <v>0</v>
          </cell>
          <cell r="P21">
            <v>0</v>
          </cell>
          <cell r="Q21">
            <v>2590.29</v>
          </cell>
          <cell r="R21">
            <v>2031.6</v>
          </cell>
          <cell r="S21">
            <v>0</v>
          </cell>
          <cell r="T21">
            <v>87251.82</v>
          </cell>
          <cell r="U21">
            <v>0</v>
          </cell>
          <cell r="V21">
            <v>413046.6</v>
          </cell>
        </row>
        <row r="22">
          <cell r="B22" t="str">
            <v>h</v>
          </cell>
          <cell r="C22" t="str">
            <v>1000x2250 -DO-(D8)</v>
          </cell>
          <cell r="D22">
            <v>43</v>
          </cell>
          <cell r="E22" t="str">
            <v>No.</v>
          </cell>
          <cell r="F22">
            <v>61736.17</v>
          </cell>
          <cell r="G22">
            <v>2654655.31</v>
          </cell>
          <cell r="H22">
            <v>0</v>
          </cell>
          <cell r="I22">
            <v>0</v>
          </cell>
          <cell r="J22">
            <v>0</v>
          </cell>
          <cell r="K22">
            <v>1890366</v>
          </cell>
          <cell r="L22">
            <v>28801.83</v>
          </cell>
          <cell r="M22">
            <v>306239.28999999998</v>
          </cell>
          <cell r="N22">
            <v>283554.90000000002</v>
          </cell>
          <cell r="O22">
            <v>0</v>
          </cell>
          <cell r="P22">
            <v>0</v>
          </cell>
          <cell r="Q22">
            <v>5482.5</v>
          </cell>
          <cell r="R22">
            <v>4300</v>
          </cell>
          <cell r="S22">
            <v>0</v>
          </cell>
          <cell r="T22">
            <v>452567.52</v>
          </cell>
          <cell r="U22">
            <v>0</v>
          </cell>
          <cell r="V22">
            <v>2654655.31</v>
          </cell>
        </row>
        <row r="23">
          <cell r="B23" t="str">
            <v>I</v>
          </cell>
          <cell r="C23" t="str">
            <v>1500x2100 Aluminium  glazed door(D9)</v>
          </cell>
          <cell r="D23">
            <v>21</v>
          </cell>
          <cell r="E23" t="str">
            <v>No.</v>
          </cell>
          <cell r="F23">
            <v>78726.06</v>
          </cell>
          <cell r="G23">
            <v>1653247.26</v>
          </cell>
          <cell r="H23">
            <v>0</v>
          </cell>
          <cell r="I23">
            <v>0</v>
          </cell>
          <cell r="J23">
            <v>0</v>
          </cell>
          <cell r="K23">
            <v>1184568</v>
          </cell>
          <cell r="L23">
            <v>19152.84</v>
          </cell>
          <cell r="M23">
            <v>191900.02</v>
          </cell>
          <cell r="N23">
            <v>177685.2</v>
          </cell>
          <cell r="O23">
            <v>0</v>
          </cell>
          <cell r="P23">
            <v>0</v>
          </cell>
          <cell r="Q23">
            <v>2100</v>
          </cell>
          <cell r="R23">
            <v>2100</v>
          </cell>
          <cell r="S23">
            <v>0</v>
          </cell>
          <cell r="T23">
            <v>274679.24</v>
          </cell>
          <cell r="U23">
            <v>0</v>
          </cell>
          <cell r="V23">
            <v>1653247.26</v>
          </cell>
        </row>
        <row r="24">
          <cell r="B24" t="str">
            <v>j</v>
          </cell>
          <cell r="C24" t="str">
            <v>1500x2100 Aluminium partly glazed shutter door(D9A)</v>
          </cell>
          <cell r="T24">
            <v>0</v>
          </cell>
          <cell r="V24">
            <v>0</v>
          </cell>
        </row>
        <row r="25">
          <cell r="B25" t="str">
            <v>k</v>
          </cell>
          <cell r="C25" t="str">
            <v>1500x2250 Aluminium glazed door(D10)</v>
          </cell>
          <cell r="D25">
            <v>34</v>
          </cell>
          <cell r="E25" t="str">
            <v>No.</v>
          </cell>
          <cell r="F25">
            <v>81297.56</v>
          </cell>
          <cell r="G25">
            <v>2764117.04</v>
          </cell>
          <cell r="H25">
            <v>0</v>
          </cell>
          <cell r="I25">
            <v>0</v>
          </cell>
          <cell r="J25">
            <v>0</v>
          </cell>
          <cell r="K25">
            <v>1981010</v>
          </cell>
          <cell r="L25">
            <v>32855.050000000003</v>
          </cell>
          <cell r="M25">
            <v>320923.62</v>
          </cell>
          <cell r="N25">
            <v>297151.5</v>
          </cell>
          <cell r="O25">
            <v>0</v>
          </cell>
          <cell r="P25">
            <v>0</v>
          </cell>
          <cell r="Q25">
            <v>4335</v>
          </cell>
          <cell r="R25">
            <v>3400</v>
          </cell>
          <cell r="S25">
            <v>0</v>
          </cell>
          <cell r="T25">
            <v>457848.42</v>
          </cell>
          <cell r="U25">
            <v>0</v>
          </cell>
          <cell r="V25">
            <v>2764117.04</v>
          </cell>
        </row>
        <row r="26">
          <cell r="B26" t="str">
            <v>l</v>
          </cell>
          <cell r="C26" t="str">
            <v>1800x2100 ditto(D11)</v>
          </cell>
          <cell r="D26">
            <v>16</v>
          </cell>
          <cell r="E26" t="str">
            <v>No.</v>
          </cell>
          <cell r="F26">
            <v>69098.19</v>
          </cell>
          <cell r="G26">
            <v>1105571.04</v>
          </cell>
          <cell r="H26">
            <v>0</v>
          </cell>
          <cell r="I26">
            <v>0</v>
          </cell>
          <cell r="J26">
            <v>0</v>
          </cell>
          <cell r="K26">
            <v>789520</v>
          </cell>
          <cell r="L26">
            <v>9995.6</v>
          </cell>
          <cell r="M26">
            <v>127902.24</v>
          </cell>
          <cell r="N26">
            <v>118428</v>
          </cell>
          <cell r="O26">
            <v>0</v>
          </cell>
          <cell r="P26">
            <v>0</v>
          </cell>
          <cell r="Q26">
            <v>2040</v>
          </cell>
          <cell r="R26">
            <v>1600</v>
          </cell>
          <cell r="S26">
            <v>0</v>
          </cell>
          <cell r="T26">
            <v>186108.79999999999</v>
          </cell>
          <cell r="U26">
            <v>0</v>
          </cell>
          <cell r="V26">
            <v>1105571.0399999998</v>
          </cell>
        </row>
        <row r="27">
          <cell r="B27" t="str">
            <v>m</v>
          </cell>
          <cell r="C27" t="str">
            <v>1800x2250 ditto(D12)</v>
          </cell>
          <cell r="D27">
            <v>37</v>
          </cell>
          <cell r="E27" t="str">
            <v>No.</v>
          </cell>
          <cell r="F27">
            <v>71450.539999999994</v>
          </cell>
          <cell r="G27">
            <v>2643669.98</v>
          </cell>
          <cell r="H27">
            <v>0</v>
          </cell>
          <cell r="I27">
            <v>0</v>
          </cell>
          <cell r="J27">
            <v>0</v>
          </cell>
          <cell r="K27">
            <v>1889405</v>
          </cell>
          <cell r="L27">
            <v>24432.03</v>
          </cell>
          <cell r="M27">
            <v>306083.61</v>
          </cell>
          <cell r="N27">
            <v>283410.75</v>
          </cell>
          <cell r="O27">
            <v>0</v>
          </cell>
          <cell r="P27">
            <v>0</v>
          </cell>
          <cell r="Q27">
            <v>4717.5</v>
          </cell>
          <cell r="R27">
            <v>3700</v>
          </cell>
          <cell r="S27">
            <v>0</v>
          </cell>
          <cell r="T27">
            <v>443463.87</v>
          </cell>
          <cell r="U27">
            <v>0</v>
          </cell>
          <cell r="V27">
            <v>2643669.9800000004</v>
          </cell>
        </row>
        <row r="28">
          <cell r="B28" t="str">
            <v>n</v>
          </cell>
          <cell r="C28" t="str">
            <v>Aluminium panel door with prelaminated inserts(D13)</v>
          </cell>
          <cell r="D28">
            <v>5</v>
          </cell>
          <cell r="E28" t="str">
            <v>No.</v>
          </cell>
          <cell r="F28">
            <v>46099.91</v>
          </cell>
          <cell r="G28">
            <v>230499.55</v>
          </cell>
          <cell r="H28">
            <v>0</v>
          </cell>
          <cell r="I28">
            <v>0</v>
          </cell>
          <cell r="J28">
            <v>0</v>
          </cell>
          <cell r="K28">
            <v>162645</v>
          </cell>
          <cell r="L28">
            <v>3063.23</v>
          </cell>
          <cell r="M28">
            <v>26348.49</v>
          </cell>
          <cell r="N28">
            <v>24396.75</v>
          </cell>
          <cell r="O28">
            <v>0</v>
          </cell>
          <cell r="P28">
            <v>0</v>
          </cell>
          <cell r="Q28">
            <v>637.5</v>
          </cell>
          <cell r="R28">
            <v>500</v>
          </cell>
          <cell r="S28">
            <v>0</v>
          </cell>
          <cell r="T28">
            <v>40868.559999999998</v>
          </cell>
          <cell r="U28">
            <v>0</v>
          </cell>
          <cell r="V28">
            <v>230499.55</v>
          </cell>
        </row>
        <row r="29">
          <cell r="B29" t="str">
            <v>o</v>
          </cell>
          <cell r="C29" t="str">
            <v>6mm wide aluminium glazed partition with automatic sliding door of 3mx2.4m(D14)</v>
          </cell>
          <cell r="D29">
            <v>8</v>
          </cell>
          <cell r="E29" t="str">
            <v>No.</v>
          </cell>
          <cell r="F29">
            <v>52355.51</v>
          </cell>
          <cell r="G29">
            <v>418844.08</v>
          </cell>
          <cell r="H29">
            <v>0</v>
          </cell>
          <cell r="I29">
            <v>0</v>
          </cell>
          <cell r="J29">
            <v>0</v>
          </cell>
          <cell r="K29">
            <v>296824</v>
          </cell>
          <cell r="L29">
            <v>7244.12</v>
          </cell>
          <cell r="M29">
            <v>48085.49</v>
          </cell>
          <cell r="N29">
            <v>44523.6</v>
          </cell>
          <cell r="O29">
            <v>0</v>
          </cell>
          <cell r="P29">
            <v>0</v>
          </cell>
          <cell r="Q29">
            <v>1020</v>
          </cell>
          <cell r="R29">
            <v>800</v>
          </cell>
          <cell r="S29">
            <v>0</v>
          </cell>
          <cell r="T29">
            <v>72914.59</v>
          </cell>
          <cell r="U29">
            <v>0</v>
          </cell>
          <cell r="V29">
            <v>418844.07999999996</v>
          </cell>
        </row>
        <row r="30">
          <cell r="B30" t="str">
            <v>p</v>
          </cell>
          <cell r="C30" t="str">
            <v>2000x2250 aluminium sliding door(D15)</v>
          </cell>
          <cell r="D30">
            <v>12</v>
          </cell>
          <cell r="E30" t="str">
            <v>No.</v>
          </cell>
          <cell r="F30">
            <v>37876.28</v>
          </cell>
          <cell r="G30">
            <v>454515.36</v>
          </cell>
          <cell r="H30">
            <v>0</v>
          </cell>
          <cell r="I30">
            <v>0</v>
          </cell>
          <cell r="J30">
            <v>0</v>
          </cell>
          <cell r="K30">
            <v>318192</v>
          </cell>
          <cell r="L30">
            <v>6990.96</v>
          </cell>
          <cell r="M30">
            <v>51547.1</v>
          </cell>
          <cell r="N30">
            <v>47728.800000000003</v>
          </cell>
          <cell r="O30">
            <v>0</v>
          </cell>
          <cell r="P30">
            <v>0</v>
          </cell>
          <cell r="Q30">
            <v>1530</v>
          </cell>
          <cell r="R30">
            <v>1200</v>
          </cell>
          <cell r="S30">
            <v>0</v>
          </cell>
          <cell r="T30">
            <v>83246.259999999995</v>
          </cell>
          <cell r="U30">
            <v>0</v>
          </cell>
          <cell r="V30">
            <v>454515.36</v>
          </cell>
        </row>
        <row r="31">
          <cell r="B31" t="str">
            <v>q</v>
          </cell>
          <cell r="C31" t="str">
            <v>3000x2250 ditto(D16)</v>
          </cell>
          <cell r="D31">
            <v>6</v>
          </cell>
          <cell r="E31" t="str">
            <v>No.</v>
          </cell>
          <cell r="F31">
            <v>50473.63</v>
          </cell>
          <cell r="G31">
            <v>302841.78000000003</v>
          </cell>
          <cell r="H31">
            <v>0</v>
          </cell>
          <cell r="I31">
            <v>0</v>
          </cell>
          <cell r="J31">
            <v>0</v>
          </cell>
          <cell r="K31">
            <v>214362</v>
          </cell>
          <cell r="L31">
            <v>5121.8100000000004</v>
          </cell>
          <cell r="M31">
            <v>34726.639999999999</v>
          </cell>
          <cell r="N31">
            <v>32154.3</v>
          </cell>
          <cell r="O31">
            <v>0</v>
          </cell>
          <cell r="P31">
            <v>0</v>
          </cell>
          <cell r="Q31">
            <v>765</v>
          </cell>
          <cell r="R31">
            <v>600</v>
          </cell>
          <cell r="S31">
            <v>0</v>
          </cell>
          <cell r="T31">
            <v>52988.14</v>
          </cell>
          <cell r="U31">
            <v>0</v>
          </cell>
          <cell r="V31">
            <v>302841.78000000003</v>
          </cell>
        </row>
        <row r="32">
          <cell r="B32" t="str">
            <v>r</v>
          </cell>
          <cell r="C32" t="str">
            <v>1200x2100 fire related(2hrs)steel door with vision panel and panic hardware(D17)</v>
          </cell>
          <cell r="D32">
            <v>5</v>
          </cell>
          <cell r="E32" t="str">
            <v>No.</v>
          </cell>
          <cell r="F32">
            <v>40818.239999999998</v>
          </cell>
          <cell r="G32">
            <v>204091.2</v>
          </cell>
          <cell r="H32">
            <v>0</v>
          </cell>
          <cell r="I32">
            <v>0</v>
          </cell>
          <cell r="J32">
            <v>0</v>
          </cell>
          <cell r="K32">
            <v>144500</v>
          </cell>
          <cell r="L32">
            <v>1982.5</v>
          </cell>
          <cell r="M32">
            <v>23409</v>
          </cell>
          <cell r="N32">
            <v>21675</v>
          </cell>
          <cell r="O32">
            <v>0</v>
          </cell>
          <cell r="P32">
            <v>0</v>
          </cell>
          <cell r="Q32">
            <v>510</v>
          </cell>
          <cell r="R32">
            <v>400</v>
          </cell>
          <cell r="S32">
            <v>0</v>
          </cell>
          <cell r="T32">
            <v>35672.199999999997</v>
          </cell>
          <cell r="U32">
            <v>0</v>
          </cell>
          <cell r="V32">
            <v>204091.2</v>
          </cell>
        </row>
        <row r="33">
          <cell r="B33" t="str">
            <v>s</v>
          </cell>
          <cell r="C33" t="str">
            <v>MS rolling shutter, partly grilled of suitable size as per the requirment(RS)</v>
          </cell>
          <cell r="T33">
            <v>0</v>
          </cell>
          <cell r="V33">
            <v>0</v>
          </cell>
        </row>
        <row r="34">
          <cell r="C34" t="str">
            <v>3500 x 3000 (D18 a)</v>
          </cell>
          <cell r="D34">
            <v>9</v>
          </cell>
          <cell r="E34" t="str">
            <v>No.</v>
          </cell>
          <cell r="F34">
            <v>8473.49</v>
          </cell>
          <cell r="G34">
            <v>76261.41</v>
          </cell>
          <cell r="H34">
            <v>0</v>
          </cell>
          <cell r="I34">
            <v>0</v>
          </cell>
          <cell r="J34">
            <v>0</v>
          </cell>
          <cell r="K34">
            <v>47250</v>
          </cell>
          <cell r="L34">
            <v>9686.25</v>
          </cell>
          <cell r="M34">
            <v>7654.5</v>
          </cell>
          <cell r="N34">
            <v>7087.5</v>
          </cell>
          <cell r="O34">
            <v>0</v>
          </cell>
          <cell r="P34">
            <v>0</v>
          </cell>
          <cell r="Q34">
            <v>918</v>
          </cell>
          <cell r="R34">
            <v>720</v>
          </cell>
          <cell r="S34">
            <v>0</v>
          </cell>
          <cell r="T34">
            <v>20438.91</v>
          </cell>
          <cell r="U34">
            <v>0</v>
          </cell>
          <cell r="V34">
            <v>76261.41</v>
          </cell>
        </row>
        <row r="35">
          <cell r="C35" t="str">
            <v>4000 x 3000 (D18 b)</v>
          </cell>
          <cell r="D35">
            <v>5</v>
          </cell>
          <cell r="E35" t="str">
            <v>No.</v>
          </cell>
          <cell r="F35">
            <v>9499.2199999999993</v>
          </cell>
          <cell r="G35">
            <v>47496.1</v>
          </cell>
          <cell r="H35">
            <v>0</v>
          </cell>
          <cell r="I35">
            <v>0</v>
          </cell>
          <cell r="J35">
            <v>0</v>
          </cell>
          <cell r="K35">
            <v>30000</v>
          </cell>
          <cell r="L35">
            <v>6150</v>
          </cell>
          <cell r="M35">
            <v>4860</v>
          </cell>
          <cell r="N35">
            <v>4500</v>
          </cell>
          <cell r="O35">
            <v>0</v>
          </cell>
          <cell r="P35">
            <v>0</v>
          </cell>
          <cell r="Q35">
            <v>510</v>
          </cell>
          <cell r="R35">
            <v>400</v>
          </cell>
          <cell r="S35">
            <v>0</v>
          </cell>
          <cell r="T35">
            <v>12126.1</v>
          </cell>
          <cell r="U35">
            <v>0</v>
          </cell>
          <cell r="V35">
            <v>47496.1</v>
          </cell>
        </row>
        <row r="36">
          <cell r="C36" t="str">
            <v>4000 x 6000 (D18 c)</v>
          </cell>
          <cell r="D36">
            <v>1</v>
          </cell>
          <cell r="E36" t="str">
            <v>No.</v>
          </cell>
          <cell r="F36">
            <v>18342.080000000002</v>
          </cell>
          <cell r="G36">
            <v>18342.080000000002</v>
          </cell>
          <cell r="H36">
            <v>0</v>
          </cell>
          <cell r="I36">
            <v>0</v>
          </cell>
          <cell r="J36">
            <v>0</v>
          </cell>
          <cell r="K36">
            <v>12000</v>
          </cell>
          <cell r="L36">
            <v>2460</v>
          </cell>
          <cell r="M36">
            <v>1944</v>
          </cell>
          <cell r="N36">
            <v>1800</v>
          </cell>
          <cell r="O36">
            <v>0</v>
          </cell>
          <cell r="P36">
            <v>0</v>
          </cell>
          <cell r="Q36">
            <v>153</v>
          </cell>
          <cell r="R36">
            <v>120</v>
          </cell>
          <cell r="S36">
            <v>0</v>
          </cell>
          <cell r="T36">
            <v>4245.08</v>
          </cell>
          <cell r="U36">
            <v>0</v>
          </cell>
          <cell r="V36">
            <v>18342.080000000002</v>
          </cell>
        </row>
        <row r="37">
          <cell r="C37" t="str">
            <v>5000 x 6000 (D18 d)</v>
          </cell>
          <cell r="D37">
            <v>3</v>
          </cell>
          <cell r="E37" t="str">
            <v>No.</v>
          </cell>
          <cell r="F37">
            <v>22445</v>
          </cell>
          <cell r="G37">
            <v>67335</v>
          </cell>
          <cell r="H37">
            <v>0</v>
          </cell>
          <cell r="I37">
            <v>0</v>
          </cell>
          <cell r="J37">
            <v>0</v>
          </cell>
          <cell r="K37">
            <v>45000</v>
          </cell>
          <cell r="L37">
            <v>9225</v>
          </cell>
          <cell r="M37">
            <v>7290</v>
          </cell>
          <cell r="N37">
            <v>6750</v>
          </cell>
          <cell r="O37">
            <v>0</v>
          </cell>
          <cell r="P37">
            <v>0</v>
          </cell>
          <cell r="Q37">
            <v>459</v>
          </cell>
          <cell r="R37">
            <v>360</v>
          </cell>
          <cell r="S37">
            <v>0</v>
          </cell>
          <cell r="T37">
            <v>14586</v>
          </cell>
          <cell r="U37">
            <v>0</v>
          </cell>
          <cell r="V37">
            <v>67335</v>
          </cell>
        </row>
        <row r="38">
          <cell r="B38" t="str">
            <v>3A.2.1</v>
          </cell>
          <cell r="C38" t="str">
            <v>Aluminium glazed doors</v>
          </cell>
          <cell r="T38">
            <v>0</v>
          </cell>
          <cell r="V38">
            <v>0</v>
          </cell>
        </row>
        <row r="39">
          <cell r="B39" t="str">
            <v>3A.2.2</v>
          </cell>
          <cell r="C39" t="str">
            <v>FRP/PVC doors for toilets</v>
          </cell>
          <cell r="T39">
            <v>0</v>
          </cell>
          <cell r="V39">
            <v>0</v>
          </cell>
        </row>
        <row r="40">
          <cell r="B40" t="str">
            <v>3A.2.3</v>
          </cell>
          <cell r="C40" t="str">
            <v>Fire doors with panic bars</v>
          </cell>
          <cell r="T40">
            <v>0</v>
          </cell>
          <cell r="V40">
            <v>0</v>
          </cell>
        </row>
        <row r="41">
          <cell r="B41" t="str">
            <v>3A.3</v>
          </cell>
          <cell r="C41" t="str">
            <v>Flooring &amp; Cladding</v>
          </cell>
          <cell r="T41">
            <v>0</v>
          </cell>
          <cell r="V41">
            <v>0</v>
          </cell>
        </row>
        <row r="42">
          <cell r="C42" t="str">
            <v>IPS (201)</v>
          </cell>
          <cell r="D42">
            <v>20704</v>
          </cell>
          <cell r="E42" t="str">
            <v>m2</v>
          </cell>
          <cell r="F42">
            <v>197.24</v>
          </cell>
          <cell r="G42">
            <v>4083656.96</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4083656.96</v>
          </cell>
        </row>
        <row r="43">
          <cell r="C43" t="str">
            <v>Terrazzo Tile (202)</v>
          </cell>
          <cell r="D43">
            <v>6791</v>
          </cell>
          <cell r="E43" t="str">
            <v>m2</v>
          </cell>
          <cell r="F43">
            <v>761.17</v>
          </cell>
          <cell r="G43">
            <v>5169105.47</v>
          </cell>
          <cell r="H43">
            <v>0</v>
          </cell>
          <cell r="I43">
            <v>0</v>
          </cell>
          <cell r="J43">
            <v>0</v>
          </cell>
          <cell r="K43">
            <v>2084565.36</v>
          </cell>
          <cell r="L43">
            <v>0</v>
          </cell>
          <cell r="M43">
            <v>0</v>
          </cell>
          <cell r="N43">
            <v>184139.32320000001</v>
          </cell>
          <cell r="O43">
            <v>0</v>
          </cell>
          <cell r="P43">
            <v>0</v>
          </cell>
          <cell r="Q43">
            <v>0</v>
          </cell>
          <cell r="R43">
            <v>0</v>
          </cell>
          <cell r="S43">
            <v>0</v>
          </cell>
          <cell r="T43">
            <v>3084540.11</v>
          </cell>
          <cell r="U43">
            <v>0</v>
          </cell>
          <cell r="V43">
            <v>5169105.47</v>
          </cell>
        </row>
        <row r="44">
          <cell r="C44" t="str">
            <v>Anti-static PVC flooring (205)</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C45" t="str">
            <v>Silk finished granite (203)</v>
          </cell>
          <cell r="D45">
            <v>34357</v>
          </cell>
          <cell r="E45" t="str">
            <v>m2</v>
          </cell>
          <cell r="F45">
            <v>2436.15</v>
          </cell>
          <cell r="G45">
            <v>83698805.549999997</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C46" t="str">
            <v>Epoxy coated (208)</v>
          </cell>
          <cell r="D46">
            <v>2304</v>
          </cell>
          <cell r="E46" t="str">
            <v>m2</v>
          </cell>
          <cell r="F46">
            <v>2095.89</v>
          </cell>
          <cell r="G46">
            <v>4828930.5599999996</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C47" t="str">
            <v>PVDF Coated metal cladding (103)</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B48" t="str">
            <v>3A.3.1</v>
          </cell>
          <cell r="C48" t="str">
            <v>Access raised flooring (209)</v>
          </cell>
          <cell r="D48">
            <v>439</v>
          </cell>
          <cell r="E48" t="str">
            <v>m2</v>
          </cell>
          <cell r="F48">
            <v>6809.24</v>
          </cell>
          <cell r="G48">
            <v>2989256.36</v>
          </cell>
          <cell r="H48">
            <v>0</v>
          </cell>
          <cell r="I48">
            <v>0</v>
          </cell>
          <cell r="J48">
            <v>0</v>
          </cell>
          <cell r="K48">
            <v>1748204.13</v>
          </cell>
          <cell r="L48">
            <v>0</v>
          </cell>
          <cell r="M48">
            <v>0</v>
          </cell>
          <cell r="N48">
            <v>208312.524</v>
          </cell>
          <cell r="O48">
            <v>0</v>
          </cell>
          <cell r="P48">
            <v>0</v>
          </cell>
          <cell r="Q48">
            <v>0</v>
          </cell>
          <cell r="R48">
            <v>0</v>
          </cell>
          <cell r="S48">
            <v>0</v>
          </cell>
          <cell r="T48">
            <v>1241052.23</v>
          </cell>
          <cell r="U48">
            <v>0</v>
          </cell>
          <cell r="V48">
            <v>2989256.3599999994</v>
          </cell>
        </row>
        <row r="49">
          <cell r="B49" t="str">
            <v>3A.3.2</v>
          </cell>
          <cell r="C49" t="str">
            <v>IPS flooring epoxy coated</v>
          </cell>
          <cell r="T49">
            <v>0</v>
          </cell>
          <cell r="V49">
            <v>0</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5632647.2999999998</v>
          </cell>
        </row>
        <row r="51">
          <cell r="B51" t="str">
            <v>3A.3.4</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17590528.370000001</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10293697.18</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T58">
            <v>0</v>
          </cell>
          <cell r="V58">
            <v>0</v>
          </cell>
        </row>
        <row r="59">
          <cell r="B59" t="str">
            <v>a</v>
          </cell>
          <cell r="C59" t="str">
            <v>Technical shaft</v>
          </cell>
          <cell r="T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T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T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T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T84">
            <v>0</v>
          </cell>
          <cell r="V84">
            <v>0</v>
          </cell>
        </row>
        <row r="85">
          <cell r="B85" t="str">
            <v>3A.5</v>
          </cell>
          <cell r="C85" t="str">
            <v>Staircases</v>
          </cell>
          <cell r="T85">
            <v>0</v>
          </cell>
          <cell r="V85">
            <v>0</v>
          </cell>
        </row>
        <row r="86">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T89">
            <v>0</v>
          </cell>
          <cell r="V89">
            <v>0</v>
          </cell>
        </row>
        <row r="90">
          <cell r="B90" t="str">
            <v>3A.5.2</v>
          </cell>
          <cell r="C90" t="str">
            <v>Glass for railing (included in above)</v>
          </cell>
          <cell r="T90">
            <v>0</v>
          </cell>
          <cell r="V90">
            <v>0</v>
          </cell>
        </row>
        <row r="91">
          <cell r="B91" t="str">
            <v>3A.5.3</v>
          </cell>
          <cell r="C91" t="str">
            <v>Timber for handrails &amp; treads (included in above)</v>
          </cell>
          <cell r="T91">
            <v>0</v>
          </cell>
          <cell r="V91">
            <v>0</v>
          </cell>
        </row>
        <row r="92">
          <cell r="B92" t="str">
            <v>3A.5.4</v>
          </cell>
          <cell r="C92" t="str">
            <v>Stainless steel brackets (included in above)</v>
          </cell>
          <cell r="T92">
            <v>0</v>
          </cell>
          <cell r="V92">
            <v>0</v>
          </cell>
        </row>
        <row r="93">
          <cell r="B93" t="str">
            <v>3A.6</v>
          </cell>
          <cell r="C93" t="str">
            <v>False ceiling</v>
          </cell>
          <cell r="T93">
            <v>0</v>
          </cell>
          <cell r="V93">
            <v>0</v>
          </cell>
        </row>
        <row r="94">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G97">
            <v>0</v>
          </cell>
          <cell r="T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G99">
            <v>0</v>
          </cell>
          <cell r="T99">
            <v>0</v>
          </cell>
          <cell r="V99">
            <v>0</v>
          </cell>
        </row>
        <row r="100">
          <cell r="B100" t="str">
            <v>3A.8</v>
          </cell>
          <cell r="C100" t="str">
            <v>Painting</v>
          </cell>
          <cell r="G100">
            <v>0</v>
          </cell>
          <cell r="T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C103" t="str">
            <v>Additional Items</v>
          </cell>
          <cell r="G103">
            <v>0</v>
          </cell>
          <cell r="T103">
            <v>0</v>
          </cell>
          <cell r="V103">
            <v>0</v>
          </cell>
        </row>
        <row r="104">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G109" t="str">
            <v>N.A.</v>
          </cell>
          <cell r="H109">
            <v>0</v>
          </cell>
          <cell r="I109">
            <v>0</v>
          </cell>
          <cell r="J109">
            <v>0</v>
          </cell>
          <cell r="K109">
            <v>0</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V110">
            <v>0</v>
          </cell>
        </row>
        <row r="111">
          <cell r="B111" t="str">
            <v>3A.11</v>
          </cell>
          <cell r="C111" t="str">
            <v>Inland Transportation</v>
          </cell>
          <cell r="D111">
            <v>1</v>
          </cell>
          <cell r="E111" t="str">
            <v>L.S.</v>
          </cell>
          <cell r="G111">
            <v>6062510.6700000009</v>
          </cell>
          <cell r="L111">
            <v>5911760.7700000005</v>
          </cell>
          <cell r="Q111">
            <v>150749.9</v>
          </cell>
          <cell r="V111">
            <v>6062510.6700000009</v>
          </cell>
        </row>
        <row r="112">
          <cell r="B112" t="str">
            <v>3A.12</v>
          </cell>
          <cell r="C112" t="str">
            <v>Value of   engineering services</v>
          </cell>
          <cell r="D112">
            <v>1</v>
          </cell>
          <cell r="E112" t="str">
            <v>L.S.</v>
          </cell>
          <cell r="G112">
            <v>0</v>
          </cell>
          <cell r="Q112">
            <v>0</v>
          </cell>
          <cell r="V112">
            <v>0</v>
          </cell>
        </row>
        <row r="113">
          <cell r="B113" t="str">
            <v>3A.13</v>
          </cell>
          <cell r="C113" t="str">
            <v>Spare Parts comprising:</v>
          </cell>
          <cell r="G113" t="str">
            <v>N.A.</v>
          </cell>
          <cell r="H113">
            <v>0</v>
          </cell>
          <cell r="I113">
            <v>0</v>
          </cell>
          <cell r="J113">
            <v>0</v>
          </cell>
          <cell r="K113">
            <v>0</v>
          </cell>
          <cell r="M113">
            <v>0</v>
          </cell>
          <cell r="N113">
            <v>0</v>
          </cell>
          <cell r="P113">
            <v>0</v>
          </cell>
          <cell r="Q113">
            <v>0</v>
          </cell>
          <cell r="R113">
            <v>0</v>
          </cell>
          <cell r="S113">
            <v>0</v>
          </cell>
          <cell r="T113">
            <v>0</v>
          </cell>
          <cell r="U113">
            <v>0</v>
          </cell>
          <cell r="V113">
            <v>0</v>
          </cell>
        </row>
        <row r="114">
          <cell r="C114" t="str">
            <v>(i) Replacement Parts</v>
          </cell>
        </row>
        <row r="115">
          <cell r="C115" t="str">
            <v>(ii) Commissioning Parts</v>
          </cell>
        </row>
        <row r="116">
          <cell r="C116" t="str">
            <v>(iii) Critical Spare Parts</v>
          </cell>
        </row>
        <row r="117">
          <cell r="C117" t="str">
            <v>(provide separate list with quantity and unit prices for spares for each item 3A. 1 to 3A. 12)</v>
          </cell>
        </row>
        <row r="118">
          <cell r="A118" t="str">
            <v>3A</v>
          </cell>
          <cell r="B118" t="str">
            <v>TOTAL APPORTIONED AMOUNT FOR  COST CENTRE 3A (inclusive of all taxes and duties except tax payable under Section 5 or 6 and 5F of the APGST)</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V119">
            <v>746992947.65999985</v>
          </cell>
        </row>
        <row r="120">
          <cell r="V120">
            <v>0</v>
          </cell>
        </row>
        <row r="121">
          <cell r="B121" t="str">
            <v>Note for Tenderers: Any items of work not specifically mentioned above shall be allocated to the most appropriate item of work and indicated separately (3A.1 to 3A.13)</v>
          </cell>
        </row>
        <row r="122">
          <cell r="G122">
            <v>746992947.65999985</v>
          </cell>
          <cell r="L122">
            <v>5911760.7700000005</v>
          </cell>
        </row>
        <row r="123">
          <cell r="G123">
            <v>0</v>
          </cell>
        </row>
      </sheetData>
      <sheetData sheetId="11"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3B – ATC complex Finishing works</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N8" t="str">
            <v>AP General Sales Tax</v>
          </cell>
          <cell r="O8" t="str">
            <v>Central Sales tax</v>
          </cell>
        </row>
        <row r="9">
          <cell r="B9" t="str">
            <v>3B.1</v>
          </cell>
          <cell r="C9" t="str">
            <v>Masonry &amp; Plastering</v>
          </cell>
          <cell r="T9">
            <v>0</v>
          </cell>
        </row>
        <row r="10">
          <cell r="B10" t="str">
            <v>3B.1.1</v>
          </cell>
          <cell r="C10" t="str">
            <v>Brick / Block Masonry for outside walls (230 mm Thick)</v>
          </cell>
          <cell r="D10">
            <v>158</v>
          </cell>
          <cell r="E10" t="str">
            <v>m2</v>
          </cell>
          <cell r="F10">
            <v>516.45000000000005</v>
          </cell>
          <cell r="G10">
            <v>81599.100000000006</v>
          </cell>
          <cell r="H10">
            <v>0</v>
          </cell>
          <cell r="I10">
            <v>0</v>
          </cell>
          <cell r="J10">
            <v>0</v>
          </cell>
          <cell r="K10">
            <v>55210.38</v>
          </cell>
          <cell r="L10">
            <v>0</v>
          </cell>
          <cell r="M10">
            <v>0</v>
          </cell>
          <cell r="N10">
            <v>0</v>
          </cell>
          <cell r="O10">
            <v>1733.57</v>
          </cell>
          <cell r="P10">
            <v>0</v>
          </cell>
          <cell r="Q10">
            <v>0</v>
          </cell>
          <cell r="R10">
            <v>4416.1000000000004</v>
          </cell>
          <cell r="S10">
            <v>0</v>
          </cell>
          <cell r="T10">
            <v>24655.15</v>
          </cell>
          <cell r="U10">
            <v>0</v>
          </cell>
          <cell r="V10">
            <v>81599.099999999991</v>
          </cell>
        </row>
        <row r="11">
          <cell r="B11" t="str">
            <v>3B.1.2</v>
          </cell>
          <cell r="C11" t="str">
            <v>Brick / Block Masonry for inside walls (150 mm Thick)</v>
          </cell>
          <cell r="D11">
            <v>1063</v>
          </cell>
          <cell r="E11" t="str">
            <v>m2</v>
          </cell>
          <cell r="F11">
            <v>354.15</v>
          </cell>
          <cell r="G11">
            <v>376461.45</v>
          </cell>
          <cell r="H11">
            <v>0</v>
          </cell>
          <cell r="I11">
            <v>0</v>
          </cell>
          <cell r="J11">
            <v>0</v>
          </cell>
          <cell r="K11">
            <v>260166.35</v>
          </cell>
          <cell r="L11">
            <v>0</v>
          </cell>
          <cell r="M11">
            <v>0</v>
          </cell>
          <cell r="N11">
            <v>0</v>
          </cell>
          <cell r="O11">
            <v>11567.14</v>
          </cell>
          <cell r="P11">
            <v>0</v>
          </cell>
          <cell r="Q11">
            <v>0</v>
          </cell>
          <cell r="R11">
            <v>20813.54</v>
          </cell>
          <cell r="S11">
            <v>0</v>
          </cell>
          <cell r="T11">
            <v>104727.96</v>
          </cell>
          <cell r="U11">
            <v>0</v>
          </cell>
          <cell r="V11">
            <v>376461.45</v>
          </cell>
        </row>
        <row r="12">
          <cell r="B12" t="str">
            <v>3B.1.3</v>
          </cell>
          <cell r="C12" t="str">
            <v>Walls plastering</v>
          </cell>
          <cell r="T12">
            <v>0</v>
          </cell>
          <cell r="V12">
            <v>0</v>
          </cell>
        </row>
        <row r="13">
          <cell r="B13" t="str">
            <v>a</v>
          </cell>
          <cell r="C13" t="str">
            <v>Oil bound distemper (code no. 101)</v>
          </cell>
          <cell r="D13">
            <v>323</v>
          </cell>
          <cell r="E13" t="str">
            <v>m2</v>
          </cell>
          <cell r="F13">
            <v>93.78</v>
          </cell>
          <cell r="G13">
            <v>30290.94</v>
          </cell>
          <cell r="H13">
            <v>0</v>
          </cell>
          <cell r="I13">
            <v>0</v>
          </cell>
          <cell r="J13">
            <v>0</v>
          </cell>
          <cell r="K13">
            <v>10903.19</v>
          </cell>
          <cell r="L13">
            <v>0</v>
          </cell>
          <cell r="M13">
            <v>10903.19</v>
          </cell>
          <cell r="N13">
            <v>3415.1435999999999</v>
          </cell>
          <cell r="O13">
            <v>0</v>
          </cell>
          <cell r="P13">
            <v>0</v>
          </cell>
          <cell r="Q13">
            <v>0</v>
          </cell>
          <cell r="R13">
            <v>872.26</v>
          </cell>
          <cell r="S13">
            <v>0</v>
          </cell>
          <cell r="T13">
            <v>8484.56</v>
          </cell>
          <cell r="U13">
            <v>0</v>
          </cell>
          <cell r="V13">
            <v>30290.940000000002</v>
          </cell>
        </row>
        <row r="14">
          <cell r="B14" t="str">
            <v>b</v>
          </cell>
          <cell r="C14" t="str">
            <v>Ceramic tile (code no. 502)</v>
          </cell>
          <cell r="D14">
            <v>389</v>
          </cell>
          <cell r="E14" t="str">
            <v>m2</v>
          </cell>
          <cell r="F14">
            <v>642.9</v>
          </cell>
          <cell r="G14">
            <v>250088.1</v>
          </cell>
          <cell r="H14">
            <v>0</v>
          </cell>
          <cell r="I14">
            <v>0</v>
          </cell>
          <cell r="J14">
            <v>0</v>
          </cell>
          <cell r="K14">
            <v>185331.27</v>
          </cell>
          <cell r="L14">
            <v>0</v>
          </cell>
          <cell r="M14">
            <v>0</v>
          </cell>
          <cell r="N14">
            <v>18458.672399999999</v>
          </cell>
          <cell r="O14">
            <v>0</v>
          </cell>
          <cell r="P14">
            <v>0</v>
          </cell>
          <cell r="Q14">
            <v>0</v>
          </cell>
          <cell r="R14">
            <v>0</v>
          </cell>
          <cell r="S14">
            <v>0</v>
          </cell>
          <cell r="T14">
            <v>64756.83</v>
          </cell>
          <cell r="U14">
            <v>0</v>
          </cell>
          <cell r="V14">
            <v>250088.1</v>
          </cell>
        </row>
        <row r="15">
          <cell r="B15" t="str">
            <v>c</v>
          </cell>
          <cell r="C15" t="str">
            <v>Rubberized carpet baseglued on wall of required height to match partition wall (code no. 410)</v>
          </cell>
          <cell r="D15">
            <v>123</v>
          </cell>
          <cell r="E15" t="str">
            <v>m2</v>
          </cell>
          <cell r="F15">
            <v>3362.1</v>
          </cell>
          <cell r="G15">
            <v>413538.3</v>
          </cell>
          <cell r="H15">
            <v>0</v>
          </cell>
          <cell r="I15">
            <v>0</v>
          </cell>
          <cell r="J15">
            <v>0</v>
          </cell>
          <cell r="K15">
            <v>287511.49</v>
          </cell>
          <cell r="L15">
            <v>0</v>
          </cell>
          <cell r="M15">
            <v>0</v>
          </cell>
          <cell r="N15">
            <v>33351.695999999902</v>
          </cell>
          <cell r="O15">
            <v>0</v>
          </cell>
          <cell r="P15">
            <v>0</v>
          </cell>
          <cell r="Q15">
            <v>0</v>
          </cell>
          <cell r="R15">
            <v>0</v>
          </cell>
          <cell r="S15">
            <v>0</v>
          </cell>
          <cell r="T15">
            <v>126026.81</v>
          </cell>
          <cell r="U15">
            <v>0</v>
          </cell>
          <cell r="V15">
            <v>413538.3</v>
          </cell>
        </row>
        <row r="16">
          <cell r="B16" t="str">
            <v>3B.1.4</v>
          </cell>
          <cell r="C16" t="str">
            <v>Ceiling plastering</v>
          </cell>
          <cell r="T16">
            <v>0</v>
          </cell>
          <cell r="V16">
            <v>0</v>
          </cell>
        </row>
        <row r="17">
          <cell r="B17" t="str">
            <v>3B.1.5</v>
          </cell>
          <cell r="C17" t="str">
            <v>External sand faced plaster</v>
          </cell>
          <cell r="T17">
            <v>0</v>
          </cell>
          <cell r="V17">
            <v>0</v>
          </cell>
        </row>
        <row r="18">
          <cell r="B18" t="str">
            <v>3B.1.6</v>
          </cell>
          <cell r="C18" t="str">
            <v>G.I. Chicken wire mesh</v>
          </cell>
          <cell r="T18">
            <v>0</v>
          </cell>
          <cell r="V18">
            <v>0</v>
          </cell>
        </row>
        <row r="19">
          <cell r="B19" t="str">
            <v>3B.2</v>
          </cell>
          <cell r="C19" t="str">
            <v>Painting</v>
          </cell>
          <cell r="T19">
            <v>0</v>
          </cell>
          <cell r="V19">
            <v>0</v>
          </cell>
        </row>
        <row r="20">
          <cell r="B20" t="str">
            <v>3B.2.1</v>
          </cell>
          <cell r="C20" t="str">
            <v>Plastic emulsion painting (102)</v>
          </cell>
          <cell r="D20">
            <v>1439</v>
          </cell>
          <cell r="E20" t="str">
            <v>m2</v>
          </cell>
          <cell r="F20">
            <v>109.32</v>
          </cell>
          <cell r="G20">
            <v>157311.48000000001</v>
          </cell>
          <cell r="H20">
            <v>0</v>
          </cell>
          <cell r="I20">
            <v>0</v>
          </cell>
          <cell r="J20">
            <v>0</v>
          </cell>
          <cell r="K20">
            <v>58244.959999999999</v>
          </cell>
          <cell r="L20">
            <v>0</v>
          </cell>
          <cell r="M20">
            <v>58244.959999999999</v>
          </cell>
          <cell r="N20">
            <v>18115.858800000002</v>
          </cell>
          <cell r="O20">
            <v>0</v>
          </cell>
          <cell r="P20">
            <v>0</v>
          </cell>
          <cell r="Q20">
            <v>0</v>
          </cell>
          <cell r="R20">
            <v>4659.6000000000004</v>
          </cell>
          <cell r="S20">
            <v>0</v>
          </cell>
          <cell r="T20">
            <v>40821.56</v>
          </cell>
          <cell r="U20">
            <v>0</v>
          </cell>
          <cell r="V20">
            <v>157311.48000000001</v>
          </cell>
        </row>
        <row r="21">
          <cell r="B21" t="str">
            <v>3B.2.2</v>
          </cell>
          <cell r="C21" t="str">
            <v>Synthetic plaster for external surfaces</v>
          </cell>
          <cell r="T21">
            <v>0</v>
          </cell>
          <cell r="V21">
            <v>0</v>
          </cell>
        </row>
        <row r="22">
          <cell r="B22" t="str">
            <v>3B.2.3</v>
          </cell>
          <cell r="C22" t="str">
            <v>Synthetic enamel paint</v>
          </cell>
          <cell r="T22">
            <v>0</v>
          </cell>
          <cell r="V22">
            <v>0</v>
          </cell>
        </row>
        <row r="23">
          <cell r="B23" t="str">
            <v>3B.3</v>
          </cell>
          <cell r="C23" t="str">
            <v>Flooring</v>
          </cell>
          <cell r="T23">
            <v>0</v>
          </cell>
          <cell r="V23">
            <v>0</v>
          </cell>
        </row>
        <row r="24">
          <cell r="B24" t="str">
            <v>a</v>
          </cell>
          <cell r="C24" t="str">
            <v>Indian patent stone (code no. 201)</v>
          </cell>
          <cell r="D24">
            <v>110</v>
          </cell>
          <cell r="E24" t="str">
            <v>m2</v>
          </cell>
          <cell r="F24">
            <v>197.24</v>
          </cell>
          <cell r="G24">
            <v>21696.400000000001</v>
          </cell>
          <cell r="H24">
            <v>0</v>
          </cell>
          <cell r="I24">
            <v>0</v>
          </cell>
          <cell r="J24">
            <v>0</v>
          </cell>
          <cell r="K24">
            <v>8027.25</v>
          </cell>
          <cell r="L24">
            <v>0</v>
          </cell>
          <cell r="M24">
            <v>0</v>
          </cell>
          <cell r="N24">
            <v>45.87</v>
          </cell>
          <cell r="O24">
            <v>0</v>
          </cell>
          <cell r="P24">
            <v>0</v>
          </cell>
          <cell r="Q24">
            <v>0</v>
          </cell>
          <cell r="R24">
            <v>0</v>
          </cell>
          <cell r="S24">
            <v>0</v>
          </cell>
          <cell r="T24">
            <v>13669.15</v>
          </cell>
          <cell r="U24">
            <v>0</v>
          </cell>
          <cell r="V24">
            <v>21696.400000000001</v>
          </cell>
        </row>
        <row r="25">
          <cell r="B25" t="str">
            <v>b</v>
          </cell>
          <cell r="C25" t="str">
            <v>Polished marble/granite (code no. 401)</v>
          </cell>
          <cell r="D25">
            <v>279</v>
          </cell>
          <cell r="E25" t="str">
            <v>m2</v>
          </cell>
          <cell r="F25">
            <v>2621.93</v>
          </cell>
          <cell r="G25">
            <v>731518.47</v>
          </cell>
          <cell r="H25">
            <v>0</v>
          </cell>
          <cell r="I25">
            <v>0</v>
          </cell>
          <cell r="J25">
            <v>0</v>
          </cell>
          <cell r="K25">
            <v>574223.85</v>
          </cell>
          <cell r="L25">
            <v>0</v>
          </cell>
          <cell r="M25">
            <v>0</v>
          </cell>
          <cell r="N25">
            <v>66194.982000000004</v>
          </cell>
          <cell r="O25">
            <v>0</v>
          </cell>
          <cell r="P25">
            <v>0</v>
          </cell>
          <cell r="Q25">
            <v>0</v>
          </cell>
          <cell r="R25">
            <v>0</v>
          </cell>
          <cell r="S25">
            <v>0</v>
          </cell>
          <cell r="T25">
            <v>157294.62</v>
          </cell>
          <cell r="U25">
            <v>0</v>
          </cell>
          <cell r="V25">
            <v>731518.47</v>
          </cell>
        </row>
        <row r="26">
          <cell r="B26" t="str">
            <v>c</v>
          </cell>
          <cell r="C26" t="str">
            <v>Raised access flooring system with  600x600 carpet tiles (code no. 211) and 600x600 carpet tiles glued on base floor (code no. 212)</v>
          </cell>
          <cell r="D26">
            <v>22</v>
          </cell>
          <cell r="E26" t="str">
            <v>m2</v>
          </cell>
          <cell r="F26">
            <v>10171.34</v>
          </cell>
          <cell r="G26">
            <v>223769.48</v>
          </cell>
          <cell r="H26">
            <v>0</v>
          </cell>
          <cell r="I26">
            <v>0</v>
          </cell>
          <cell r="J26">
            <v>0</v>
          </cell>
          <cell r="K26">
            <v>139034.14000000001</v>
          </cell>
          <cell r="L26">
            <v>0</v>
          </cell>
          <cell r="M26">
            <v>0</v>
          </cell>
          <cell r="N26">
            <v>16404.695999999902</v>
          </cell>
          <cell r="O26">
            <v>0</v>
          </cell>
          <cell r="P26">
            <v>0</v>
          </cell>
          <cell r="Q26">
            <v>0</v>
          </cell>
          <cell r="R26">
            <v>0</v>
          </cell>
          <cell r="S26">
            <v>0</v>
          </cell>
          <cell r="T26">
            <v>84735.34</v>
          </cell>
          <cell r="U26">
            <v>0</v>
          </cell>
          <cell r="V26">
            <v>223769.48</v>
          </cell>
        </row>
        <row r="27">
          <cell r="B27" t="str">
            <v>d</v>
          </cell>
          <cell r="C27" t="str">
            <v>600x600 carpet tiles glued on base floor (code no. 212)</v>
          </cell>
          <cell r="D27">
            <v>637</v>
          </cell>
          <cell r="E27" t="str">
            <v>m2</v>
          </cell>
          <cell r="F27">
            <v>3362.1</v>
          </cell>
          <cell r="G27">
            <v>2141657.7000000002</v>
          </cell>
          <cell r="H27">
            <v>0</v>
          </cell>
          <cell r="I27">
            <v>0</v>
          </cell>
          <cell r="J27">
            <v>0</v>
          </cell>
          <cell r="K27">
            <v>1488982.25</v>
          </cell>
          <cell r="L27">
            <v>0</v>
          </cell>
          <cell r="M27">
            <v>0</v>
          </cell>
          <cell r="N27">
            <v>172723.82399999999</v>
          </cell>
          <cell r="O27">
            <v>0</v>
          </cell>
          <cell r="P27">
            <v>0</v>
          </cell>
          <cell r="Q27">
            <v>0</v>
          </cell>
          <cell r="R27">
            <v>0</v>
          </cell>
          <cell r="S27">
            <v>0</v>
          </cell>
          <cell r="T27">
            <v>652675.44999999995</v>
          </cell>
          <cell r="U27">
            <v>0</v>
          </cell>
          <cell r="V27">
            <v>2141657.7000000002</v>
          </cell>
        </row>
        <row r="28">
          <cell r="B28" t="str">
            <v>e</v>
          </cell>
          <cell r="C28" t="str">
            <v>Unknown</v>
          </cell>
          <cell r="E28" t="str">
            <v>m2</v>
          </cell>
          <cell r="T28">
            <v>0</v>
          </cell>
          <cell r="V28">
            <v>0</v>
          </cell>
        </row>
        <row r="29">
          <cell r="B29" t="str">
            <v>f</v>
          </cell>
          <cell r="C29" t="str">
            <v>Vitrified tiles (skirting to toilets) (code no. 409)</v>
          </cell>
          <cell r="D29">
            <v>39</v>
          </cell>
          <cell r="E29" t="str">
            <v>m</v>
          </cell>
          <cell r="F29">
            <v>1166.56</v>
          </cell>
          <cell r="G29">
            <v>45495.839999999997</v>
          </cell>
          <cell r="H29">
            <v>0</v>
          </cell>
          <cell r="I29">
            <v>0</v>
          </cell>
          <cell r="J29">
            <v>0</v>
          </cell>
          <cell r="K29">
            <v>34002.54</v>
          </cell>
          <cell r="L29">
            <v>0</v>
          </cell>
          <cell r="M29">
            <v>0</v>
          </cell>
          <cell r="N29">
            <v>3701.2248</v>
          </cell>
          <cell r="O29">
            <v>0</v>
          </cell>
          <cell r="P29">
            <v>0</v>
          </cell>
          <cell r="Q29">
            <v>0</v>
          </cell>
          <cell r="R29">
            <v>0</v>
          </cell>
          <cell r="S29">
            <v>0</v>
          </cell>
          <cell r="T29">
            <v>11493.3</v>
          </cell>
          <cell r="U29">
            <v>0</v>
          </cell>
          <cell r="V29">
            <v>45495.840000000011</v>
          </cell>
        </row>
        <row r="30">
          <cell r="B30" t="str">
            <v>g</v>
          </cell>
          <cell r="C30" t="str">
            <v>Cement based skirting</v>
          </cell>
          <cell r="D30">
            <v>93</v>
          </cell>
          <cell r="E30" t="str">
            <v>m</v>
          </cell>
          <cell r="F30">
            <v>197.24</v>
          </cell>
          <cell r="G30">
            <v>18343.32</v>
          </cell>
          <cell r="H30">
            <v>0</v>
          </cell>
          <cell r="I30">
            <v>0</v>
          </cell>
          <cell r="J30">
            <v>0</v>
          </cell>
          <cell r="K30">
            <v>6786.68</v>
          </cell>
          <cell r="L30">
            <v>0</v>
          </cell>
          <cell r="M30">
            <v>0</v>
          </cell>
          <cell r="N30">
            <v>38.780999999999999</v>
          </cell>
          <cell r="O30">
            <v>0</v>
          </cell>
          <cell r="P30">
            <v>0</v>
          </cell>
          <cell r="Q30">
            <v>0</v>
          </cell>
          <cell r="R30">
            <v>0</v>
          </cell>
          <cell r="S30">
            <v>0</v>
          </cell>
          <cell r="T30">
            <v>11556.64</v>
          </cell>
          <cell r="U30">
            <v>0</v>
          </cell>
          <cell r="V30">
            <v>18343.32</v>
          </cell>
        </row>
        <row r="31">
          <cell r="B31" t="str">
            <v>3B.3.1</v>
          </cell>
          <cell r="C31" t="str">
            <v>IPS Flooring</v>
          </cell>
          <cell r="T31">
            <v>0</v>
          </cell>
          <cell r="V31">
            <v>0</v>
          </cell>
        </row>
        <row r="32">
          <cell r="B32" t="str">
            <v>3B.3.2</v>
          </cell>
          <cell r="C32" t="str">
            <v>Cement concrete flooring 50mm thick (214)</v>
          </cell>
          <cell r="D32">
            <v>73</v>
          </cell>
          <cell r="E32" t="str">
            <v>m2</v>
          </cell>
          <cell r="F32">
            <v>394.49</v>
          </cell>
          <cell r="G32">
            <v>28797.77</v>
          </cell>
          <cell r="H32">
            <v>0</v>
          </cell>
          <cell r="I32">
            <v>0</v>
          </cell>
          <cell r="J32">
            <v>0</v>
          </cell>
          <cell r="K32">
            <v>10654.35</v>
          </cell>
          <cell r="L32">
            <v>0</v>
          </cell>
          <cell r="M32">
            <v>0</v>
          </cell>
          <cell r="N32">
            <v>60.881999999999998</v>
          </cell>
          <cell r="O32">
            <v>0</v>
          </cell>
          <cell r="P32">
            <v>0</v>
          </cell>
          <cell r="Q32">
            <v>0</v>
          </cell>
          <cell r="R32">
            <v>0</v>
          </cell>
          <cell r="S32">
            <v>0</v>
          </cell>
          <cell r="T32">
            <v>18143.419999999998</v>
          </cell>
          <cell r="U32">
            <v>0</v>
          </cell>
          <cell r="V32">
            <v>28797.769999999997</v>
          </cell>
        </row>
        <row r="33">
          <cell r="B33" t="str">
            <v>3B.3.3</v>
          </cell>
          <cell r="C33" t="str">
            <v>Granite flooring (203)</v>
          </cell>
          <cell r="D33">
            <v>388</v>
          </cell>
          <cell r="E33" t="str">
            <v>m2</v>
          </cell>
          <cell r="F33">
            <v>2621.93</v>
          </cell>
          <cell r="G33">
            <v>1017308.84</v>
          </cell>
          <cell r="H33">
            <v>0</v>
          </cell>
          <cell r="I33">
            <v>0</v>
          </cell>
          <cell r="J33">
            <v>0</v>
          </cell>
          <cell r="K33">
            <v>798562.2</v>
          </cell>
          <cell r="L33">
            <v>0</v>
          </cell>
          <cell r="M33">
            <v>0</v>
          </cell>
          <cell r="N33">
            <v>92056.104000000007</v>
          </cell>
          <cell r="O33">
            <v>0</v>
          </cell>
          <cell r="P33">
            <v>0</v>
          </cell>
          <cell r="Q33">
            <v>0</v>
          </cell>
          <cell r="R33">
            <v>0</v>
          </cell>
          <cell r="S33">
            <v>0</v>
          </cell>
          <cell r="T33">
            <v>218746.64</v>
          </cell>
          <cell r="U33">
            <v>0</v>
          </cell>
          <cell r="V33">
            <v>1017308.8400000001</v>
          </cell>
        </row>
        <row r="34">
          <cell r="B34" t="str">
            <v>3B.3.4</v>
          </cell>
          <cell r="C34" t="str">
            <v>Flamed granite flooring (204)</v>
          </cell>
          <cell r="D34">
            <v>415</v>
          </cell>
          <cell r="E34" t="str">
            <v>m2</v>
          </cell>
          <cell r="F34">
            <v>2621.93</v>
          </cell>
          <cell r="G34">
            <v>1088100.95</v>
          </cell>
          <cell r="H34">
            <v>0</v>
          </cell>
          <cell r="I34">
            <v>0</v>
          </cell>
          <cell r="J34">
            <v>0</v>
          </cell>
          <cell r="K34">
            <v>854132.25</v>
          </cell>
          <cell r="L34">
            <v>0</v>
          </cell>
          <cell r="M34">
            <v>0</v>
          </cell>
          <cell r="N34">
            <v>98462.07</v>
          </cell>
          <cell r="O34">
            <v>0</v>
          </cell>
          <cell r="P34">
            <v>0</v>
          </cell>
          <cell r="Q34">
            <v>0</v>
          </cell>
          <cell r="R34">
            <v>0</v>
          </cell>
          <cell r="S34">
            <v>0</v>
          </cell>
          <cell r="T34">
            <v>233968.7</v>
          </cell>
          <cell r="U34">
            <v>0</v>
          </cell>
          <cell r="V34">
            <v>1088100.95</v>
          </cell>
        </row>
        <row r="35">
          <cell r="B35" t="str">
            <v>3B.3.5</v>
          </cell>
          <cell r="C35" t="str">
            <v>Anti skid ceramic tile flooring</v>
          </cell>
          <cell r="T35">
            <v>0</v>
          </cell>
          <cell r="V35">
            <v>0</v>
          </cell>
        </row>
        <row r="36">
          <cell r="B36" t="str">
            <v>3B.3.6</v>
          </cell>
          <cell r="C36" t="str">
            <v>Granite treads &amp; risers (206)</v>
          </cell>
          <cell r="D36">
            <v>209</v>
          </cell>
          <cell r="E36" t="str">
            <v>m2</v>
          </cell>
          <cell r="F36">
            <v>2621.93</v>
          </cell>
          <cell r="G36">
            <v>547983.37</v>
          </cell>
          <cell r="H36">
            <v>0</v>
          </cell>
          <cell r="I36">
            <v>0</v>
          </cell>
          <cell r="J36">
            <v>0</v>
          </cell>
          <cell r="K36">
            <v>430153.35</v>
          </cell>
          <cell r="L36">
            <v>0</v>
          </cell>
          <cell r="M36">
            <v>0</v>
          </cell>
          <cell r="N36">
            <v>49586.921999999999</v>
          </cell>
          <cell r="O36">
            <v>0</v>
          </cell>
          <cell r="P36">
            <v>0</v>
          </cell>
          <cell r="Q36">
            <v>0</v>
          </cell>
          <cell r="R36">
            <v>0</v>
          </cell>
          <cell r="S36">
            <v>0</v>
          </cell>
          <cell r="T36">
            <v>117830.02</v>
          </cell>
          <cell r="U36">
            <v>0</v>
          </cell>
          <cell r="V36">
            <v>547983.37</v>
          </cell>
        </row>
        <row r="37">
          <cell r="B37" t="str">
            <v>3B.3.7</v>
          </cell>
          <cell r="C37" t="str">
            <v>Bisazza Flooring</v>
          </cell>
          <cell r="T37">
            <v>0</v>
          </cell>
          <cell r="V37">
            <v>0</v>
          </cell>
        </row>
        <row r="38">
          <cell r="B38" t="str">
            <v>3B.3.8</v>
          </cell>
          <cell r="C38" t="str">
            <v>Access raised flooring (209 &amp; 211)</v>
          </cell>
          <cell r="D38">
            <v>774</v>
          </cell>
          <cell r="E38" t="str">
            <v>m2</v>
          </cell>
          <cell r="F38">
            <v>6809.24</v>
          </cell>
          <cell r="G38">
            <v>5270351.76</v>
          </cell>
          <cell r="H38">
            <v>0</v>
          </cell>
          <cell r="I38">
            <v>0</v>
          </cell>
          <cell r="J38">
            <v>0</v>
          </cell>
          <cell r="K38">
            <v>3082255.12</v>
          </cell>
          <cell r="L38">
            <v>0</v>
          </cell>
          <cell r="M38">
            <v>0</v>
          </cell>
          <cell r="N38">
            <v>367275.38400000002</v>
          </cell>
          <cell r="O38">
            <v>0</v>
          </cell>
          <cell r="P38">
            <v>0</v>
          </cell>
          <cell r="Q38">
            <v>0</v>
          </cell>
          <cell r="R38">
            <v>0</v>
          </cell>
          <cell r="S38">
            <v>0</v>
          </cell>
          <cell r="T38">
            <v>2188096.64</v>
          </cell>
          <cell r="U38">
            <v>0</v>
          </cell>
          <cell r="V38">
            <v>5270351.7600000007</v>
          </cell>
        </row>
        <row r="39">
          <cell r="B39" t="str">
            <v>3B.3.9</v>
          </cell>
          <cell r="C39" t="str">
            <v>IPS flooring with epoxy coated (208)</v>
          </cell>
          <cell r="D39">
            <v>21</v>
          </cell>
          <cell r="E39" t="str">
            <v>m2</v>
          </cell>
          <cell r="F39">
            <v>2095.89</v>
          </cell>
          <cell r="G39">
            <v>44013.69</v>
          </cell>
          <cell r="H39">
            <v>0</v>
          </cell>
          <cell r="I39">
            <v>0</v>
          </cell>
          <cell r="J39">
            <v>0</v>
          </cell>
          <cell r="K39">
            <v>35909.19</v>
          </cell>
          <cell r="L39">
            <v>0</v>
          </cell>
          <cell r="M39">
            <v>0</v>
          </cell>
          <cell r="N39">
            <v>11.515361759999999</v>
          </cell>
          <cell r="O39">
            <v>0</v>
          </cell>
          <cell r="P39">
            <v>0</v>
          </cell>
          <cell r="Q39">
            <v>0</v>
          </cell>
          <cell r="R39">
            <v>0</v>
          </cell>
          <cell r="S39">
            <v>0</v>
          </cell>
          <cell r="T39">
            <v>8104.5</v>
          </cell>
          <cell r="U39">
            <v>0</v>
          </cell>
          <cell r="V39">
            <v>44013.69</v>
          </cell>
        </row>
        <row r="40">
          <cell r="B40" t="str">
            <v>3B.3.10</v>
          </cell>
          <cell r="C40" t="str">
            <v>PVC sheet flooring (213)</v>
          </cell>
          <cell r="D40">
            <v>190</v>
          </cell>
          <cell r="E40" t="str">
            <v>m2</v>
          </cell>
          <cell r="F40">
            <v>1186.51</v>
          </cell>
          <cell r="G40">
            <v>225436.9</v>
          </cell>
          <cell r="H40">
            <v>0</v>
          </cell>
          <cell r="I40">
            <v>0</v>
          </cell>
          <cell r="J40">
            <v>0</v>
          </cell>
          <cell r="K40">
            <v>175795.93</v>
          </cell>
          <cell r="L40">
            <v>0</v>
          </cell>
          <cell r="M40">
            <v>0</v>
          </cell>
          <cell r="N40">
            <v>18399.599999999999</v>
          </cell>
          <cell r="O40">
            <v>0</v>
          </cell>
          <cell r="P40">
            <v>0</v>
          </cell>
          <cell r="Q40">
            <v>0</v>
          </cell>
          <cell r="R40">
            <v>0</v>
          </cell>
          <cell r="S40">
            <v>0</v>
          </cell>
          <cell r="T40">
            <v>49640.97</v>
          </cell>
          <cell r="U40">
            <v>0</v>
          </cell>
          <cell r="V40">
            <v>225436.9</v>
          </cell>
        </row>
        <row r="41">
          <cell r="B41" t="str">
            <v>3B.4</v>
          </cell>
          <cell r="C41" t="str">
            <v>Doors &amp; Windows</v>
          </cell>
          <cell r="T41">
            <v>0</v>
          </cell>
          <cell r="V41">
            <v>0</v>
          </cell>
        </row>
        <row r="42">
          <cell r="B42" t="str">
            <v>a</v>
          </cell>
          <cell r="C42" t="str">
            <v>Single solid core door with aluminium frame and laminated finish (SR no. D1)</v>
          </cell>
          <cell r="D42">
            <v>8</v>
          </cell>
          <cell r="E42" t="str">
            <v>No.</v>
          </cell>
          <cell r="F42">
            <v>12987.89</v>
          </cell>
          <cell r="G42">
            <v>103903.12</v>
          </cell>
          <cell r="H42">
            <v>0</v>
          </cell>
          <cell r="I42">
            <v>0</v>
          </cell>
          <cell r="J42">
            <v>0</v>
          </cell>
          <cell r="K42">
            <v>64533.599999999999</v>
          </cell>
          <cell r="L42">
            <v>1708.67</v>
          </cell>
          <cell r="M42">
            <v>10454.44</v>
          </cell>
          <cell r="N42">
            <v>9680.0400000000009</v>
          </cell>
          <cell r="O42">
            <v>0</v>
          </cell>
          <cell r="P42">
            <v>0</v>
          </cell>
          <cell r="Q42">
            <v>1240.1199999999999</v>
          </cell>
          <cell r="R42">
            <v>972.64</v>
          </cell>
          <cell r="S42">
            <v>0</v>
          </cell>
          <cell r="T42">
            <v>27674.959999999999</v>
          </cell>
          <cell r="U42">
            <v>0</v>
          </cell>
          <cell r="V42">
            <v>103903.12000000001</v>
          </cell>
        </row>
        <row r="43">
          <cell r="B43" t="str">
            <v>b</v>
          </cell>
          <cell r="C43" t="str">
            <v>Single acoustically insulated door with aluminium frame and wood veneer polycoated finish (SR no. D2)</v>
          </cell>
          <cell r="D43">
            <v>47</v>
          </cell>
          <cell r="E43" t="str">
            <v>No.</v>
          </cell>
          <cell r="F43">
            <v>11501.81</v>
          </cell>
          <cell r="G43">
            <v>540585.06999999995</v>
          </cell>
          <cell r="H43">
            <v>0</v>
          </cell>
          <cell r="I43">
            <v>0</v>
          </cell>
          <cell r="J43">
            <v>0</v>
          </cell>
          <cell r="K43">
            <v>323513.69</v>
          </cell>
          <cell r="L43">
            <v>11388.87</v>
          </cell>
          <cell r="M43">
            <v>52409.22</v>
          </cell>
          <cell r="N43">
            <v>48527.053500000002</v>
          </cell>
          <cell r="O43">
            <v>0</v>
          </cell>
          <cell r="P43">
            <v>0</v>
          </cell>
          <cell r="Q43">
            <v>7784.02</v>
          </cell>
          <cell r="R43">
            <v>6105.11</v>
          </cell>
          <cell r="S43">
            <v>0</v>
          </cell>
          <cell r="T43">
            <v>156878.14000000001</v>
          </cell>
          <cell r="U43">
            <v>0</v>
          </cell>
          <cell r="V43">
            <v>540585.06999999995</v>
          </cell>
        </row>
        <row r="44">
          <cell r="B44" t="str">
            <v>c</v>
          </cell>
          <cell r="C44" t="str">
            <v>Single solid core door with metal frame, laminated inner finish and wood vebeer polycoated outer finish (SR no. D3)</v>
          </cell>
          <cell r="D44">
            <v>2</v>
          </cell>
          <cell r="E44" t="str">
            <v>No.</v>
          </cell>
          <cell r="F44">
            <v>34101.17</v>
          </cell>
          <cell r="G44">
            <v>68202.34</v>
          </cell>
          <cell r="H44">
            <v>0</v>
          </cell>
          <cell r="I44">
            <v>0</v>
          </cell>
          <cell r="J44">
            <v>0</v>
          </cell>
          <cell r="K44">
            <v>44929.2</v>
          </cell>
          <cell r="L44">
            <v>1148.6500000000001</v>
          </cell>
          <cell r="M44">
            <v>7278.53</v>
          </cell>
          <cell r="N44">
            <v>6739.38</v>
          </cell>
          <cell r="O44">
            <v>0</v>
          </cell>
          <cell r="P44">
            <v>0</v>
          </cell>
          <cell r="Q44">
            <v>537.74</v>
          </cell>
          <cell r="R44">
            <v>421.76</v>
          </cell>
          <cell r="S44">
            <v>0</v>
          </cell>
          <cell r="T44">
            <v>15456.87</v>
          </cell>
          <cell r="U44">
            <v>0</v>
          </cell>
          <cell r="V44">
            <v>68202.34</v>
          </cell>
        </row>
        <row r="45">
          <cell r="B45" t="str">
            <v>d</v>
          </cell>
          <cell r="C45" t="str">
            <v>Double acoustically insulated fire rated door with metal frame and decorative laminate finish (SR no. D4)</v>
          </cell>
          <cell r="D45">
            <v>4</v>
          </cell>
          <cell r="E45" t="str">
            <v>No.</v>
          </cell>
          <cell r="F45">
            <v>54308.77</v>
          </cell>
          <cell r="G45">
            <v>217235.08</v>
          </cell>
          <cell r="H45">
            <v>0</v>
          </cell>
          <cell r="I45">
            <v>0</v>
          </cell>
          <cell r="J45">
            <v>0</v>
          </cell>
          <cell r="K45">
            <v>151183</v>
          </cell>
          <cell r="L45">
            <v>2141.92</v>
          </cell>
          <cell r="M45">
            <v>24491.65</v>
          </cell>
          <cell r="N45">
            <v>22677.45</v>
          </cell>
          <cell r="O45">
            <v>0</v>
          </cell>
          <cell r="P45">
            <v>0</v>
          </cell>
          <cell r="Q45">
            <v>832.12</v>
          </cell>
          <cell r="R45">
            <v>652.64</v>
          </cell>
          <cell r="S45">
            <v>0</v>
          </cell>
          <cell r="T45">
            <v>40728.31</v>
          </cell>
          <cell r="U45">
            <v>0</v>
          </cell>
          <cell r="V45">
            <v>217235.08</v>
          </cell>
        </row>
        <row r="46">
          <cell r="B46" t="str">
            <v>e</v>
          </cell>
          <cell r="C46" t="str">
            <v>Prefabricated steel fire rated double door with metal frame, decorative wood veneer inner finish (SR no. D6)</v>
          </cell>
          <cell r="D46">
            <v>4</v>
          </cell>
          <cell r="E46" t="str">
            <v>No.</v>
          </cell>
          <cell r="F46">
            <v>54308.77</v>
          </cell>
          <cell r="G46">
            <v>217235.08</v>
          </cell>
          <cell r="H46">
            <v>0</v>
          </cell>
          <cell r="I46">
            <v>0</v>
          </cell>
          <cell r="J46">
            <v>0</v>
          </cell>
          <cell r="K46">
            <v>151183</v>
          </cell>
          <cell r="L46">
            <v>2141.92</v>
          </cell>
          <cell r="M46">
            <v>24491.65</v>
          </cell>
          <cell r="N46">
            <v>22677.45</v>
          </cell>
          <cell r="O46">
            <v>0</v>
          </cell>
          <cell r="P46">
            <v>0</v>
          </cell>
          <cell r="Q46">
            <v>832.12</v>
          </cell>
          <cell r="R46">
            <v>652.64</v>
          </cell>
          <cell r="S46">
            <v>0</v>
          </cell>
          <cell r="T46">
            <v>40728.31</v>
          </cell>
          <cell r="U46">
            <v>0</v>
          </cell>
          <cell r="V46">
            <v>217235.08</v>
          </cell>
        </row>
        <row r="47">
          <cell r="B47" t="str">
            <v>f</v>
          </cell>
          <cell r="C47" t="str">
            <v>Single solid core door with metal frame and high pressure laminate finish (SR no. D8)</v>
          </cell>
          <cell r="D47">
            <v>3</v>
          </cell>
          <cell r="E47" t="str">
            <v>No.</v>
          </cell>
          <cell r="F47">
            <v>10708.21</v>
          </cell>
          <cell r="G47">
            <v>32124.63</v>
          </cell>
          <cell r="H47">
            <v>0</v>
          </cell>
          <cell r="I47">
            <v>0</v>
          </cell>
          <cell r="J47">
            <v>0</v>
          </cell>
          <cell r="K47">
            <v>20652</v>
          </cell>
          <cell r="L47">
            <v>670.26</v>
          </cell>
          <cell r="M47">
            <v>3345.62</v>
          </cell>
          <cell r="N47">
            <v>3097.8</v>
          </cell>
          <cell r="O47">
            <v>0</v>
          </cell>
          <cell r="P47">
            <v>0</v>
          </cell>
          <cell r="Q47">
            <v>306</v>
          </cell>
          <cell r="R47">
            <v>240</v>
          </cell>
          <cell r="S47">
            <v>0</v>
          </cell>
          <cell r="T47">
            <v>7821.01</v>
          </cell>
          <cell r="U47">
            <v>0</v>
          </cell>
          <cell r="V47">
            <v>32124.629999999994</v>
          </cell>
        </row>
        <row r="48">
          <cell r="B48" t="str">
            <v>g</v>
          </cell>
          <cell r="C48" t="str">
            <v>500x 1500 mm Oval anodized aluminium window, acoustically insulated and double glazed (SR no. W1)</v>
          </cell>
          <cell r="D48">
            <v>38</v>
          </cell>
          <cell r="E48" t="str">
            <v>No.</v>
          </cell>
          <cell r="F48">
            <v>6104.31</v>
          </cell>
          <cell r="G48">
            <v>231963.78</v>
          </cell>
          <cell r="H48">
            <v>0</v>
          </cell>
          <cell r="I48">
            <v>0</v>
          </cell>
          <cell r="J48">
            <v>0</v>
          </cell>
          <cell r="K48">
            <v>144071.26</v>
          </cell>
          <cell r="L48">
            <v>3814.6</v>
          </cell>
          <cell r="M48">
            <v>23339.54</v>
          </cell>
          <cell r="N48">
            <v>21610.689299999998</v>
          </cell>
          <cell r="O48">
            <v>0</v>
          </cell>
          <cell r="P48">
            <v>0</v>
          </cell>
          <cell r="Q48">
            <v>2768.56</v>
          </cell>
          <cell r="R48">
            <v>2171.42</v>
          </cell>
          <cell r="S48">
            <v>0</v>
          </cell>
          <cell r="T48">
            <v>61784.42</v>
          </cell>
          <cell r="U48">
            <v>0</v>
          </cell>
          <cell r="V48">
            <v>231963.78</v>
          </cell>
        </row>
        <row r="49">
          <cell r="B49" t="str">
            <v>3B.4.1</v>
          </cell>
          <cell r="C49" t="str">
            <v>Fully glazed aluminium doors</v>
          </cell>
          <cell r="T49">
            <v>0</v>
          </cell>
          <cell r="V49">
            <v>0</v>
          </cell>
        </row>
        <row r="50">
          <cell r="B50" t="str">
            <v>a</v>
          </cell>
          <cell r="C50" t="str">
            <v>D5 (double)</v>
          </cell>
          <cell r="D50">
            <v>8</v>
          </cell>
          <cell r="E50" t="str">
            <v>No.</v>
          </cell>
          <cell r="F50">
            <v>84134.85</v>
          </cell>
          <cell r="G50">
            <v>673078.8</v>
          </cell>
          <cell r="H50">
            <v>0</v>
          </cell>
          <cell r="I50">
            <v>0</v>
          </cell>
          <cell r="J50">
            <v>0</v>
          </cell>
          <cell r="K50">
            <v>466116.8</v>
          </cell>
          <cell r="L50">
            <v>8270.58</v>
          </cell>
          <cell r="M50">
            <v>75510.92</v>
          </cell>
          <cell r="N50">
            <v>69917.52</v>
          </cell>
          <cell r="O50">
            <v>0</v>
          </cell>
          <cell r="P50">
            <v>0</v>
          </cell>
          <cell r="Q50">
            <v>2837.64</v>
          </cell>
          <cell r="R50">
            <v>2225.6</v>
          </cell>
          <cell r="S50">
            <v>0</v>
          </cell>
          <cell r="T50">
            <v>128613.44</v>
          </cell>
          <cell r="U50">
            <v>0</v>
          </cell>
          <cell r="V50">
            <v>673078.8</v>
          </cell>
        </row>
        <row r="51">
          <cell r="B51" t="str">
            <v>b</v>
          </cell>
          <cell r="C51" t="str">
            <v>D7 (single)</v>
          </cell>
          <cell r="D51">
            <v>1</v>
          </cell>
          <cell r="E51" t="str">
            <v>No.</v>
          </cell>
          <cell r="F51">
            <v>27536.45</v>
          </cell>
          <cell r="G51">
            <v>27536.45</v>
          </cell>
          <cell r="H51">
            <v>0</v>
          </cell>
          <cell r="I51">
            <v>0</v>
          </cell>
          <cell r="J51">
            <v>0</v>
          </cell>
          <cell r="K51">
            <v>18543</v>
          </cell>
          <cell r="L51">
            <v>323.72000000000003</v>
          </cell>
          <cell r="M51">
            <v>3003.97</v>
          </cell>
          <cell r="N51">
            <v>2781.45</v>
          </cell>
          <cell r="O51">
            <v>0</v>
          </cell>
          <cell r="P51">
            <v>0</v>
          </cell>
          <cell r="Q51">
            <v>172.69</v>
          </cell>
          <cell r="R51">
            <v>135.44</v>
          </cell>
          <cell r="S51">
            <v>0</v>
          </cell>
          <cell r="T51">
            <v>5816.79</v>
          </cell>
          <cell r="U51">
            <v>0</v>
          </cell>
          <cell r="V51">
            <v>27536.45</v>
          </cell>
        </row>
        <row r="52">
          <cell r="B52" t="str">
            <v>3B.4.2</v>
          </cell>
          <cell r="C52" t="str">
            <v>Doors with timber shutters</v>
          </cell>
          <cell r="T52">
            <v>0</v>
          </cell>
          <cell r="V52">
            <v>0</v>
          </cell>
        </row>
        <row r="53">
          <cell r="B53" t="str">
            <v>3B.4.3</v>
          </cell>
          <cell r="C53" t="str">
            <v>Aluminium sliding windows</v>
          </cell>
          <cell r="T53">
            <v>0</v>
          </cell>
          <cell r="V53">
            <v>0</v>
          </cell>
        </row>
        <row r="54">
          <cell r="B54" t="str">
            <v>3B.5</v>
          </cell>
          <cell r="C54" t="str">
            <v>Panelling &amp; False ceiling</v>
          </cell>
          <cell r="T54">
            <v>0</v>
          </cell>
          <cell r="V54">
            <v>0</v>
          </cell>
        </row>
        <row r="55">
          <cell r="B55" t="str">
            <v>a</v>
          </cell>
          <cell r="C55" t="str">
            <v>False ceiling</v>
          </cell>
          <cell r="T55">
            <v>0</v>
          </cell>
          <cell r="V55">
            <v>0</v>
          </cell>
        </row>
        <row r="56">
          <cell r="B56" t="str">
            <v>I</v>
          </cell>
          <cell r="C56" t="str">
            <v>Mineral fibre tiles in metal frame and semi recessed with required acoustic rating (code no. 302)</v>
          </cell>
          <cell r="D56">
            <v>228</v>
          </cell>
          <cell r="E56" t="str">
            <v>m2</v>
          </cell>
          <cell r="F56">
            <v>2073.46</v>
          </cell>
          <cell r="G56">
            <v>472748.88</v>
          </cell>
          <cell r="H56">
            <v>0</v>
          </cell>
          <cell r="I56">
            <v>0</v>
          </cell>
          <cell r="J56">
            <v>0</v>
          </cell>
          <cell r="K56">
            <v>345420</v>
          </cell>
          <cell r="L56">
            <v>24487.200000000001</v>
          </cell>
          <cell r="M56">
            <v>19945.439999999999</v>
          </cell>
          <cell r="N56">
            <v>0</v>
          </cell>
          <cell r="O56">
            <v>5722.62</v>
          </cell>
          <cell r="P56">
            <v>5951.52</v>
          </cell>
          <cell r="Q56">
            <v>4309.2</v>
          </cell>
          <cell r="R56">
            <v>4924.8</v>
          </cell>
          <cell r="S56">
            <v>0</v>
          </cell>
          <cell r="T56">
            <v>91400.1</v>
          </cell>
          <cell r="U56">
            <v>0</v>
          </cell>
          <cell r="V56">
            <v>472748.88</v>
          </cell>
        </row>
        <row r="57">
          <cell r="B57" t="str">
            <v>II.</v>
          </cell>
          <cell r="C57" t="str">
            <v>Water resistant rockwool fibre tiles in metal frames and semi recessed (code no. 302)</v>
          </cell>
          <cell r="D57">
            <v>77</v>
          </cell>
          <cell r="E57" t="str">
            <v>m2</v>
          </cell>
          <cell r="F57">
            <v>1880.58</v>
          </cell>
          <cell r="G57">
            <v>144804.66</v>
          </cell>
          <cell r="H57">
            <v>0</v>
          </cell>
          <cell r="I57">
            <v>0</v>
          </cell>
          <cell r="J57">
            <v>0</v>
          </cell>
          <cell r="K57">
            <v>94363.5</v>
          </cell>
          <cell r="L57">
            <v>8797.64</v>
          </cell>
          <cell r="M57">
            <v>15286.89</v>
          </cell>
          <cell r="N57">
            <v>0</v>
          </cell>
          <cell r="O57">
            <v>4386.0200000000004</v>
          </cell>
          <cell r="P57">
            <v>4561.46</v>
          </cell>
          <cell r="Q57">
            <v>3302.72</v>
          </cell>
          <cell r="R57">
            <v>3774.54</v>
          </cell>
          <cell r="S57">
            <v>0</v>
          </cell>
          <cell r="T57">
            <v>22904.07</v>
          </cell>
          <cell r="U57">
            <v>0</v>
          </cell>
          <cell r="V57">
            <v>144804.66</v>
          </cell>
        </row>
        <row r="58">
          <cell r="B58" t="str">
            <v>iii</v>
          </cell>
          <cell r="C58" t="str">
            <v>Plain gypsum board ceiling (code no. 306)</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4476.55</v>
          </cell>
          <cell r="U58">
            <v>0</v>
          </cell>
          <cell r="V58">
            <v>17033.04</v>
          </cell>
        </row>
        <row r="59">
          <cell r="B59" t="str">
            <v>iv</v>
          </cell>
          <cell r="C59" t="str">
            <v>Fixed metal framed fabricated louvres</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443678</v>
          </cell>
          <cell r="U59">
            <v>0</v>
          </cell>
          <cell r="V59">
            <v>2322678</v>
          </cell>
        </row>
        <row r="60">
          <cell r="B60" t="str">
            <v>v</v>
          </cell>
          <cell r="C60" t="str">
            <v>covered with clear polycarbonate sheet for skylight</v>
          </cell>
          <cell r="D60">
            <v>193</v>
          </cell>
          <cell r="E60" t="str">
            <v>m2</v>
          </cell>
          <cell r="F60">
            <v>4911.43</v>
          </cell>
          <cell r="G60">
            <v>947905.99</v>
          </cell>
          <cell r="H60">
            <v>0</v>
          </cell>
          <cell r="I60">
            <v>0</v>
          </cell>
          <cell r="J60">
            <v>0</v>
          </cell>
          <cell r="K60">
            <v>601388</v>
          </cell>
          <cell r="L60">
            <v>25699.88</v>
          </cell>
          <cell r="M60">
            <v>97424.86</v>
          </cell>
          <cell r="N60">
            <v>0</v>
          </cell>
          <cell r="O60">
            <v>27952.51</v>
          </cell>
          <cell r="P60">
            <v>29070.61</v>
          </cell>
          <cell r="Q60">
            <v>21048.58</v>
          </cell>
          <cell r="R60">
            <v>24055.52</v>
          </cell>
          <cell r="S60">
            <v>0</v>
          </cell>
          <cell r="T60">
            <v>171021.43</v>
          </cell>
          <cell r="U60">
            <v>0</v>
          </cell>
          <cell r="V60">
            <v>947905.98999999987</v>
          </cell>
        </row>
        <row r="61">
          <cell r="B61" t="str">
            <v>vi</v>
          </cell>
          <cell r="C61" t="str">
            <v>Suspended ceiling for connecting bridge</v>
          </cell>
          <cell r="D61">
            <v>48</v>
          </cell>
          <cell r="E61" t="str">
            <v>m2</v>
          </cell>
          <cell r="F61">
            <v>928.95</v>
          </cell>
          <cell r="G61">
            <v>44589.599999999999</v>
          </cell>
          <cell r="H61">
            <v>0</v>
          </cell>
          <cell r="I61">
            <v>0</v>
          </cell>
          <cell r="J61">
            <v>0</v>
          </cell>
          <cell r="K61">
            <v>29280</v>
          </cell>
          <cell r="L61">
            <v>5188.8</v>
          </cell>
          <cell r="M61">
            <v>0</v>
          </cell>
          <cell r="N61">
            <v>0</v>
          </cell>
          <cell r="O61">
            <v>1171.2</v>
          </cell>
          <cell r="P61">
            <v>1218.05</v>
          </cell>
          <cell r="Q61">
            <v>1024.8</v>
          </cell>
          <cell r="R61">
            <v>0</v>
          </cell>
          <cell r="S61">
            <v>0</v>
          </cell>
          <cell r="T61">
            <v>11895.55</v>
          </cell>
          <cell r="U61">
            <v>0</v>
          </cell>
          <cell r="V61">
            <v>44589.600000000006</v>
          </cell>
        </row>
        <row r="62">
          <cell r="B62" t="str">
            <v>vii</v>
          </cell>
          <cell r="C62" t="str">
            <v xml:space="preserve">Suspended ceiling in gypsum sheets and GI frame with recessed edge light and room light (Main control room of control tower) </v>
          </cell>
          <cell r="D62">
            <v>401</v>
          </cell>
          <cell r="E62" t="str">
            <v>m2</v>
          </cell>
          <cell r="F62">
            <v>946.28</v>
          </cell>
          <cell r="G62">
            <v>379458.28</v>
          </cell>
          <cell r="H62">
            <v>0</v>
          </cell>
          <cell r="I62">
            <v>0</v>
          </cell>
          <cell r="J62">
            <v>0</v>
          </cell>
          <cell r="K62">
            <v>216540</v>
          </cell>
          <cell r="L62">
            <v>43067.4</v>
          </cell>
          <cell r="M62">
            <v>35079.480000000003</v>
          </cell>
          <cell r="N62">
            <v>0</v>
          </cell>
          <cell r="O62">
            <v>10064.780000000001</v>
          </cell>
          <cell r="P62">
            <v>10467.370000000001</v>
          </cell>
          <cell r="Q62">
            <v>7578.9</v>
          </cell>
          <cell r="R62">
            <v>8661.6</v>
          </cell>
          <cell r="S62">
            <v>0</v>
          </cell>
          <cell r="T62">
            <v>99727.75</v>
          </cell>
          <cell r="U62">
            <v>0</v>
          </cell>
          <cell r="V62">
            <v>379458.28</v>
          </cell>
        </row>
        <row r="63">
          <cell r="B63" t="str">
            <v>b</v>
          </cell>
          <cell r="C63" t="str">
            <v>Panelling</v>
          </cell>
          <cell r="T63">
            <v>0</v>
          </cell>
          <cell r="V63">
            <v>0</v>
          </cell>
        </row>
        <row r="64">
          <cell r="B64" t="str">
            <v>I</v>
          </cell>
          <cell r="C64" t="str">
            <v>Full height furniture system partition wall wth skirting/wire/cable management system, part glazed and part paneled (code no. 114)</v>
          </cell>
          <cell r="D64">
            <v>1491</v>
          </cell>
          <cell r="E64" t="str">
            <v>m2</v>
          </cell>
          <cell r="F64">
            <v>8981.19</v>
          </cell>
          <cell r="G64">
            <v>13390954.289999999</v>
          </cell>
          <cell r="H64">
            <v>0</v>
          </cell>
          <cell r="I64">
            <v>0</v>
          </cell>
          <cell r="J64">
            <v>0</v>
          </cell>
          <cell r="K64">
            <v>8724586.5</v>
          </cell>
          <cell r="L64">
            <v>78661.429999999993</v>
          </cell>
          <cell r="M64">
            <v>0</v>
          </cell>
          <cell r="N64">
            <v>0</v>
          </cell>
          <cell r="O64">
            <v>742786.38</v>
          </cell>
          <cell r="P64">
            <v>495190.92</v>
          </cell>
          <cell r="Q64">
            <v>0</v>
          </cell>
          <cell r="R64">
            <v>0</v>
          </cell>
          <cell r="S64">
            <v>0</v>
          </cell>
          <cell r="T64">
            <v>3428390.49</v>
          </cell>
          <cell r="U64">
            <v>0</v>
          </cell>
          <cell r="V64">
            <v>13390954.290000001</v>
          </cell>
        </row>
        <row r="65">
          <cell r="B65" t="str">
            <v>ii</v>
          </cell>
          <cell r="C65" t="str">
            <v>Furniture system panelling (code no. 115)</v>
          </cell>
          <cell r="D65">
            <v>902</v>
          </cell>
          <cell r="E65" t="str">
            <v>m2</v>
          </cell>
          <cell r="F65">
            <v>8981.19</v>
          </cell>
          <cell r="G65">
            <v>8101033.3799999999</v>
          </cell>
          <cell r="H65">
            <v>0</v>
          </cell>
          <cell r="I65">
            <v>0</v>
          </cell>
          <cell r="J65">
            <v>0</v>
          </cell>
          <cell r="K65">
            <v>5278053</v>
          </cell>
          <cell r="L65">
            <v>47587.27</v>
          </cell>
          <cell r="M65">
            <v>0</v>
          </cell>
          <cell r="N65">
            <v>0</v>
          </cell>
          <cell r="O65">
            <v>449358.36</v>
          </cell>
          <cell r="P65">
            <v>299572.24</v>
          </cell>
          <cell r="Q65">
            <v>0</v>
          </cell>
          <cell r="R65">
            <v>0</v>
          </cell>
          <cell r="S65">
            <v>0</v>
          </cell>
          <cell r="T65">
            <v>2074049.78</v>
          </cell>
          <cell r="U65">
            <v>0</v>
          </cell>
          <cell r="V65">
            <v>8101033.3800000008</v>
          </cell>
        </row>
        <row r="66">
          <cell r="B66" t="str">
            <v>iii</v>
          </cell>
          <cell r="C66" t="str">
            <v>Framed gypsum board partition with acoustical insulation and finished with plastic emulsion (code no. 116)</v>
          </cell>
          <cell r="D66">
            <v>23</v>
          </cell>
          <cell r="E66" t="str">
            <v>m2</v>
          </cell>
          <cell r="F66">
            <v>8981.19</v>
          </cell>
          <cell r="G66">
            <v>206567.37</v>
          </cell>
          <cell r="H66">
            <v>0</v>
          </cell>
          <cell r="I66">
            <v>0</v>
          </cell>
          <cell r="J66">
            <v>0</v>
          </cell>
          <cell r="K66">
            <v>134584.5</v>
          </cell>
          <cell r="L66">
            <v>1213.42</v>
          </cell>
          <cell r="M66">
            <v>0</v>
          </cell>
          <cell r="N66">
            <v>0</v>
          </cell>
          <cell r="O66">
            <v>11458.14</v>
          </cell>
          <cell r="P66">
            <v>7638.76</v>
          </cell>
          <cell r="Q66">
            <v>0</v>
          </cell>
          <cell r="R66">
            <v>0</v>
          </cell>
          <cell r="S66">
            <v>0</v>
          </cell>
          <cell r="T66">
            <v>52885.97</v>
          </cell>
          <cell r="U66">
            <v>0</v>
          </cell>
          <cell r="V66">
            <v>206567.37</v>
          </cell>
        </row>
        <row r="67">
          <cell r="B67" t="str">
            <v>iv</v>
          </cell>
          <cell r="C67" t="str">
            <v>Full height internal partition system with acoustical insulation (G/F of Technial building, ASBS room)</v>
          </cell>
          <cell r="D67">
            <v>54</v>
          </cell>
          <cell r="E67" t="str">
            <v>m2</v>
          </cell>
          <cell r="F67">
            <v>8981.19</v>
          </cell>
          <cell r="G67">
            <v>484984.26</v>
          </cell>
          <cell r="H67">
            <v>0</v>
          </cell>
          <cell r="I67">
            <v>0</v>
          </cell>
          <cell r="J67">
            <v>0</v>
          </cell>
          <cell r="K67">
            <v>315981</v>
          </cell>
          <cell r="L67">
            <v>2848.91</v>
          </cell>
          <cell r="M67">
            <v>0</v>
          </cell>
          <cell r="N67">
            <v>0</v>
          </cell>
          <cell r="O67">
            <v>26901.72</v>
          </cell>
          <cell r="P67">
            <v>17934.48</v>
          </cell>
          <cell r="Q67">
            <v>0</v>
          </cell>
          <cell r="R67">
            <v>0</v>
          </cell>
          <cell r="S67">
            <v>0</v>
          </cell>
          <cell r="T67">
            <v>124167.06</v>
          </cell>
          <cell r="U67">
            <v>0</v>
          </cell>
          <cell r="V67">
            <v>484984.26</v>
          </cell>
        </row>
        <row r="68">
          <cell r="B68" t="str">
            <v>3B.5.1</v>
          </cell>
          <cell r="C68" t="str">
            <v>Metallic false ceiling (301 &amp; 304)</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2146306.56</v>
          </cell>
          <cell r="U68">
            <v>0</v>
          </cell>
          <cell r="V68">
            <v>5741292.4800000004</v>
          </cell>
        </row>
        <row r="69">
          <cell r="B69" t="str">
            <v>3B.5.2</v>
          </cell>
          <cell r="C69" t="str">
            <v>Reflective metal false ceiling (305)</v>
          </cell>
          <cell r="D69">
            <v>47</v>
          </cell>
          <cell r="E69" t="str">
            <v>m2</v>
          </cell>
          <cell r="F69">
            <v>3151.57</v>
          </cell>
          <cell r="G69">
            <v>148123.79</v>
          </cell>
          <cell r="H69">
            <v>0</v>
          </cell>
          <cell r="I69">
            <v>0</v>
          </cell>
          <cell r="J69">
            <v>0</v>
          </cell>
          <cell r="K69">
            <v>108100</v>
          </cell>
          <cell r="L69">
            <v>5875</v>
          </cell>
          <cell r="M69">
            <v>0</v>
          </cell>
          <cell r="N69">
            <v>0</v>
          </cell>
          <cell r="O69">
            <v>4324</v>
          </cell>
          <cell r="P69">
            <v>4496.96</v>
          </cell>
          <cell r="Q69">
            <v>3783.5</v>
          </cell>
          <cell r="R69">
            <v>0</v>
          </cell>
          <cell r="S69">
            <v>0</v>
          </cell>
          <cell r="T69">
            <v>27419.33</v>
          </cell>
          <cell r="U69">
            <v>0</v>
          </cell>
          <cell r="V69">
            <v>148123.79</v>
          </cell>
        </row>
        <row r="70">
          <cell r="B70" t="str">
            <v>3B.5.3</v>
          </cell>
          <cell r="C70" t="str">
            <v>Plain metallic profiled false ceiling</v>
          </cell>
          <cell r="T70">
            <v>0</v>
          </cell>
          <cell r="V70">
            <v>0</v>
          </cell>
        </row>
        <row r="71">
          <cell r="B71" t="str">
            <v>3B.5.4</v>
          </cell>
          <cell r="C71" t="str">
            <v>Acoustic wooden partition</v>
          </cell>
          <cell r="D71">
            <v>47</v>
          </cell>
          <cell r="E71" t="str">
            <v>m2</v>
          </cell>
          <cell r="F71">
            <v>3151.57</v>
          </cell>
          <cell r="G71">
            <v>148123.79</v>
          </cell>
          <cell r="H71">
            <v>0</v>
          </cell>
          <cell r="I71">
            <v>0</v>
          </cell>
          <cell r="J71">
            <v>0</v>
          </cell>
          <cell r="K71">
            <v>108100</v>
          </cell>
          <cell r="L71">
            <v>5875</v>
          </cell>
          <cell r="M71">
            <v>0</v>
          </cell>
          <cell r="N71">
            <v>0</v>
          </cell>
          <cell r="O71">
            <v>4324</v>
          </cell>
          <cell r="P71">
            <v>4496.96</v>
          </cell>
          <cell r="Q71">
            <v>3783.5</v>
          </cell>
          <cell r="R71">
            <v>0</v>
          </cell>
          <cell r="S71">
            <v>0</v>
          </cell>
          <cell r="T71">
            <v>27419.33</v>
          </cell>
          <cell r="U71">
            <v>0</v>
          </cell>
          <cell r="V71">
            <v>148123.79</v>
          </cell>
        </row>
        <row r="72">
          <cell r="B72" t="str">
            <v>3B.5.5</v>
          </cell>
          <cell r="C72" t="str">
            <v>Wooden panelling</v>
          </cell>
          <cell r="T72">
            <v>0</v>
          </cell>
          <cell r="V72">
            <v>0</v>
          </cell>
        </row>
        <row r="73">
          <cell r="B73" t="str">
            <v>3B.5.6</v>
          </cell>
          <cell r="C73" t="str">
            <v>Glass partition with aluminium frame work</v>
          </cell>
          <cell r="T73">
            <v>0</v>
          </cell>
          <cell r="V73">
            <v>0</v>
          </cell>
        </row>
        <row r="74">
          <cell r="B74" t="str">
            <v>3B.6</v>
          </cell>
          <cell r="C74" t="str">
            <v>Water proofing</v>
          </cell>
          <cell r="T74">
            <v>0</v>
          </cell>
          <cell r="V74">
            <v>0</v>
          </cell>
        </row>
        <row r="75">
          <cell r="B75" t="str">
            <v>3B.6.1</v>
          </cell>
          <cell r="C75" t="str">
            <v>Cement based water proofing treatment</v>
          </cell>
          <cell r="M75">
            <v>0</v>
          </cell>
          <cell r="T75">
            <v>0</v>
          </cell>
          <cell r="V75">
            <v>0</v>
          </cell>
        </row>
        <row r="76">
          <cell r="B76" t="str">
            <v>3B.6.2</v>
          </cell>
          <cell r="C76" t="str">
            <v>Acrylic based polymer modified cementitious water proofing in toilets</v>
          </cell>
          <cell r="T76">
            <v>0</v>
          </cell>
          <cell r="V76">
            <v>0</v>
          </cell>
        </row>
        <row r="77">
          <cell r="B77" t="str">
            <v>3B.6.3</v>
          </cell>
          <cell r="C77" t="str">
            <v>Box type water proofing</v>
          </cell>
          <cell r="T77">
            <v>0</v>
          </cell>
          <cell r="V77">
            <v>0</v>
          </cell>
        </row>
        <row r="78">
          <cell r="B78" t="str">
            <v>3B.6.4</v>
          </cell>
          <cell r="C78" t="str">
            <v>Impregnated water proofing treatment to vertical surfaces</v>
          </cell>
          <cell r="T78">
            <v>0</v>
          </cell>
          <cell r="V78">
            <v>0</v>
          </cell>
        </row>
        <row r="79">
          <cell r="B79" t="str">
            <v>3B.6.5</v>
          </cell>
          <cell r="C79" t="str">
            <v>Brick bat filling in toilets</v>
          </cell>
          <cell r="T79">
            <v>0</v>
          </cell>
          <cell r="V79">
            <v>0</v>
          </cell>
        </row>
        <row r="80">
          <cell r="C80" t="str">
            <v>Additional Items</v>
          </cell>
          <cell r="T80">
            <v>0</v>
          </cell>
          <cell r="V80">
            <v>0</v>
          </cell>
        </row>
        <row r="81">
          <cell r="B81" t="str">
            <v>a</v>
          </cell>
          <cell r="C81" t="str">
            <v>Counter top in toilets (Tech Bldg)</v>
          </cell>
          <cell r="D81">
            <v>10</v>
          </cell>
          <cell r="E81" t="str">
            <v>m</v>
          </cell>
          <cell r="F81">
            <v>2621.93</v>
          </cell>
          <cell r="G81">
            <v>26219.3</v>
          </cell>
          <cell r="H81">
            <v>0</v>
          </cell>
          <cell r="I81">
            <v>0</v>
          </cell>
          <cell r="J81">
            <v>0</v>
          </cell>
          <cell r="K81">
            <v>20581.5</v>
          </cell>
          <cell r="L81">
            <v>0</v>
          </cell>
          <cell r="M81">
            <v>0</v>
          </cell>
          <cell r="N81">
            <v>2372.58</v>
          </cell>
          <cell r="O81">
            <v>0</v>
          </cell>
          <cell r="P81">
            <v>0</v>
          </cell>
          <cell r="Q81">
            <v>0</v>
          </cell>
          <cell r="R81">
            <v>0</v>
          </cell>
          <cell r="S81">
            <v>0</v>
          </cell>
          <cell r="T81">
            <v>5637.8</v>
          </cell>
          <cell r="U81">
            <v>0</v>
          </cell>
          <cell r="V81">
            <v>26219.300000000003</v>
          </cell>
        </row>
        <row r="82">
          <cell r="B82" t="str">
            <v>b</v>
          </cell>
          <cell r="C82" t="str">
            <v>Landscaped court yard</v>
          </cell>
          <cell r="D82">
            <v>176</v>
          </cell>
          <cell r="E82" t="str">
            <v>m2</v>
          </cell>
          <cell r="F82">
            <v>2621.93</v>
          </cell>
          <cell r="G82">
            <v>461459.68</v>
          </cell>
          <cell r="H82">
            <v>0</v>
          </cell>
          <cell r="I82">
            <v>0</v>
          </cell>
          <cell r="J82">
            <v>0</v>
          </cell>
          <cell r="K82">
            <v>362234.4</v>
          </cell>
          <cell r="L82">
            <v>0</v>
          </cell>
          <cell r="M82">
            <v>0</v>
          </cell>
          <cell r="N82">
            <v>41757.408000000003</v>
          </cell>
          <cell r="O82">
            <v>0</v>
          </cell>
          <cell r="P82">
            <v>0</v>
          </cell>
          <cell r="Q82">
            <v>0</v>
          </cell>
          <cell r="R82">
            <v>0</v>
          </cell>
          <cell r="S82">
            <v>0</v>
          </cell>
          <cell r="T82">
            <v>99225.279999999999</v>
          </cell>
          <cell r="U82">
            <v>0</v>
          </cell>
          <cell r="V82">
            <v>461459.68</v>
          </cell>
        </row>
        <row r="83">
          <cell r="B83" t="str">
            <v>c</v>
          </cell>
          <cell r="C83" t="str">
            <v>Roller blind/shade screen</v>
          </cell>
          <cell r="D83">
            <v>377</v>
          </cell>
          <cell r="E83" t="str">
            <v>m2</v>
          </cell>
          <cell r="F83">
            <v>3151.57</v>
          </cell>
          <cell r="G83">
            <v>1188141.8899999999</v>
          </cell>
          <cell r="H83">
            <v>0</v>
          </cell>
          <cell r="I83">
            <v>0</v>
          </cell>
          <cell r="J83">
            <v>0</v>
          </cell>
          <cell r="K83">
            <v>867100</v>
          </cell>
          <cell r="L83">
            <v>47125</v>
          </cell>
          <cell r="M83">
            <v>0</v>
          </cell>
          <cell r="N83">
            <v>0</v>
          </cell>
          <cell r="O83">
            <v>34684</v>
          </cell>
          <cell r="P83">
            <v>36071.360000000001</v>
          </cell>
          <cell r="Q83">
            <v>30348.5</v>
          </cell>
          <cell r="R83">
            <v>0</v>
          </cell>
          <cell r="S83">
            <v>0</v>
          </cell>
          <cell r="T83">
            <v>219938.03</v>
          </cell>
          <cell r="U83">
            <v>0</v>
          </cell>
          <cell r="V83">
            <v>1188141.8899999999</v>
          </cell>
        </row>
        <row r="84">
          <cell r="B84" t="str">
            <v>d</v>
          </cell>
          <cell r="C84" t="str">
            <v>Metal staircase with wooden treads (tread width of 1.5m)</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30526.86</v>
          </cell>
          <cell r="U84">
            <v>0</v>
          </cell>
          <cell r="V84">
            <v>204135.36</v>
          </cell>
        </row>
        <row r="85">
          <cell r="B85" t="str">
            <v>e</v>
          </cell>
          <cell r="C85" t="str">
            <v>Structural steel fire staircase (tread width of 1.5m)</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61053.72</v>
          </cell>
          <cell r="U85">
            <v>0</v>
          </cell>
          <cell r="V85">
            <v>408270.72</v>
          </cell>
        </row>
        <row r="86">
          <cell r="B86" t="str">
            <v>f</v>
          </cell>
          <cell r="C86" t="str">
            <v>Typical staircase of control tower bldg (tread width of 1.25m)</v>
          </cell>
          <cell r="D86">
            <v>239</v>
          </cell>
          <cell r="E86" t="str">
            <v>m</v>
          </cell>
          <cell r="F86">
            <v>17011.28</v>
          </cell>
          <cell r="G86">
            <v>4065695.92</v>
          </cell>
          <cell r="H86">
            <v>0</v>
          </cell>
          <cell r="I86">
            <v>0</v>
          </cell>
          <cell r="J86">
            <v>0</v>
          </cell>
          <cell r="K86">
            <v>2844100</v>
          </cell>
          <cell r="L86">
            <v>50488.75</v>
          </cell>
          <cell r="M86">
            <v>0</v>
          </cell>
          <cell r="N86">
            <v>0</v>
          </cell>
          <cell r="O86">
            <v>313329</v>
          </cell>
          <cell r="P86">
            <v>208886</v>
          </cell>
          <cell r="Q86">
            <v>91387.63</v>
          </cell>
          <cell r="R86">
            <v>0</v>
          </cell>
          <cell r="S86">
            <v>0</v>
          </cell>
          <cell r="T86">
            <v>607993.29</v>
          </cell>
          <cell r="U86">
            <v>0</v>
          </cell>
          <cell r="V86">
            <v>4065695.92</v>
          </cell>
        </row>
        <row r="87">
          <cell r="B87" t="str">
            <v>h</v>
          </cell>
          <cell r="C87" t="str">
            <v>External stair with 4-riser (on plan area)</v>
          </cell>
          <cell r="D87">
            <v>27</v>
          </cell>
          <cell r="E87" t="str">
            <v>m2</v>
          </cell>
          <cell r="F87">
            <v>17011.28</v>
          </cell>
          <cell r="G87">
            <v>459304.56</v>
          </cell>
          <cell r="H87">
            <v>0</v>
          </cell>
          <cell r="I87">
            <v>0</v>
          </cell>
          <cell r="J87">
            <v>0</v>
          </cell>
          <cell r="K87">
            <v>321300</v>
          </cell>
          <cell r="L87">
            <v>5703.75</v>
          </cell>
          <cell r="M87">
            <v>0</v>
          </cell>
          <cell r="N87">
            <v>0</v>
          </cell>
          <cell r="O87">
            <v>35397</v>
          </cell>
          <cell r="P87">
            <v>23598</v>
          </cell>
          <cell r="Q87">
            <v>10324.129999999999</v>
          </cell>
          <cell r="R87">
            <v>0</v>
          </cell>
          <cell r="S87">
            <v>0</v>
          </cell>
          <cell r="T87">
            <v>68685.429999999993</v>
          </cell>
          <cell r="U87">
            <v>0</v>
          </cell>
          <cell r="V87">
            <v>459304.56</v>
          </cell>
        </row>
        <row r="88">
          <cell r="B88" t="str">
            <v>I</v>
          </cell>
          <cell r="C88" t="str">
            <v>Hardwood handrail for connecting bridge</v>
          </cell>
          <cell r="D88">
            <v>42</v>
          </cell>
          <cell r="E88" t="str">
            <v>m</v>
          </cell>
          <cell r="F88">
            <v>17011.28</v>
          </cell>
          <cell r="G88">
            <v>714473.76</v>
          </cell>
          <cell r="H88">
            <v>0</v>
          </cell>
          <cell r="I88">
            <v>0</v>
          </cell>
          <cell r="J88">
            <v>0</v>
          </cell>
          <cell r="K88">
            <v>499800</v>
          </cell>
          <cell r="L88">
            <v>8872.5</v>
          </cell>
          <cell r="M88">
            <v>0</v>
          </cell>
          <cell r="N88">
            <v>0</v>
          </cell>
          <cell r="O88">
            <v>55062</v>
          </cell>
          <cell r="P88">
            <v>36708</v>
          </cell>
          <cell r="Q88">
            <v>16059.75</v>
          </cell>
          <cell r="R88">
            <v>0</v>
          </cell>
          <cell r="S88">
            <v>0</v>
          </cell>
          <cell r="T88">
            <v>106844.01</v>
          </cell>
          <cell r="U88">
            <v>0</v>
          </cell>
          <cell r="V88">
            <v>714473.76</v>
          </cell>
        </row>
        <row r="89">
          <cell r="B89" t="str">
            <v>j</v>
          </cell>
          <cell r="C89" t="str">
            <v>Metal railing (Tech Bldg - dwg no. 2001, grid E-F/4-8 &amp; connecting bridge)</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137370.87</v>
          </cell>
          <cell r="U89">
            <v>0</v>
          </cell>
          <cell r="V89">
            <v>918609.12</v>
          </cell>
        </row>
        <row r="90">
          <cell r="B90" t="str">
            <v>k</v>
          </cell>
          <cell r="C90" t="str">
            <v>SS pipe railing</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33070.76</v>
          </cell>
          <cell r="U90">
            <v>0</v>
          </cell>
          <cell r="V90">
            <v>221146.64</v>
          </cell>
        </row>
        <row r="91">
          <cell r="B91" t="str">
            <v>l</v>
          </cell>
          <cell r="C91" t="str">
            <v>Metal railing to typical staircase (item 6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669047.01</v>
          </cell>
          <cell r="U91">
            <v>0</v>
          </cell>
          <cell r="V91">
            <v>4473966.6399999997</v>
          </cell>
        </row>
        <row r="92">
          <cell r="B92" t="str">
            <v>m</v>
          </cell>
          <cell r="C92" t="str">
            <v>Toughened and laminated glass balustrade with 65mm dia hard wood handrail</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66469.8</v>
          </cell>
          <cell r="U92">
            <v>0</v>
          </cell>
          <cell r="V92">
            <v>326012.63999999996</v>
          </cell>
        </row>
        <row r="93">
          <cell r="B93" t="str">
            <v>n</v>
          </cell>
          <cell r="C93" t="str">
            <v>Ditto to structural steel staircase</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203563.76</v>
          </cell>
          <cell r="U93">
            <v>0</v>
          </cell>
          <cell r="V93">
            <v>998413.71</v>
          </cell>
        </row>
        <row r="94">
          <cell r="B94" t="str">
            <v>o</v>
          </cell>
          <cell r="C94" t="str">
            <v>Wooden handrail on SS brackets fixed to column or wall/SS balusters (code no. 602A)</v>
          </cell>
          <cell r="D94">
            <v>94</v>
          </cell>
          <cell r="E94" t="str">
            <v>m</v>
          </cell>
          <cell r="F94">
            <v>6342.05</v>
          </cell>
          <cell r="G94">
            <v>596152.69999999995</v>
          </cell>
          <cell r="H94">
            <v>0</v>
          </cell>
          <cell r="I94">
            <v>0</v>
          </cell>
          <cell r="J94">
            <v>0</v>
          </cell>
          <cell r="K94">
            <v>384336.09</v>
          </cell>
          <cell r="L94">
            <v>0</v>
          </cell>
          <cell r="M94">
            <v>0</v>
          </cell>
          <cell r="N94">
            <v>45241.711199999998</v>
          </cell>
          <cell r="O94">
            <v>0</v>
          </cell>
          <cell r="P94">
            <v>0</v>
          </cell>
          <cell r="Q94">
            <v>0</v>
          </cell>
          <cell r="R94">
            <v>0</v>
          </cell>
          <cell r="S94">
            <v>0</v>
          </cell>
          <cell r="T94">
            <v>211816.61</v>
          </cell>
          <cell r="U94">
            <v>0</v>
          </cell>
          <cell r="V94">
            <v>596152.69999999995</v>
          </cell>
        </row>
        <row r="95">
          <cell r="B95" t="str">
            <v>p</v>
          </cell>
          <cell r="C95" t="str">
            <v>Included in item 13 above</v>
          </cell>
          <cell r="E95" t="str">
            <v>m</v>
          </cell>
          <cell r="T95">
            <v>0</v>
          </cell>
          <cell r="V95">
            <v>0</v>
          </cell>
        </row>
        <row r="96">
          <cell r="B96" t="str">
            <v xml:space="preserve">q </v>
          </cell>
          <cell r="C96" t="str">
            <v>Lift car interior - floor finishes</v>
          </cell>
          <cell r="D96">
            <v>10</v>
          </cell>
          <cell r="E96" t="str">
            <v>m2</v>
          </cell>
          <cell r="F96">
            <v>2621.93</v>
          </cell>
          <cell r="G96">
            <v>26219.3</v>
          </cell>
          <cell r="H96">
            <v>0</v>
          </cell>
          <cell r="I96">
            <v>0</v>
          </cell>
          <cell r="J96">
            <v>0</v>
          </cell>
          <cell r="K96">
            <v>20581.5</v>
          </cell>
          <cell r="L96">
            <v>0</v>
          </cell>
          <cell r="M96">
            <v>0</v>
          </cell>
          <cell r="N96">
            <v>2372.58</v>
          </cell>
          <cell r="O96">
            <v>0</v>
          </cell>
          <cell r="P96">
            <v>0</v>
          </cell>
          <cell r="Q96">
            <v>0</v>
          </cell>
          <cell r="R96">
            <v>0</v>
          </cell>
          <cell r="S96">
            <v>0</v>
          </cell>
          <cell r="T96">
            <v>5637.8</v>
          </cell>
          <cell r="U96">
            <v>0</v>
          </cell>
          <cell r="V96">
            <v>26219.300000000003</v>
          </cell>
        </row>
        <row r="97">
          <cell r="B97" t="str">
            <v>r</v>
          </cell>
          <cell r="C97" t="str">
            <v>Ditto - ceiling finishes</v>
          </cell>
          <cell r="D97">
            <v>10</v>
          </cell>
          <cell r="E97" t="str">
            <v>m2</v>
          </cell>
          <cell r="F97">
            <v>2621.93</v>
          </cell>
          <cell r="G97">
            <v>26219.3</v>
          </cell>
          <cell r="H97">
            <v>0</v>
          </cell>
          <cell r="I97">
            <v>0</v>
          </cell>
          <cell r="J97">
            <v>0</v>
          </cell>
          <cell r="K97">
            <v>20581.5</v>
          </cell>
          <cell r="L97">
            <v>0</v>
          </cell>
          <cell r="M97">
            <v>0</v>
          </cell>
          <cell r="N97">
            <v>2372.58</v>
          </cell>
          <cell r="O97">
            <v>0</v>
          </cell>
          <cell r="P97">
            <v>0</v>
          </cell>
          <cell r="Q97">
            <v>0</v>
          </cell>
          <cell r="R97">
            <v>0</v>
          </cell>
          <cell r="S97">
            <v>0</v>
          </cell>
          <cell r="T97">
            <v>5637.8</v>
          </cell>
          <cell r="U97">
            <v>0</v>
          </cell>
          <cell r="V97">
            <v>26219.300000000003</v>
          </cell>
        </row>
        <row r="98">
          <cell r="B98" t="str">
            <v>s</v>
          </cell>
          <cell r="C98" t="str">
            <v>Ditto - wall finishes</v>
          </cell>
          <cell r="D98">
            <v>17</v>
          </cell>
          <cell r="E98" t="str">
            <v>m2</v>
          </cell>
          <cell r="F98">
            <v>2621.93</v>
          </cell>
          <cell r="G98">
            <v>44572.81</v>
          </cell>
          <cell r="H98">
            <v>0</v>
          </cell>
          <cell r="I98">
            <v>0</v>
          </cell>
          <cell r="J98">
            <v>0</v>
          </cell>
          <cell r="K98">
            <v>34988.550000000003</v>
          </cell>
          <cell r="L98">
            <v>0</v>
          </cell>
          <cell r="M98">
            <v>0</v>
          </cell>
          <cell r="N98">
            <v>4033.386</v>
          </cell>
          <cell r="O98">
            <v>0</v>
          </cell>
          <cell r="P98">
            <v>0</v>
          </cell>
          <cell r="Q98">
            <v>0</v>
          </cell>
          <cell r="R98">
            <v>0</v>
          </cell>
          <cell r="S98">
            <v>0</v>
          </cell>
          <cell r="T98">
            <v>9584.26</v>
          </cell>
          <cell r="U98">
            <v>0</v>
          </cell>
          <cell r="V98">
            <v>44572.810000000005</v>
          </cell>
        </row>
        <row r="99">
          <cell r="B99" t="str">
            <v>3B.7</v>
          </cell>
          <cell r="C99" t="str">
            <v>Software</v>
          </cell>
          <cell r="G99" t="str">
            <v>N.A.</v>
          </cell>
          <cell r="I99">
            <v>0</v>
          </cell>
          <cell r="J99">
            <v>0</v>
          </cell>
          <cell r="K99">
            <v>0</v>
          </cell>
          <cell r="M99">
            <v>0</v>
          </cell>
          <cell r="N99">
            <v>0</v>
          </cell>
          <cell r="P99">
            <v>0</v>
          </cell>
          <cell r="Q99">
            <v>0</v>
          </cell>
          <cell r="R99">
            <v>0</v>
          </cell>
          <cell r="S99">
            <v>0</v>
          </cell>
          <cell r="T99">
            <v>0</v>
          </cell>
          <cell r="U99">
            <v>0</v>
          </cell>
          <cell r="V99">
            <v>0</v>
          </cell>
        </row>
        <row r="100">
          <cell r="B100" t="str">
            <v>3B.8</v>
          </cell>
          <cell r="C100" t="str">
            <v>Clearing and Forwarding Services</v>
          </cell>
          <cell r="D100">
            <v>1</v>
          </cell>
          <cell r="E100" t="str">
            <v>L.S.</v>
          </cell>
          <cell r="G100">
            <v>0</v>
          </cell>
          <cell r="Q100">
            <v>0</v>
          </cell>
          <cell r="V100">
            <v>0</v>
          </cell>
        </row>
        <row r="101">
          <cell r="B101" t="str">
            <v>3B.9</v>
          </cell>
          <cell r="C101" t="str">
            <v>Inland Transportation</v>
          </cell>
          <cell r="D101">
            <v>1</v>
          </cell>
          <cell r="E101" t="str">
            <v>L.S.</v>
          </cell>
          <cell r="G101">
            <v>560176.99</v>
          </cell>
          <cell r="L101">
            <v>546247.67000000004</v>
          </cell>
          <cell r="Q101">
            <v>13929.32</v>
          </cell>
          <cell r="V101">
            <v>560176.99</v>
          </cell>
        </row>
        <row r="102">
          <cell r="B102" t="str">
            <v>3B.10</v>
          </cell>
          <cell r="C102" t="str">
            <v>Value of   engineering services</v>
          </cell>
          <cell r="D102">
            <v>1</v>
          </cell>
          <cell r="E102" t="str">
            <v>L.S.</v>
          </cell>
          <cell r="G102">
            <v>0</v>
          </cell>
          <cell r="Q102">
            <v>0</v>
          </cell>
          <cell r="V102">
            <v>0</v>
          </cell>
        </row>
        <row r="103">
          <cell r="B103" t="str">
            <v>3B.11</v>
          </cell>
          <cell r="C103" t="str">
            <v>Spare Parts comprising:</v>
          </cell>
          <cell r="G103" t="str">
            <v>N.A.</v>
          </cell>
          <cell r="H103">
            <v>0</v>
          </cell>
          <cell r="I103">
            <v>0</v>
          </cell>
          <cell r="J103">
            <v>0</v>
          </cell>
          <cell r="K103">
            <v>0</v>
          </cell>
          <cell r="M103">
            <v>0</v>
          </cell>
          <cell r="N103">
            <v>0</v>
          </cell>
          <cell r="P103">
            <v>0</v>
          </cell>
          <cell r="Q103">
            <v>0</v>
          </cell>
          <cell r="R103">
            <v>0</v>
          </cell>
          <cell r="S103">
            <v>0</v>
          </cell>
          <cell r="T103">
            <v>0</v>
          </cell>
          <cell r="U103">
            <v>0</v>
          </cell>
          <cell r="V103">
            <v>0</v>
          </cell>
        </row>
        <row r="104">
          <cell r="C104" t="str">
            <v>(i) Replacement Parts</v>
          </cell>
        </row>
        <row r="105">
          <cell r="C105" t="str">
            <v>(ii) Commissioning Parts</v>
          </cell>
        </row>
        <row r="106">
          <cell r="C106" t="str">
            <v>(iii) Critical Spare Parts</v>
          </cell>
        </row>
        <row r="107">
          <cell r="C107" t="str">
            <v>(provide separate list with quantity and unit prices for spares for each item 3B. 1 to 3B.10)</v>
          </cell>
        </row>
        <row r="108">
          <cell r="A108" t="str">
            <v>3B</v>
          </cell>
          <cell r="B108" t="str">
            <v>TOTAL APPORTIONED AMOUNT FOR  COST CENTRE 3B (inclusive of all taxes and duties except tax payable under Section 5 or 6 and 5F of the APGST)</v>
          </cell>
          <cell r="G108">
            <v>63095117.059999995</v>
          </cell>
          <cell r="H108">
            <v>0</v>
          </cell>
          <cell r="I108">
            <v>0</v>
          </cell>
          <cell r="J108">
            <v>0</v>
          </cell>
          <cell r="K108">
            <v>41512648.340000004</v>
          </cell>
          <cell r="L108">
            <v>546247.67000000004</v>
          </cell>
          <cell r="M108">
            <v>605644.71</v>
          </cell>
          <cell r="N108">
            <v>1305150.6927364268</v>
          </cell>
          <cell r="O108">
            <v>2429206.87</v>
          </cell>
          <cell r="P108">
            <v>1718429.83</v>
          </cell>
          <cell r="Q108">
            <v>394164.07</v>
          </cell>
          <cell r="R108">
            <v>338046.08999999997</v>
          </cell>
          <cell r="S108">
            <v>0</v>
          </cell>
          <cell r="T108">
            <v>15888775.57</v>
          </cell>
          <cell r="U108">
            <v>0</v>
          </cell>
          <cell r="V108">
            <v>63095117.060000002</v>
          </cell>
        </row>
        <row r="109">
          <cell r="B109" t="str">
            <v>Value of applicable Segniorage charges</v>
          </cell>
          <cell r="G109">
            <v>7939.42</v>
          </cell>
          <cell r="V109">
            <v>63095117.059999995</v>
          </cell>
        </row>
        <row r="110">
          <cell r="V110">
            <v>0</v>
          </cell>
        </row>
        <row r="111">
          <cell r="B111" t="str">
            <v>Note for Tenderers: Any items of work not specifically mentioned above shall be allocated to the most appropriate item of work and indicated separately (3B.1 to 3B.11)</v>
          </cell>
        </row>
        <row r="112">
          <cell r="G112">
            <v>63095117.060000002</v>
          </cell>
          <cell r="L112">
            <v>546247.66999999993</v>
          </cell>
        </row>
        <row r="113">
          <cell r="G113">
            <v>0</v>
          </cell>
        </row>
      </sheetData>
      <sheetData sheetId="12"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4 -- HVAC System</v>
          </cell>
        </row>
        <row r="6">
          <cell r="B6" t="str">
            <v>Sl. No.</v>
          </cell>
          <cell r="C6" t="str">
            <v>Item Description</v>
          </cell>
          <cell r="D6" t="str">
            <v>Qty.</v>
          </cell>
          <cell r="E6" t="str">
            <v>Unit</v>
          </cell>
          <cell r="F6" t="str">
            <v>Unit Rate</v>
          </cell>
          <cell r="G6" t="str">
            <v>Apportioned Amt. In Rs.</v>
          </cell>
          <cell r="H6" t="str">
            <v>COST BREAKDOWN</v>
          </cell>
        </row>
        <row r="7">
          <cell r="H7" t="str">
            <v>Material Price                 (Imported)</v>
          </cell>
          <cell r="I7" t="str">
            <v>Custom Duty</v>
          </cell>
          <cell r="J7" t="str">
            <v>CVD</v>
          </cell>
          <cell r="K7" t="str">
            <v>Material Price                 (Domestic)</v>
          </cell>
          <cell r="L7" t="str">
            <v>Value of Service</v>
          </cell>
          <cell r="M7" t="str">
            <v>ExciseDuty</v>
          </cell>
          <cell r="N7" t="str">
            <v>SalesTax</v>
          </cell>
          <cell r="O7" t="str">
            <v>AP EntryTax</v>
          </cell>
          <cell r="P7" t="str">
            <v>ServiceTax</v>
          </cell>
          <cell r="Q7" t="str">
            <v>WorksContract Tax</v>
          </cell>
          <cell r="R7" t="str">
            <v>Other Taxes &amp; Levies *</v>
          </cell>
          <cell r="S7" t="str">
            <v>Construction Services</v>
          </cell>
          <cell r="T7" t="str">
            <v>Installation, testing &amp; commissioning</v>
          </cell>
        </row>
        <row r="9">
          <cell r="B9">
            <v>4.0999999999999996</v>
          </cell>
          <cell r="C9" t="str">
            <v xml:space="preserve">HVAC system for Passenger </v>
          </cell>
        </row>
        <row r="10">
          <cell r="C10" t="str">
            <v>terminal building</v>
          </cell>
        </row>
        <row r="12">
          <cell r="B12" t="str">
            <v>4.1.1</v>
          </cell>
          <cell r="C12" t="str">
            <v>Air-Conditioning System</v>
          </cell>
        </row>
        <row r="14">
          <cell r="B14" t="str">
            <v>4.1.1.1</v>
          </cell>
          <cell r="C14" t="str">
            <v>Chillers 1050 TR capacity</v>
          </cell>
          <cell r="D14">
            <v>5</v>
          </cell>
          <cell r="E14" t="str">
            <v>no.s</v>
          </cell>
          <cell r="G14">
            <v>108007169.37936001</v>
          </cell>
          <cell r="H14">
            <v>66874878</v>
          </cell>
          <cell r="I14">
            <v>12680640</v>
          </cell>
          <cell r="J14">
            <v>12417082</v>
          </cell>
          <cell r="L14">
            <v>8794100</v>
          </cell>
          <cell r="M14">
            <v>0</v>
          </cell>
          <cell r="P14">
            <v>948437</v>
          </cell>
          <cell r="Q14">
            <v>7357808</v>
          </cell>
          <cell r="S14">
            <v>14581827.37936</v>
          </cell>
          <cell r="T14">
            <v>504305</v>
          </cell>
          <cell r="U14">
            <v>108007169.37936001</v>
          </cell>
        </row>
        <row r="15">
          <cell r="G15">
            <v>0</v>
          </cell>
          <cell r="L15">
            <v>0</v>
          </cell>
          <cell r="U15">
            <v>0</v>
          </cell>
        </row>
        <row r="16">
          <cell r="G16">
            <v>0</v>
          </cell>
          <cell r="L16">
            <v>0</v>
          </cell>
          <cell r="U16">
            <v>0</v>
          </cell>
        </row>
        <row r="17">
          <cell r="B17" t="str">
            <v>4.1.1.2</v>
          </cell>
          <cell r="C17" t="str">
            <v>Primary chilled water pumps</v>
          </cell>
          <cell r="D17">
            <v>5</v>
          </cell>
          <cell r="E17" t="str">
            <v>no.s</v>
          </cell>
          <cell r="G17">
            <v>1426100.9812799999</v>
          </cell>
          <cell r="H17">
            <v>823994</v>
          </cell>
          <cell r="I17">
            <v>156244</v>
          </cell>
          <cell r="J17">
            <v>152996</v>
          </cell>
          <cell r="L17">
            <v>148209</v>
          </cell>
          <cell r="P17">
            <v>23005</v>
          </cell>
          <cell r="Q17">
            <v>90659</v>
          </cell>
          <cell r="S17">
            <v>192534.98128000001</v>
          </cell>
          <cell r="T17">
            <v>77327</v>
          </cell>
          <cell r="U17">
            <v>1426100.9812799999</v>
          </cell>
        </row>
        <row r="18">
          <cell r="G18">
            <v>0</v>
          </cell>
          <cell r="L18">
            <v>0</v>
          </cell>
          <cell r="U18">
            <v>0</v>
          </cell>
        </row>
        <row r="19">
          <cell r="G19">
            <v>0</v>
          </cell>
          <cell r="L19">
            <v>0</v>
          </cell>
          <cell r="U19">
            <v>0</v>
          </cell>
        </row>
        <row r="20">
          <cell r="B20" t="str">
            <v>4.1.1.3</v>
          </cell>
          <cell r="C20" t="str">
            <v>Secondary chilled water pumps with</v>
          </cell>
          <cell r="D20">
            <v>5</v>
          </cell>
          <cell r="E20" t="str">
            <v>no.s</v>
          </cell>
          <cell r="G20">
            <v>6545970.0489600003</v>
          </cell>
          <cell r="H20">
            <v>4007238</v>
          </cell>
          <cell r="I20">
            <v>759842</v>
          </cell>
          <cell r="J20">
            <v>744049</v>
          </cell>
          <cell r="L20">
            <v>482288</v>
          </cell>
          <cell r="P20">
            <v>58624</v>
          </cell>
          <cell r="Q20">
            <v>440890</v>
          </cell>
          <cell r="S20">
            <v>883758.04895999993</v>
          </cell>
          <cell r="T20">
            <v>92459</v>
          </cell>
          <cell r="U20">
            <v>6545970.0489600003</v>
          </cell>
        </row>
        <row r="21">
          <cell r="C21" t="str">
            <v>variable speed drives</v>
          </cell>
          <cell r="G21">
            <v>0</v>
          </cell>
          <cell r="L21">
            <v>0</v>
          </cell>
          <cell r="U21">
            <v>0</v>
          </cell>
        </row>
        <row r="22">
          <cell r="G22">
            <v>0</v>
          </cell>
          <cell r="L22">
            <v>0</v>
          </cell>
          <cell r="U22">
            <v>0</v>
          </cell>
        </row>
        <row r="23">
          <cell r="B23" t="str">
            <v>4.1.1.4</v>
          </cell>
          <cell r="C23" t="str">
            <v>Chilled water piping with insulation ,</v>
          </cell>
          <cell r="G23">
            <v>0</v>
          </cell>
          <cell r="L23">
            <v>0</v>
          </cell>
          <cell r="U23">
            <v>0</v>
          </cell>
        </row>
        <row r="24">
          <cell r="C24" t="str">
            <v>valves &amp; other associated works</v>
          </cell>
          <cell r="D24">
            <v>1</v>
          </cell>
          <cell r="E24" t="str">
            <v>lot</v>
          </cell>
          <cell r="G24">
            <v>69126145.781279996</v>
          </cell>
          <cell r="H24">
            <v>9779740</v>
          </cell>
          <cell r="I24">
            <v>1854409</v>
          </cell>
          <cell r="J24">
            <v>1815866</v>
          </cell>
          <cell r="K24">
            <v>37402961</v>
          </cell>
          <cell r="L24">
            <v>3479450</v>
          </cell>
          <cell r="M24">
            <v>106126</v>
          </cell>
          <cell r="N24">
            <v>173804</v>
          </cell>
          <cell r="P24">
            <v>1123676</v>
          </cell>
          <cell r="Q24">
            <v>4090632</v>
          </cell>
          <cell r="S24">
            <v>9332579.7812799998</v>
          </cell>
          <cell r="T24">
            <v>7536984</v>
          </cell>
          <cell r="U24">
            <v>69126145.781279996</v>
          </cell>
        </row>
        <row r="25">
          <cell r="G25">
            <v>0</v>
          </cell>
          <cell r="L25">
            <v>0</v>
          </cell>
          <cell r="U25">
            <v>0</v>
          </cell>
        </row>
        <row r="26">
          <cell r="G26">
            <v>0</v>
          </cell>
          <cell r="L26">
            <v>0</v>
          </cell>
          <cell r="U26">
            <v>0</v>
          </cell>
        </row>
        <row r="27">
          <cell r="B27" t="str">
            <v>4.1.1.5</v>
          </cell>
          <cell r="C27" t="str">
            <v>Condenser water pumps</v>
          </cell>
          <cell r="D27">
            <v>5</v>
          </cell>
          <cell r="E27" t="str">
            <v>no.s</v>
          </cell>
          <cell r="G27">
            <v>1844405.4076800002</v>
          </cell>
          <cell r="H27">
            <v>1098659</v>
          </cell>
          <cell r="I27">
            <v>208325</v>
          </cell>
          <cell r="J27">
            <v>203995</v>
          </cell>
          <cell r="L27">
            <v>191932</v>
          </cell>
          <cell r="P27">
            <v>25579</v>
          </cell>
          <cell r="Q27">
            <v>120878</v>
          </cell>
          <cell r="S27">
            <v>249009.40768</v>
          </cell>
          <cell r="T27">
            <v>58838</v>
          </cell>
          <cell r="U27">
            <v>1844405.4076800002</v>
          </cell>
        </row>
        <row r="28">
          <cell r="G28">
            <v>0</v>
          </cell>
          <cell r="L28">
            <v>0</v>
          </cell>
          <cell r="U28">
            <v>0</v>
          </cell>
        </row>
        <row r="29">
          <cell r="G29">
            <v>0</v>
          </cell>
          <cell r="L29">
            <v>0</v>
          </cell>
          <cell r="U29">
            <v>0</v>
          </cell>
        </row>
        <row r="30">
          <cell r="B30" t="str">
            <v>4.1.1.6</v>
          </cell>
          <cell r="C30" t="str">
            <v>Condenser water piping with valves &amp;</v>
          </cell>
          <cell r="G30">
            <v>0</v>
          </cell>
          <cell r="L30">
            <v>0</v>
          </cell>
          <cell r="U30">
            <v>0</v>
          </cell>
        </row>
        <row r="31">
          <cell r="C31" t="str">
            <v>other associated works</v>
          </cell>
          <cell r="D31">
            <v>1</v>
          </cell>
          <cell r="E31" t="str">
            <v>lot</v>
          </cell>
          <cell r="G31">
            <v>38380778.533440001</v>
          </cell>
          <cell r="H31">
            <v>1449176</v>
          </cell>
          <cell r="I31">
            <v>274789</v>
          </cell>
          <cell r="J31">
            <v>269078</v>
          </cell>
          <cell r="K31">
            <v>26385150</v>
          </cell>
          <cell r="L31">
            <v>1672682</v>
          </cell>
          <cell r="M31">
            <v>55564</v>
          </cell>
          <cell r="N31">
            <v>97262</v>
          </cell>
          <cell r="P31">
            <v>586892</v>
          </cell>
          <cell r="Q31">
            <v>2282482</v>
          </cell>
          <cell r="S31">
            <v>5181710.5334399994</v>
          </cell>
          <cell r="T31">
            <v>4081157</v>
          </cell>
          <cell r="U31">
            <v>38380778.533440001</v>
          </cell>
        </row>
        <row r="32">
          <cell r="C32">
            <v>0</v>
          </cell>
          <cell r="D32">
            <v>0</v>
          </cell>
          <cell r="G32">
            <v>0</v>
          </cell>
          <cell r="L32">
            <v>0</v>
          </cell>
          <cell r="U32">
            <v>0</v>
          </cell>
        </row>
        <row r="33">
          <cell r="B33" t="str">
            <v>4.1.1.7</v>
          </cell>
          <cell r="C33" t="str">
            <v>Cooling Towers</v>
          </cell>
          <cell r="D33">
            <v>5</v>
          </cell>
          <cell r="E33" t="str">
            <v>no.s</v>
          </cell>
          <cell r="G33">
            <v>7104607.5583199998</v>
          </cell>
          <cell r="K33">
            <v>4866342</v>
          </cell>
          <cell r="L33">
            <v>568006</v>
          </cell>
          <cell r="M33">
            <v>394006</v>
          </cell>
          <cell r="N33">
            <v>112330</v>
          </cell>
          <cell r="P33">
            <v>124099</v>
          </cell>
          <cell r="Q33">
            <v>429814</v>
          </cell>
          <cell r="S33">
            <v>959178.55831999995</v>
          </cell>
          <cell r="T33">
            <v>648652</v>
          </cell>
          <cell r="U33">
            <v>7104607.5583199998</v>
          </cell>
        </row>
        <row r="34">
          <cell r="G34">
            <v>0</v>
          </cell>
          <cell r="L34">
            <v>0</v>
          </cell>
          <cell r="U34">
            <v>0</v>
          </cell>
        </row>
        <row r="35">
          <cell r="B35" t="str">
            <v>4.1.1.8</v>
          </cell>
          <cell r="C35" t="str">
            <v>Air handling units with variable speed</v>
          </cell>
          <cell r="G35">
            <v>0</v>
          </cell>
          <cell r="L35">
            <v>0</v>
          </cell>
          <cell r="U35">
            <v>0</v>
          </cell>
        </row>
        <row r="36">
          <cell r="C36" t="str">
            <v>drives (77 no.s)</v>
          </cell>
          <cell r="D36">
            <v>1</v>
          </cell>
          <cell r="E36" t="str">
            <v>lot</v>
          </cell>
          <cell r="G36">
            <v>89818785.862800002</v>
          </cell>
          <cell r="K36">
            <v>62872427</v>
          </cell>
          <cell r="L36">
            <v>4136707</v>
          </cell>
          <cell r="M36">
            <v>6023185</v>
          </cell>
          <cell r="N36">
            <v>1717198</v>
          </cell>
          <cell r="P36">
            <v>1038182</v>
          </cell>
          <cell r="Q36">
            <v>5649025</v>
          </cell>
          <cell r="S36">
            <v>12126250.8628</v>
          </cell>
          <cell r="T36">
            <v>6041543</v>
          </cell>
          <cell r="U36">
            <v>89818785.862800002</v>
          </cell>
        </row>
        <row r="37">
          <cell r="G37">
            <v>0</v>
          </cell>
          <cell r="K37">
            <v>0</v>
          </cell>
          <cell r="L37">
            <v>0</v>
          </cell>
          <cell r="M37">
            <v>0</v>
          </cell>
          <cell r="N37">
            <v>0</v>
          </cell>
          <cell r="U37">
            <v>0</v>
          </cell>
        </row>
        <row r="38">
          <cell r="B38" t="str">
            <v>4.1.1.9</v>
          </cell>
          <cell r="C38" t="str">
            <v xml:space="preserve">Air handling units with constant speed </v>
          </cell>
          <cell r="G38">
            <v>0</v>
          </cell>
          <cell r="L38">
            <v>0</v>
          </cell>
          <cell r="U38">
            <v>0</v>
          </cell>
        </row>
        <row r="39">
          <cell r="C39" t="str">
            <v>drives (24 no.s)</v>
          </cell>
          <cell r="D39">
            <v>1</v>
          </cell>
          <cell r="E39" t="str">
            <v>lot</v>
          </cell>
          <cell r="G39">
            <v>11136253.897679999</v>
          </cell>
          <cell r="K39">
            <v>8011103</v>
          </cell>
          <cell r="L39">
            <v>716792</v>
          </cell>
          <cell r="M39">
            <v>914124</v>
          </cell>
          <cell r="N39">
            <v>260615</v>
          </cell>
          <cell r="P39">
            <v>107713</v>
          </cell>
          <cell r="Q39">
            <v>734867</v>
          </cell>
          <cell r="S39">
            <v>1503482.8976799999</v>
          </cell>
          <cell r="T39">
            <v>339216</v>
          </cell>
          <cell r="U39">
            <v>11136253.897679999</v>
          </cell>
        </row>
        <row r="40">
          <cell r="G40">
            <v>0</v>
          </cell>
          <cell r="L40">
            <v>0</v>
          </cell>
          <cell r="U40">
            <v>0</v>
          </cell>
        </row>
        <row r="41">
          <cell r="B41" t="str">
            <v>4.1.1.9a</v>
          </cell>
          <cell r="C41" t="str">
            <v>Fan Coil Units ( 9 no.s)</v>
          </cell>
          <cell r="D41">
            <v>1</v>
          </cell>
          <cell r="E41" t="str">
            <v>lot</v>
          </cell>
          <cell r="G41">
            <v>161236.16544000001</v>
          </cell>
          <cell r="K41">
            <v>117999</v>
          </cell>
          <cell r="L41">
            <v>10535</v>
          </cell>
          <cell r="M41">
            <v>14688</v>
          </cell>
          <cell r="N41">
            <v>4224</v>
          </cell>
          <cell r="P41">
            <v>1212</v>
          </cell>
          <cell r="Q41">
            <v>10953</v>
          </cell>
          <cell r="S41">
            <v>21768.165440000001</v>
          </cell>
          <cell r="T41">
            <v>1345</v>
          </cell>
          <cell r="U41">
            <v>161236.16544000001</v>
          </cell>
        </row>
        <row r="42">
          <cell r="G42">
            <v>0</v>
          </cell>
          <cell r="L42">
            <v>0</v>
          </cell>
          <cell r="U42">
            <v>0</v>
          </cell>
        </row>
        <row r="43">
          <cell r="B43" t="str">
            <v>4.1.1.9b</v>
          </cell>
          <cell r="C43" t="str">
            <v>CRAC units ( 4 no.s)</v>
          </cell>
          <cell r="D43">
            <v>1</v>
          </cell>
          <cell r="E43" t="str">
            <v>lot</v>
          </cell>
          <cell r="G43">
            <v>4090065.3739200002</v>
          </cell>
          <cell r="K43">
            <v>2793271</v>
          </cell>
          <cell r="L43">
            <v>221504</v>
          </cell>
          <cell r="M43">
            <v>353102</v>
          </cell>
          <cell r="N43">
            <v>100669</v>
          </cell>
          <cell r="P43">
            <v>47421</v>
          </cell>
          <cell r="Q43">
            <v>259763</v>
          </cell>
          <cell r="S43">
            <v>552191.37392000004</v>
          </cell>
          <cell r="T43">
            <v>243411</v>
          </cell>
          <cell r="U43">
            <v>4090065.3739200002</v>
          </cell>
        </row>
        <row r="44">
          <cell r="G44">
            <v>0</v>
          </cell>
          <cell r="L44">
            <v>0</v>
          </cell>
          <cell r="U44">
            <v>0</v>
          </cell>
        </row>
        <row r="45">
          <cell r="B45" t="str">
            <v>4.1.1.9c</v>
          </cell>
          <cell r="C45" t="str">
            <v xml:space="preserve">Split type ac units </v>
          </cell>
          <cell r="D45">
            <v>2</v>
          </cell>
          <cell r="E45" t="str">
            <v>no.s</v>
          </cell>
          <cell r="G45">
            <v>265572.38543999998</v>
          </cell>
          <cell r="H45">
            <v>150619</v>
          </cell>
          <cell r="I45">
            <v>28560</v>
          </cell>
          <cell r="J45">
            <v>27966</v>
          </cell>
          <cell r="K45">
            <v>4648</v>
          </cell>
          <cell r="L45">
            <v>24654</v>
          </cell>
          <cell r="M45">
            <v>0</v>
          </cell>
          <cell r="N45">
            <v>144</v>
          </cell>
          <cell r="P45">
            <v>3928</v>
          </cell>
          <cell r="Q45">
            <v>16955</v>
          </cell>
          <cell r="S45">
            <v>35854.385439999998</v>
          </cell>
          <cell r="T45">
            <v>13853</v>
          </cell>
          <cell r="U45">
            <v>265572.38543999998</v>
          </cell>
        </row>
        <row r="46">
          <cell r="G46">
            <v>0</v>
          </cell>
          <cell r="L46">
            <v>0</v>
          </cell>
          <cell r="U46">
            <v>0</v>
          </cell>
        </row>
        <row r="47">
          <cell r="B47" t="str">
            <v>4.1.1.10</v>
          </cell>
          <cell r="C47" t="str">
            <v xml:space="preserve">Supply air ducting with insulation , </v>
          </cell>
          <cell r="G47">
            <v>0</v>
          </cell>
          <cell r="L47">
            <v>0</v>
          </cell>
          <cell r="U47">
            <v>0</v>
          </cell>
        </row>
        <row r="48">
          <cell r="C48" t="str">
            <v>dampers ,grilles &amp; diffusers</v>
          </cell>
          <cell r="D48">
            <v>1</v>
          </cell>
          <cell r="E48" t="str">
            <v>lot</v>
          </cell>
          <cell r="G48">
            <v>155651001.91824001</v>
          </cell>
          <cell r="H48">
            <v>24146650</v>
          </cell>
          <cell r="I48">
            <v>4578625</v>
          </cell>
          <cell r="J48">
            <v>2346601</v>
          </cell>
          <cell r="K48">
            <v>87297103</v>
          </cell>
          <cell r="L48">
            <v>9622436</v>
          </cell>
          <cell r="M48">
            <v>4980091</v>
          </cell>
          <cell r="N48">
            <v>1520588</v>
          </cell>
          <cell r="P48">
            <v>1794687</v>
          </cell>
          <cell r="Q48">
            <v>9989573</v>
          </cell>
          <cell r="S48">
            <v>21014123.91824</v>
          </cell>
          <cell r="T48">
            <v>7972533</v>
          </cell>
          <cell r="U48">
            <v>155651001.91824001</v>
          </cell>
        </row>
        <row r="49">
          <cell r="G49">
            <v>0</v>
          </cell>
          <cell r="L49">
            <v>0</v>
          </cell>
          <cell r="U49">
            <v>0</v>
          </cell>
        </row>
        <row r="50">
          <cell r="B50" t="str">
            <v>4.1.1.11</v>
          </cell>
          <cell r="C50" t="str">
            <v>Return air ducting with diffusers</v>
          </cell>
          <cell r="D50">
            <v>1</v>
          </cell>
          <cell r="E50" t="str">
            <v>lot</v>
          </cell>
          <cell r="G50">
            <v>167808531.10751998</v>
          </cell>
          <cell r="H50">
            <v>23389129</v>
          </cell>
          <cell r="I50">
            <v>4434986</v>
          </cell>
          <cell r="J50">
            <v>2972979</v>
          </cell>
          <cell r="K50">
            <v>89348104</v>
          </cell>
          <cell r="L50">
            <v>10174921</v>
          </cell>
          <cell r="M50">
            <v>5159814</v>
          </cell>
          <cell r="N50">
            <v>1501414</v>
          </cell>
          <cell r="P50">
            <v>2639925</v>
          </cell>
          <cell r="Q50">
            <v>10144514</v>
          </cell>
          <cell r="S50">
            <v>22655487.107519999</v>
          </cell>
          <cell r="T50">
            <v>15706693</v>
          </cell>
          <cell r="U50">
            <v>167808531.10751998</v>
          </cell>
        </row>
        <row r="51">
          <cell r="G51">
            <v>0</v>
          </cell>
          <cell r="L51">
            <v>0</v>
          </cell>
          <cell r="U51">
            <v>0</v>
          </cell>
        </row>
        <row r="52">
          <cell r="B52" t="str">
            <v>4.1.1.12</v>
          </cell>
          <cell r="C52" t="str">
            <v>Motor Control Centre for a/c plant</v>
          </cell>
          <cell r="D52">
            <v>1</v>
          </cell>
          <cell r="E52" t="str">
            <v>no.s</v>
          </cell>
          <cell r="G52">
            <v>24120482.022</v>
          </cell>
          <cell r="K52">
            <v>15969075</v>
          </cell>
          <cell r="L52">
            <v>582109</v>
          </cell>
          <cell r="M52">
            <v>2433120</v>
          </cell>
          <cell r="N52">
            <v>693678</v>
          </cell>
          <cell r="P52">
            <v>217538</v>
          </cell>
          <cell r="Q52">
            <v>1527670</v>
          </cell>
          <cell r="S52">
            <v>3256457.0219999999</v>
          </cell>
          <cell r="T52">
            <v>1550614</v>
          </cell>
          <cell r="U52">
            <v>24120482.022</v>
          </cell>
        </row>
        <row r="53">
          <cell r="G53">
            <v>0</v>
          </cell>
          <cell r="L53">
            <v>0</v>
          </cell>
          <cell r="U53">
            <v>0</v>
          </cell>
        </row>
        <row r="54">
          <cell r="B54" t="str">
            <v>4.1.1.13</v>
          </cell>
          <cell r="C54" t="str">
            <v>Control panels for Air handling units</v>
          </cell>
          <cell r="D54">
            <v>1</v>
          </cell>
          <cell r="E54" t="str">
            <v>lot</v>
          </cell>
          <cell r="G54">
            <v>46037607.35712</v>
          </cell>
          <cell r="K54">
            <v>31705061</v>
          </cell>
          <cell r="L54">
            <v>1143821</v>
          </cell>
          <cell r="M54">
            <v>4772627</v>
          </cell>
          <cell r="N54">
            <v>1360942</v>
          </cell>
          <cell r="P54">
            <v>289465</v>
          </cell>
          <cell r="Q54">
            <v>3027090</v>
          </cell>
          <cell r="S54">
            <v>6215443.3571199998</v>
          </cell>
          <cell r="T54">
            <v>1694069</v>
          </cell>
          <cell r="U54">
            <v>46037607.35712</v>
          </cell>
        </row>
        <row r="55">
          <cell r="G55">
            <v>0</v>
          </cell>
          <cell r="L55">
            <v>0</v>
          </cell>
          <cell r="U55">
            <v>0</v>
          </cell>
        </row>
        <row r="56">
          <cell r="G56">
            <v>0</v>
          </cell>
          <cell r="L56">
            <v>0</v>
          </cell>
          <cell r="U56">
            <v>0</v>
          </cell>
        </row>
        <row r="57">
          <cell r="B57" t="str">
            <v>4.1.2</v>
          </cell>
          <cell r="C57" t="str">
            <v>Air Cooling System</v>
          </cell>
          <cell r="G57">
            <v>0</v>
          </cell>
          <cell r="L57">
            <v>0</v>
          </cell>
          <cell r="U57">
            <v>0</v>
          </cell>
        </row>
        <row r="58">
          <cell r="G58">
            <v>0</v>
          </cell>
          <cell r="L58">
            <v>0</v>
          </cell>
          <cell r="U58">
            <v>0</v>
          </cell>
        </row>
        <row r="59">
          <cell r="B59" t="str">
            <v>4.1.2.1</v>
          </cell>
          <cell r="C59" t="str">
            <v>Air washers (13 no,s)</v>
          </cell>
          <cell r="D59">
            <v>1</v>
          </cell>
          <cell r="E59" t="str">
            <v>lot</v>
          </cell>
          <cell r="G59">
            <v>14231707.809119999</v>
          </cell>
          <cell r="K59">
            <v>10334613</v>
          </cell>
          <cell r="L59">
            <v>1062320</v>
          </cell>
          <cell r="M59">
            <v>1260270</v>
          </cell>
          <cell r="N59">
            <v>359301</v>
          </cell>
          <cell r="P59">
            <v>131290</v>
          </cell>
          <cell r="Q59">
            <v>956335</v>
          </cell>
          <cell r="S59">
            <v>1921393.8091199999</v>
          </cell>
          <cell r="T59">
            <v>224840</v>
          </cell>
          <cell r="U59">
            <v>14231707.809119999</v>
          </cell>
        </row>
        <row r="60">
          <cell r="G60">
            <v>0</v>
          </cell>
          <cell r="L60">
            <v>0</v>
          </cell>
          <cell r="U60">
            <v>0</v>
          </cell>
        </row>
        <row r="61">
          <cell r="B61" t="str">
            <v>4.1.2.2</v>
          </cell>
          <cell r="C61" t="str">
            <v>Supply air ducting with dampers , grilles &amp;</v>
          </cell>
          <cell r="G61">
            <v>0</v>
          </cell>
          <cell r="L61">
            <v>0</v>
          </cell>
          <cell r="U61">
            <v>0</v>
          </cell>
        </row>
        <row r="62">
          <cell r="C62" t="str">
            <v>diffusers</v>
          </cell>
          <cell r="D62">
            <v>1</v>
          </cell>
          <cell r="E62" t="str">
            <v>lot</v>
          </cell>
          <cell r="G62">
            <v>28286215.144079998</v>
          </cell>
          <cell r="H62">
            <v>2112213</v>
          </cell>
          <cell r="I62">
            <v>400512</v>
          </cell>
          <cell r="J62">
            <v>39219</v>
          </cell>
          <cell r="K62">
            <v>18828196</v>
          </cell>
          <cell r="L62">
            <v>1589564</v>
          </cell>
          <cell r="M62">
            <v>1082984</v>
          </cell>
          <cell r="N62">
            <v>333899</v>
          </cell>
          <cell r="P62">
            <v>301732</v>
          </cell>
          <cell r="Q62">
            <v>1823762</v>
          </cell>
          <cell r="S62">
            <v>3818864.14408</v>
          </cell>
          <cell r="T62">
            <v>1368596</v>
          </cell>
          <cell r="U62">
            <v>28286215.144079998</v>
          </cell>
        </row>
        <row r="63">
          <cell r="G63">
            <v>0</v>
          </cell>
          <cell r="L63">
            <v>0</v>
          </cell>
          <cell r="U63">
            <v>0</v>
          </cell>
        </row>
        <row r="64">
          <cell r="B64" t="str">
            <v>4.1.2.3</v>
          </cell>
          <cell r="C64" t="str">
            <v xml:space="preserve">Make-up water pumping &amp; piping with </v>
          </cell>
          <cell r="G64">
            <v>0</v>
          </cell>
          <cell r="L64">
            <v>0</v>
          </cell>
          <cell r="U64">
            <v>0</v>
          </cell>
        </row>
        <row r="65">
          <cell r="C65" t="str">
            <v>valves &amp; other associated works</v>
          </cell>
          <cell r="D65">
            <v>1</v>
          </cell>
          <cell r="E65" t="str">
            <v>lot</v>
          </cell>
          <cell r="G65">
            <v>970014.70440000016</v>
          </cell>
          <cell r="H65">
            <v>0</v>
          </cell>
          <cell r="K65">
            <v>593551</v>
          </cell>
          <cell r="L65">
            <v>41343</v>
          </cell>
          <cell r="M65">
            <v>0</v>
          </cell>
          <cell r="N65">
            <v>1097</v>
          </cell>
          <cell r="P65">
            <v>26449</v>
          </cell>
          <cell r="Q65">
            <v>47572</v>
          </cell>
          <cell r="S65">
            <v>130959.7044</v>
          </cell>
          <cell r="T65">
            <v>217958</v>
          </cell>
          <cell r="U65">
            <v>970014.70440000016</v>
          </cell>
        </row>
        <row r="66">
          <cell r="G66">
            <v>0</v>
          </cell>
          <cell r="L66">
            <v>0</v>
          </cell>
          <cell r="U66">
            <v>0</v>
          </cell>
        </row>
        <row r="67">
          <cell r="B67" t="str">
            <v>4.1.2.4</v>
          </cell>
          <cell r="C67" t="str">
            <v>Electrical works for Air cooling system</v>
          </cell>
          <cell r="D67">
            <v>1</v>
          </cell>
          <cell r="E67" t="str">
            <v>lot</v>
          </cell>
          <cell r="G67">
            <v>10888829.65608</v>
          </cell>
          <cell r="K67">
            <v>7602365</v>
          </cell>
          <cell r="L67">
            <v>205138</v>
          </cell>
          <cell r="M67">
            <v>801108</v>
          </cell>
          <cell r="N67">
            <v>230439</v>
          </cell>
          <cell r="P67">
            <v>91631</v>
          </cell>
          <cell r="Q67">
            <v>690713</v>
          </cell>
          <cell r="S67">
            <v>1470078.6560799999</v>
          </cell>
          <cell r="T67">
            <v>693208</v>
          </cell>
          <cell r="U67">
            <v>10888829.65608</v>
          </cell>
        </row>
        <row r="68">
          <cell r="G68">
            <v>0</v>
          </cell>
          <cell r="L68">
            <v>0</v>
          </cell>
          <cell r="U68">
            <v>0</v>
          </cell>
        </row>
        <row r="69">
          <cell r="G69">
            <v>0</v>
          </cell>
          <cell r="L69">
            <v>0</v>
          </cell>
          <cell r="U69">
            <v>0</v>
          </cell>
        </row>
        <row r="70">
          <cell r="B70" t="str">
            <v>4.1.3</v>
          </cell>
          <cell r="C70" t="str">
            <v>Ventilation System</v>
          </cell>
          <cell r="G70">
            <v>0</v>
          </cell>
          <cell r="L70">
            <v>0</v>
          </cell>
          <cell r="U70">
            <v>0</v>
          </cell>
        </row>
        <row r="71">
          <cell r="G71">
            <v>0</v>
          </cell>
          <cell r="L71">
            <v>0</v>
          </cell>
          <cell r="U71">
            <v>0</v>
          </cell>
        </row>
        <row r="72">
          <cell r="B72" t="str">
            <v>4.1.3.1</v>
          </cell>
          <cell r="C72" t="str">
            <v>Fans for ventilation system</v>
          </cell>
          <cell r="D72">
            <v>1</v>
          </cell>
          <cell r="E72" t="str">
            <v>lot</v>
          </cell>
          <cell r="G72">
            <v>28741885.232160002</v>
          </cell>
          <cell r="H72">
            <v>4057818</v>
          </cell>
          <cell r="I72">
            <v>769433</v>
          </cell>
          <cell r="J72">
            <v>753441</v>
          </cell>
          <cell r="K72">
            <v>15897211</v>
          </cell>
          <cell r="L72">
            <v>1986607</v>
          </cell>
          <cell r="M72">
            <v>1926539</v>
          </cell>
          <cell r="N72">
            <v>549253</v>
          </cell>
          <cell r="O72">
            <v>0</v>
          </cell>
          <cell r="P72">
            <v>267904</v>
          </cell>
          <cell r="Q72">
            <v>1916296</v>
          </cell>
          <cell r="R72">
            <v>0</v>
          </cell>
          <cell r="S72">
            <v>3880383.2321600001</v>
          </cell>
          <cell r="T72">
            <v>639903</v>
          </cell>
          <cell r="U72">
            <v>28741885.232160002</v>
          </cell>
        </row>
        <row r="73">
          <cell r="G73">
            <v>0</v>
          </cell>
          <cell r="L73">
            <v>0</v>
          </cell>
          <cell r="U73">
            <v>0</v>
          </cell>
        </row>
        <row r="74">
          <cell r="B74" t="str">
            <v>4.1.3.2</v>
          </cell>
          <cell r="C74" t="str">
            <v>Ducting for ventilation system</v>
          </cell>
          <cell r="D74">
            <v>1</v>
          </cell>
          <cell r="E74" t="str">
            <v>lot</v>
          </cell>
          <cell r="G74">
            <v>63329342.162160009</v>
          </cell>
          <cell r="H74">
            <v>0</v>
          </cell>
          <cell r="K74">
            <v>40372195</v>
          </cell>
          <cell r="L74">
            <v>3776118</v>
          </cell>
          <cell r="M74">
            <v>2854488</v>
          </cell>
          <cell r="N74">
            <v>1014134</v>
          </cell>
          <cell r="P74">
            <v>1324952</v>
          </cell>
          <cell r="Q74">
            <v>3539265</v>
          </cell>
          <cell r="S74">
            <v>8549965.1621599998</v>
          </cell>
          <cell r="T74">
            <v>9213608</v>
          </cell>
          <cell r="U74">
            <v>63329342.162160009</v>
          </cell>
        </row>
        <row r="75">
          <cell r="G75">
            <v>0</v>
          </cell>
          <cell r="L75">
            <v>0</v>
          </cell>
          <cell r="U75">
            <v>0</v>
          </cell>
        </row>
        <row r="76">
          <cell r="B76" t="str">
            <v>4.1.3.3</v>
          </cell>
          <cell r="C76" t="str">
            <v>Electrical works for ventilation system</v>
          </cell>
          <cell r="D76">
            <v>1</v>
          </cell>
          <cell r="E76" t="str">
            <v>lot</v>
          </cell>
          <cell r="G76">
            <v>10336231.508640001</v>
          </cell>
          <cell r="K76">
            <v>7109646</v>
          </cell>
          <cell r="L76">
            <v>195392</v>
          </cell>
          <cell r="M76">
            <v>799682</v>
          </cell>
          <cell r="N76">
            <v>228616</v>
          </cell>
          <cell r="P76">
            <v>92393</v>
          </cell>
          <cell r="Q76">
            <v>651036</v>
          </cell>
          <cell r="S76">
            <v>1395473.5086399999</v>
          </cell>
          <cell r="T76">
            <v>710421</v>
          </cell>
          <cell r="U76">
            <v>10336231.508640001</v>
          </cell>
        </row>
        <row r="77">
          <cell r="G77">
            <v>0</v>
          </cell>
          <cell r="L77">
            <v>0</v>
          </cell>
          <cell r="U77">
            <v>0</v>
          </cell>
        </row>
        <row r="78">
          <cell r="G78">
            <v>0</v>
          </cell>
          <cell r="L78">
            <v>0</v>
          </cell>
          <cell r="U78">
            <v>0</v>
          </cell>
        </row>
        <row r="79">
          <cell r="B79" t="str">
            <v>4.1.4</v>
          </cell>
          <cell r="C79" t="str">
            <v xml:space="preserve">Pressurization system </v>
          </cell>
          <cell r="D79">
            <v>1</v>
          </cell>
          <cell r="E79" t="str">
            <v>lot</v>
          </cell>
          <cell r="G79">
            <v>17524136.943119999</v>
          </cell>
          <cell r="K79">
            <v>11824008</v>
          </cell>
          <cell r="L79">
            <v>1625695</v>
          </cell>
          <cell r="M79">
            <v>1180405</v>
          </cell>
          <cell r="N79">
            <v>338573</v>
          </cell>
          <cell r="P79">
            <v>318491</v>
          </cell>
          <cell r="Q79">
            <v>1067439</v>
          </cell>
          <cell r="S79">
            <v>2365897.94312</v>
          </cell>
          <cell r="T79">
            <v>1496762</v>
          </cell>
          <cell r="U79">
            <v>17524136.943119999</v>
          </cell>
        </row>
        <row r="80">
          <cell r="G80">
            <v>0</v>
          </cell>
          <cell r="L80">
            <v>0</v>
          </cell>
          <cell r="U80">
            <v>0</v>
          </cell>
        </row>
        <row r="81">
          <cell r="G81">
            <v>0</v>
          </cell>
          <cell r="L81">
            <v>0</v>
          </cell>
          <cell r="U81">
            <v>0</v>
          </cell>
        </row>
        <row r="82">
          <cell r="G82">
            <v>0</v>
          </cell>
          <cell r="L82">
            <v>0</v>
          </cell>
          <cell r="U82">
            <v>0</v>
          </cell>
        </row>
        <row r="83">
          <cell r="G83">
            <v>0</v>
          </cell>
          <cell r="L83">
            <v>0</v>
          </cell>
          <cell r="U83">
            <v>0</v>
          </cell>
        </row>
        <row r="84">
          <cell r="B84">
            <v>4.2</v>
          </cell>
          <cell r="C84" t="str">
            <v xml:space="preserve">HVAC System for ATC Tower  </v>
          </cell>
          <cell r="G84">
            <v>0</v>
          </cell>
          <cell r="I84">
            <v>0</v>
          </cell>
          <cell r="L84">
            <v>0</v>
          </cell>
          <cell r="U84">
            <v>0</v>
          </cell>
        </row>
        <row r="85">
          <cell r="C85" t="str">
            <v>&amp; Technical Block</v>
          </cell>
          <cell r="G85">
            <v>0</v>
          </cell>
          <cell r="L85">
            <v>0</v>
          </cell>
          <cell r="U85">
            <v>0</v>
          </cell>
        </row>
        <row r="86">
          <cell r="B86" t="str">
            <v>4.2.1</v>
          </cell>
          <cell r="C86" t="str">
            <v>Package cooling units for technical Block</v>
          </cell>
          <cell r="G86">
            <v>0</v>
          </cell>
          <cell r="L86">
            <v>0</v>
          </cell>
          <cell r="U86">
            <v>0</v>
          </cell>
        </row>
        <row r="87">
          <cell r="B87">
            <v>0</v>
          </cell>
          <cell r="C87" t="str">
            <v>(22 no.s)</v>
          </cell>
          <cell r="D87">
            <v>1</v>
          </cell>
          <cell r="E87" t="str">
            <v>lot</v>
          </cell>
          <cell r="G87">
            <v>17061236.730719998</v>
          </cell>
          <cell r="K87">
            <v>11341103</v>
          </cell>
          <cell r="L87">
            <v>934643</v>
          </cell>
          <cell r="M87">
            <v>1433647</v>
          </cell>
          <cell r="N87">
            <v>408730</v>
          </cell>
          <cell r="P87">
            <v>232230</v>
          </cell>
          <cell r="Q87">
            <v>1054678</v>
          </cell>
          <cell r="S87">
            <v>2303402.7307199999</v>
          </cell>
          <cell r="T87">
            <v>1342124</v>
          </cell>
          <cell r="U87">
            <v>17061236.730719998</v>
          </cell>
        </row>
        <row r="88">
          <cell r="G88">
            <v>0</v>
          </cell>
          <cell r="L88">
            <v>0</v>
          </cell>
          <cell r="U88">
            <v>0</v>
          </cell>
        </row>
        <row r="89">
          <cell r="B89" t="str">
            <v>4.2.2</v>
          </cell>
          <cell r="C89" t="str">
            <v>Condenser water pumps for Packaged units</v>
          </cell>
          <cell r="D89">
            <v>3</v>
          </cell>
          <cell r="E89" t="str">
            <v>no.s</v>
          </cell>
          <cell r="G89">
            <v>539037.32903999998</v>
          </cell>
          <cell r="H89">
            <v>309845</v>
          </cell>
          <cell r="I89">
            <v>58752</v>
          </cell>
          <cell r="J89">
            <v>57531</v>
          </cell>
          <cell r="L89">
            <v>44776</v>
          </cell>
          <cell r="P89">
            <v>7859</v>
          </cell>
          <cell r="Q89">
            <v>34090</v>
          </cell>
          <cell r="S89">
            <v>72774.329039999997</v>
          </cell>
          <cell r="T89">
            <v>32276</v>
          </cell>
          <cell r="U89">
            <v>539037.32903999998</v>
          </cell>
        </row>
        <row r="90">
          <cell r="G90">
            <v>0</v>
          </cell>
          <cell r="L90">
            <v>0</v>
          </cell>
          <cell r="U90">
            <v>0</v>
          </cell>
        </row>
        <row r="91">
          <cell r="B91" t="str">
            <v>4.2.3</v>
          </cell>
          <cell r="C91" t="str">
            <v>Condenser water piping including valves</v>
          </cell>
          <cell r="G91">
            <v>0</v>
          </cell>
          <cell r="L91">
            <v>0</v>
          </cell>
          <cell r="U91">
            <v>0</v>
          </cell>
        </row>
        <row r="92">
          <cell r="C92" t="str">
            <v>&amp; other associated works</v>
          </cell>
          <cell r="D92">
            <v>1</v>
          </cell>
          <cell r="E92" t="str">
            <v>lot</v>
          </cell>
          <cell r="G92">
            <v>1675215.41184</v>
          </cell>
          <cell r="H92">
            <v>773300</v>
          </cell>
          <cell r="I92">
            <v>143583</v>
          </cell>
          <cell r="J92">
            <v>143583</v>
          </cell>
          <cell r="K92">
            <v>0</v>
          </cell>
          <cell r="L92">
            <v>206411</v>
          </cell>
          <cell r="M92">
            <v>10468</v>
          </cell>
          <cell r="N92">
            <v>11581</v>
          </cell>
          <cell r="P92">
            <v>53031</v>
          </cell>
          <cell r="Q92">
            <v>86601</v>
          </cell>
          <cell r="S92">
            <v>226167.41183999999</v>
          </cell>
          <cell r="T92">
            <v>313502</v>
          </cell>
          <cell r="U92">
            <v>1675215.41184</v>
          </cell>
        </row>
        <row r="93">
          <cell r="G93">
            <v>0</v>
          </cell>
          <cell r="L93">
            <v>0</v>
          </cell>
          <cell r="U93">
            <v>0</v>
          </cell>
        </row>
        <row r="94">
          <cell r="B94" t="str">
            <v>4.2.4</v>
          </cell>
          <cell r="C94" t="str">
            <v>Cooling Towers</v>
          </cell>
          <cell r="D94">
            <v>3</v>
          </cell>
          <cell r="E94" t="str">
            <v>no.s</v>
          </cell>
          <cell r="G94">
            <v>318794.84039999999</v>
          </cell>
          <cell r="K94">
            <v>201549</v>
          </cell>
          <cell r="L94">
            <v>54778</v>
          </cell>
          <cell r="M94">
            <v>25478</v>
          </cell>
          <cell r="N94">
            <v>7264</v>
          </cell>
          <cell r="P94">
            <v>8908</v>
          </cell>
          <cell r="Q94">
            <v>18743</v>
          </cell>
          <cell r="S94">
            <v>43039.840400000001</v>
          </cell>
          <cell r="T94">
            <v>32556</v>
          </cell>
          <cell r="U94">
            <v>318794.84039999999</v>
          </cell>
        </row>
        <row r="95">
          <cell r="G95">
            <v>0</v>
          </cell>
          <cell r="L95">
            <v>0</v>
          </cell>
          <cell r="U95">
            <v>0</v>
          </cell>
        </row>
        <row r="96">
          <cell r="B96" t="str">
            <v>4.2.5</v>
          </cell>
          <cell r="C96" t="str">
            <v>Supply air ducting with dampers , grilles</v>
          </cell>
          <cell r="G96">
            <v>0</v>
          </cell>
          <cell r="L96">
            <v>0</v>
          </cell>
          <cell r="U96">
            <v>0</v>
          </cell>
        </row>
        <row r="97">
          <cell r="C97" t="str">
            <v>&amp; diffusers</v>
          </cell>
          <cell r="D97">
            <v>1</v>
          </cell>
          <cell r="E97" t="str">
            <v>lot</v>
          </cell>
          <cell r="G97">
            <v>2737506.1096799998</v>
          </cell>
          <cell r="H97">
            <v>863008</v>
          </cell>
          <cell r="I97">
            <v>163641</v>
          </cell>
          <cell r="J97">
            <v>16443</v>
          </cell>
          <cell r="K97">
            <v>81740</v>
          </cell>
          <cell r="L97">
            <v>417837</v>
          </cell>
          <cell r="M97">
            <v>227601</v>
          </cell>
          <cell r="N97">
            <v>73457</v>
          </cell>
          <cell r="P97">
            <v>125868</v>
          </cell>
          <cell r="Q97">
            <v>114071</v>
          </cell>
          <cell r="S97">
            <v>369585.10967999999</v>
          </cell>
          <cell r="T97">
            <v>816163</v>
          </cell>
          <cell r="U97">
            <v>2737506.1096799998</v>
          </cell>
        </row>
        <row r="98">
          <cell r="G98">
            <v>0</v>
          </cell>
          <cell r="L98">
            <v>0</v>
          </cell>
          <cell r="U98">
            <v>0</v>
          </cell>
        </row>
        <row r="99">
          <cell r="B99" t="str">
            <v>4.2.6</v>
          </cell>
          <cell r="C99" t="str">
            <v>Return air ducting with diffusers</v>
          </cell>
          <cell r="D99">
            <v>1</v>
          </cell>
          <cell r="E99" t="str">
            <v>lot</v>
          </cell>
          <cell r="G99">
            <v>4355036.5977600003</v>
          </cell>
          <cell r="H99">
            <v>420540</v>
          </cell>
          <cell r="I99">
            <v>79742</v>
          </cell>
          <cell r="J99">
            <v>7808</v>
          </cell>
          <cell r="K99">
            <v>2509287</v>
          </cell>
          <cell r="L99">
            <v>256206</v>
          </cell>
          <cell r="M99">
            <v>169429</v>
          </cell>
          <cell r="N99">
            <v>48304</v>
          </cell>
          <cell r="P99">
            <v>72952</v>
          </cell>
          <cell r="Q99">
            <v>258809</v>
          </cell>
          <cell r="S99">
            <v>587964.59776000003</v>
          </cell>
          <cell r="T99">
            <v>459010</v>
          </cell>
          <cell r="U99">
            <v>4355036.5977600003</v>
          </cell>
        </row>
        <row r="100">
          <cell r="G100">
            <v>0</v>
          </cell>
          <cell r="L100">
            <v>0</v>
          </cell>
          <cell r="U100">
            <v>0</v>
          </cell>
        </row>
        <row r="101">
          <cell r="B101" t="str">
            <v>4.2.7</v>
          </cell>
          <cell r="C101" t="str">
            <v>Packaged units (aircooled) for ATC tower</v>
          </cell>
          <cell r="G101">
            <v>0</v>
          </cell>
          <cell r="L101">
            <v>0</v>
          </cell>
          <cell r="U101">
            <v>0</v>
          </cell>
        </row>
        <row r="102">
          <cell r="C102" t="str">
            <v>(7 no.s)</v>
          </cell>
          <cell r="D102">
            <v>1</v>
          </cell>
          <cell r="E102" t="str">
            <v>lot</v>
          </cell>
          <cell r="G102">
            <v>11883824.93712</v>
          </cell>
          <cell r="H102">
            <v>2230884</v>
          </cell>
          <cell r="I102">
            <v>423014</v>
          </cell>
          <cell r="J102">
            <v>414222</v>
          </cell>
          <cell r="K102">
            <v>5497939</v>
          </cell>
          <cell r="L102">
            <v>769367</v>
          </cell>
          <cell r="M102">
            <v>695003</v>
          </cell>
          <cell r="N102">
            <v>198144</v>
          </cell>
          <cell r="P102">
            <v>147129</v>
          </cell>
          <cell r="Q102">
            <v>756736</v>
          </cell>
          <cell r="S102">
            <v>1604410.9371199999</v>
          </cell>
          <cell r="T102">
            <v>673079</v>
          </cell>
          <cell r="U102">
            <v>11883824.93712</v>
          </cell>
        </row>
        <row r="103">
          <cell r="C103">
            <v>0</v>
          </cell>
          <cell r="D103">
            <v>0</v>
          </cell>
          <cell r="E103">
            <v>0</v>
          </cell>
          <cell r="G103">
            <v>0</v>
          </cell>
          <cell r="H103">
            <v>0</v>
          </cell>
          <cell r="I103">
            <v>0</v>
          </cell>
          <cell r="J103">
            <v>0</v>
          </cell>
          <cell r="K103">
            <v>0</v>
          </cell>
          <cell r="L103">
            <v>0</v>
          </cell>
          <cell r="M103">
            <v>0</v>
          </cell>
          <cell r="N103">
            <v>0</v>
          </cell>
          <cell r="O103">
            <v>0</v>
          </cell>
          <cell r="R103">
            <v>0</v>
          </cell>
        </row>
        <row r="104">
          <cell r="B104" t="str">
            <v>4.2.8</v>
          </cell>
          <cell r="C104" t="str">
            <v>Supply air ducting with dampers , grilles</v>
          </cell>
          <cell r="G104">
            <v>0</v>
          </cell>
          <cell r="L104">
            <v>0</v>
          </cell>
          <cell r="U104">
            <v>0</v>
          </cell>
        </row>
        <row r="105">
          <cell r="C105" t="str">
            <v>&amp; diffusers</v>
          </cell>
          <cell r="D105">
            <v>1</v>
          </cell>
          <cell r="E105" t="str">
            <v>lot</v>
          </cell>
          <cell r="G105">
            <v>1613011.37136</v>
          </cell>
          <cell r="H105">
            <v>242477</v>
          </cell>
          <cell r="I105">
            <v>44567</v>
          </cell>
          <cell r="J105">
            <v>5421</v>
          </cell>
          <cell r="K105">
            <v>839835</v>
          </cell>
          <cell r="L105">
            <v>154059</v>
          </cell>
          <cell r="M105">
            <v>46064</v>
          </cell>
          <cell r="N105">
            <v>14239</v>
          </cell>
          <cell r="P105">
            <v>33016</v>
          </cell>
          <cell r="Q105">
            <v>95408</v>
          </cell>
          <cell r="S105">
            <v>217769.37135999999</v>
          </cell>
          <cell r="T105">
            <v>169623</v>
          </cell>
          <cell r="U105">
            <v>1613011.37136</v>
          </cell>
        </row>
        <row r="106">
          <cell r="G106">
            <v>0</v>
          </cell>
          <cell r="L106">
            <v>0</v>
          </cell>
          <cell r="U106">
            <v>0</v>
          </cell>
        </row>
        <row r="107">
          <cell r="B107" t="str">
            <v>4.2.9</v>
          </cell>
          <cell r="C107" t="str">
            <v>Return air ducting with diffusers</v>
          </cell>
          <cell r="D107">
            <v>1</v>
          </cell>
          <cell r="E107" t="str">
            <v>lot</v>
          </cell>
          <cell r="G107">
            <v>1173672.0693600001</v>
          </cell>
          <cell r="H107">
            <v>124466</v>
          </cell>
          <cell r="I107">
            <v>23601</v>
          </cell>
          <cell r="J107">
            <v>2311</v>
          </cell>
          <cell r="K107">
            <v>648856</v>
          </cell>
          <cell r="L107">
            <v>69925</v>
          </cell>
          <cell r="M107">
            <v>40398</v>
          </cell>
          <cell r="N107">
            <v>11517</v>
          </cell>
          <cell r="P107">
            <v>21658</v>
          </cell>
          <cell r="Q107">
            <v>68092</v>
          </cell>
          <cell r="S107">
            <v>158455.06935999999</v>
          </cell>
          <cell r="T107">
            <v>142410</v>
          </cell>
          <cell r="U107">
            <v>1173672.0693600001</v>
          </cell>
        </row>
        <row r="108">
          <cell r="G108">
            <v>0</v>
          </cell>
          <cell r="L108">
            <v>0</v>
          </cell>
          <cell r="U108">
            <v>0</v>
          </cell>
        </row>
        <row r="109">
          <cell r="B109" t="str">
            <v>4.2.10</v>
          </cell>
          <cell r="C109" t="str">
            <v>Electrical works for air-conditioning system</v>
          </cell>
          <cell r="D109">
            <v>1</v>
          </cell>
          <cell r="E109" t="str">
            <v>lot</v>
          </cell>
          <cell r="G109">
            <v>2206175.2099199998</v>
          </cell>
          <cell r="K109">
            <v>1545453</v>
          </cell>
          <cell r="L109">
            <v>41581</v>
          </cell>
          <cell r="M109">
            <v>166124</v>
          </cell>
          <cell r="N109">
            <v>47549</v>
          </cell>
          <cell r="P109">
            <v>17658</v>
          </cell>
          <cell r="Q109">
            <v>140730</v>
          </cell>
          <cell r="S109">
            <v>297851.20991999999</v>
          </cell>
          <cell r="T109">
            <v>131540</v>
          </cell>
          <cell r="U109">
            <v>2206175.2099199998</v>
          </cell>
        </row>
        <row r="110">
          <cell r="G110">
            <v>0</v>
          </cell>
          <cell r="L110">
            <v>0</v>
          </cell>
          <cell r="U110">
            <v>0</v>
          </cell>
        </row>
        <row r="111">
          <cell r="B111" t="str">
            <v>4.2.11</v>
          </cell>
          <cell r="C111" t="str">
            <v>Ventilation System for toilets &amp; pantries</v>
          </cell>
          <cell r="D111">
            <v>1</v>
          </cell>
          <cell r="E111" t="str">
            <v>lot</v>
          </cell>
          <cell r="G111">
            <v>7095336.9528000001</v>
          </cell>
          <cell r="H111">
            <v>421196</v>
          </cell>
          <cell r="I111">
            <v>79866</v>
          </cell>
          <cell r="J111">
            <v>78206</v>
          </cell>
          <cell r="K111">
            <v>4351579</v>
          </cell>
          <cell r="L111">
            <v>471299</v>
          </cell>
          <cell r="M111">
            <v>478261</v>
          </cell>
          <cell r="N111">
            <v>140979</v>
          </cell>
          <cell r="P111">
            <v>97985</v>
          </cell>
          <cell r="Q111">
            <v>444007</v>
          </cell>
          <cell r="S111">
            <v>957926.95279999997</v>
          </cell>
          <cell r="T111">
            <v>489338</v>
          </cell>
          <cell r="U111">
            <v>7095336.9528000001</v>
          </cell>
        </row>
        <row r="112">
          <cell r="G112">
            <v>0</v>
          </cell>
          <cell r="L112">
            <v>0</v>
          </cell>
          <cell r="U112">
            <v>0</v>
          </cell>
        </row>
        <row r="113">
          <cell r="B113" t="str">
            <v>4.2.12</v>
          </cell>
          <cell r="C113" t="str">
            <v>Split airconditioning units</v>
          </cell>
          <cell r="D113">
            <v>2</v>
          </cell>
          <cell r="E113" t="str">
            <v>no.s</v>
          </cell>
          <cell r="G113">
            <v>265572.38543999998</v>
          </cell>
          <cell r="H113">
            <v>150619</v>
          </cell>
          <cell r="I113">
            <v>28560</v>
          </cell>
          <cell r="J113">
            <v>27966</v>
          </cell>
          <cell r="K113">
            <v>4648</v>
          </cell>
          <cell r="L113">
            <v>24654</v>
          </cell>
          <cell r="M113">
            <v>0</v>
          </cell>
          <cell r="N113">
            <v>144</v>
          </cell>
          <cell r="P113">
            <v>3928</v>
          </cell>
          <cell r="Q113">
            <v>16955</v>
          </cell>
          <cell r="S113">
            <v>35854.385439999998</v>
          </cell>
          <cell r="T113">
            <v>13853</v>
          </cell>
          <cell r="U113">
            <v>265572.38543999998</v>
          </cell>
        </row>
        <row r="114">
          <cell r="G114">
            <v>0</v>
          </cell>
          <cell r="L114">
            <v>0</v>
          </cell>
          <cell r="U114">
            <v>0</v>
          </cell>
        </row>
        <row r="115">
          <cell r="B115" t="str">
            <v>4.2.13</v>
          </cell>
          <cell r="C115" t="str">
            <v>Air Washers for plantroom ventilation</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F116">
            <v>0</v>
          </cell>
          <cell r="G116">
            <v>0</v>
          </cell>
          <cell r="H116">
            <v>0</v>
          </cell>
          <cell r="I116">
            <v>0</v>
          </cell>
          <cell r="J116">
            <v>0</v>
          </cell>
          <cell r="K116">
            <v>0</v>
          </cell>
          <cell r="L116">
            <v>0</v>
          </cell>
          <cell r="M116">
            <v>0</v>
          </cell>
          <cell r="N116">
            <v>0</v>
          </cell>
          <cell r="T116">
            <v>0</v>
          </cell>
        </row>
        <row r="117">
          <cell r="U117">
            <v>0</v>
          </cell>
        </row>
        <row r="118">
          <cell r="B118">
            <v>4.3</v>
          </cell>
          <cell r="C118" t="str">
            <v>Software</v>
          </cell>
          <cell r="D118">
            <v>1</v>
          </cell>
          <cell r="E118" t="str">
            <v>no.</v>
          </cell>
          <cell r="F118" t="str">
            <v>nil</v>
          </cell>
          <cell r="G118" t="str">
            <v>nil</v>
          </cell>
          <cell r="U118">
            <v>0</v>
          </cell>
        </row>
        <row r="119">
          <cell r="U119">
            <v>0</v>
          </cell>
        </row>
        <row r="120">
          <cell r="U120">
            <v>0</v>
          </cell>
        </row>
        <row r="121">
          <cell r="B121">
            <v>4.4000000000000004</v>
          </cell>
          <cell r="C121" t="str">
            <v>Clearing &amp; Forwarding Services</v>
          </cell>
          <cell r="D121">
            <v>1</v>
          </cell>
          <cell r="E121" t="str">
            <v>lot</v>
          </cell>
          <cell r="G121">
            <v>2800183.05</v>
          </cell>
          <cell r="U121">
            <v>2800183.05</v>
          </cell>
        </row>
        <row r="122">
          <cell r="U122">
            <v>0</v>
          </cell>
        </row>
        <row r="123">
          <cell r="B123">
            <v>4.5</v>
          </cell>
          <cell r="C123" t="str">
            <v>Inland Transportation</v>
          </cell>
          <cell r="D123">
            <v>1</v>
          </cell>
          <cell r="E123" t="str">
            <v>lot</v>
          </cell>
          <cell r="G123">
            <v>4480292.74</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3"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4">
          <cell r="B4" t="str">
            <v>Cost Centre 5 -- Electrical System</v>
          </cell>
        </row>
        <row r="5">
          <cell r="Q5">
            <v>0.10199999999999999</v>
          </cell>
          <cell r="R5">
            <v>0.08</v>
          </cell>
        </row>
        <row r="6">
          <cell r="B6" t="str">
            <v>Sl. No.</v>
          </cell>
          <cell r="C6" t="str">
            <v>Item Description</v>
          </cell>
          <cell r="D6" t="str">
            <v>Qty.</v>
          </cell>
          <cell r="E6" t="str">
            <v>Unit</v>
          </cell>
          <cell r="F6" t="str">
            <v>Unit Rate</v>
          </cell>
          <cell r="G6" t="str">
            <v>Apportioned Amt. In Rs.</v>
          </cell>
          <cell r="H6" t="str">
            <v>COST BREAKDOWN</v>
          </cell>
        </row>
        <row r="7">
          <cell r="H7" t="str">
            <v>Material Price                 (Imported)</v>
          </cell>
          <cell r="I7" t="str">
            <v>Custom Duty</v>
          </cell>
          <cell r="J7" t="str">
            <v>CVD</v>
          </cell>
          <cell r="K7" t="str">
            <v>Material Price                 (Domestic)</v>
          </cell>
          <cell r="L7" t="str">
            <v>Value of Service</v>
          </cell>
          <cell r="M7" t="str">
            <v>ExciseDuty</v>
          </cell>
          <cell r="N7" t="str">
            <v>SalesTax</v>
          </cell>
          <cell r="P7" t="str">
            <v>AP EntryTax</v>
          </cell>
          <cell r="Q7" t="str">
            <v>ServiceTax</v>
          </cell>
          <cell r="R7" t="str">
            <v>WorksContract Tax</v>
          </cell>
          <cell r="S7" t="str">
            <v>Other Taxes &amp; Levies *</v>
          </cell>
          <cell r="T7" t="str">
            <v>Construction Services</v>
          </cell>
          <cell r="U7" t="str">
            <v>Installation, testing &amp; commissioning</v>
          </cell>
        </row>
        <row r="8">
          <cell r="B8">
            <v>5.0999999999999996</v>
          </cell>
          <cell r="C8" t="str">
            <v>Electrical system for Passenger Terminal Building</v>
          </cell>
          <cell r="N8" t="str">
            <v>AP TAX</v>
          </cell>
          <cell r="O8" t="str">
            <v>CST</v>
          </cell>
        </row>
        <row r="9">
          <cell r="B9" t="str">
            <v>5.1.1</v>
          </cell>
          <cell r="C9" t="str">
            <v>L.T. Cabling</v>
          </cell>
          <cell r="D9">
            <v>1</v>
          </cell>
          <cell r="E9" t="str">
            <v>Item</v>
          </cell>
          <cell r="F9">
            <v>40351077.584880002</v>
          </cell>
          <cell r="G9">
            <v>40351077.584880002</v>
          </cell>
          <cell r="K9">
            <v>28971142</v>
          </cell>
          <cell r="L9">
            <v>781192</v>
          </cell>
          <cell r="M9">
            <v>2976642</v>
          </cell>
          <cell r="O9">
            <v>868224</v>
          </cell>
          <cell r="Q9">
            <v>265510</v>
          </cell>
          <cell r="R9">
            <v>2625281</v>
          </cell>
          <cell r="T9">
            <v>5447716.58488</v>
          </cell>
          <cell r="U9">
            <v>1821843</v>
          </cell>
          <cell r="V9">
            <v>40351077.584880002</v>
          </cell>
        </row>
        <row r="10">
          <cell r="B10" t="str">
            <v>5.1.2</v>
          </cell>
          <cell r="C10" t="str">
            <v>L.T. Panels, sub-panels</v>
          </cell>
          <cell r="D10">
            <v>1</v>
          </cell>
          <cell r="E10" t="str">
            <v>Item</v>
          </cell>
          <cell r="F10">
            <v>27321331.122719999</v>
          </cell>
          <cell r="G10">
            <v>27321331.122719999</v>
          </cell>
          <cell r="K10">
            <v>18765049</v>
          </cell>
          <cell r="L10">
            <v>667214</v>
          </cell>
          <cell r="M10">
            <v>2569661</v>
          </cell>
          <cell r="O10">
            <v>734966</v>
          </cell>
          <cell r="Q10">
            <v>206432</v>
          </cell>
          <cell r="R10">
            <v>1765574</v>
          </cell>
          <cell r="T10">
            <v>3688597.1227199999</v>
          </cell>
          <cell r="U10">
            <v>1356626</v>
          </cell>
          <cell r="V10">
            <v>27321331.122719999</v>
          </cell>
        </row>
        <row r="11">
          <cell r="B11" t="str">
            <v>5.1.3</v>
          </cell>
          <cell r="C11" t="str">
            <v>Bus ducts</v>
          </cell>
          <cell r="D11">
            <v>1</v>
          </cell>
          <cell r="E11" t="str">
            <v>Item</v>
          </cell>
          <cell r="F11">
            <v>19537580.90016</v>
          </cell>
          <cell r="G11">
            <v>19537580.90016</v>
          </cell>
          <cell r="H11">
            <v>10654246</v>
          </cell>
          <cell r="I11">
            <v>1303270</v>
          </cell>
          <cell r="J11">
            <v>1261065</v>
          </cell>
          <cell r="K11">
            <v>2702421</v>
          </cell>
          <cell r="L11">
            <v>380163</v>
          </cell>
          <cell r="M11">
            <v>226561</v>
          </cell>
          <cell r="O11">
            <v>427819</v>
          </cell>
          <cell r="Q11">
            <v>65220</v>
          </cell>
          <cell r="R11">
            <v>1326031</v>
          </cell>
          <cell r="T11">
            <v>2637728.9001599997</v>
          </cell>
          <cell r="U11">
            <v>259250</v>
          </cell>
          <cell r="V11">
            <v>19537580.90016</v>
          </cell>
        </row>
        <row r="12">
          <cell r="B12" t="str">
            <v>5.1.4</v>
          </cell>
          <cell r="C12" t="str">
            <v>Main distribution boards, Sub distribution boards &amp; final distribution boards</v>
          </cell>
          <cell r="D12">
            <v>1</v>
          </cell>
          <cell r="E12" t="str">
            <v>Item</v>
          </cell>
          <cell r="F12">
            <v>54069437.318640001</v>
          </cell>
          <cell r="G12">
            <v>54069437.318640001</v>
          </cell>
          <cell r="K12">
            <v>36136654</v>
          </cell>
          <cell r="L12">
            <v>1327374</v>
          </cell>
          <cell r="M12">
            <v>5159490</v>
          </cell>
          <cell r="O12">
            <v>1473911</v>
          </cell>
          <cell r="Q12">
            <v>493057</v>
          </cell>
          <cell r="R12">
            <v>3421604</v>
          </cell>
          <cell r="T12">
            <v>7299804.3186400002</v>
          </cell>
          <cell r="U12">
            <v>3506521</v>
          </cell>
          <cell r="V12">
            <v>54069437.318640001</v>
          </cell>
        </row>
        <row r="13">
          <cell r="B13" t="str">
            <v>5.1.5</v>
          </cell>
          <cell r="C13" t="str">
            <v>Capacitor banks with automatic control panels for power factor improvement</v>
          </cell>
          <cell r="D13">
            <v>1</v>
          </cell>
          <cell r="E13" t="str">
            <v>Item</v>
          </cell>
          <cell r="F13">
            <v>5974496.5833599996</v>
          </cell>
          <cell r="G13">
            <v>5974496.5833599996</v>
          </cell>
          <cell r="K13">
            <v>4166360</v>
          </cell>
          <cell r="L13">
            <v>147948</v>
          </cell>
          <cell r="M13">
            <v>567988</v>
          </cell>
          <cell r="O13">
            <v>162522</v>
          </cell>
          <cell r="Q13">
            <v>38779</v>
          </cell>
          <cell r="R13">
            <v>391750</v>
          </cell>
          <cell r="T13">
            <v>806604.58335999993</v>
          </cell>
          <cell r="U13">
            <v>232243</v>
          </cell>
          <cell r="V13">
            <v>5974496.5833599996</v>
          </cell>
        </row>
        <row r="14">
          <cell r="B14" t="str">
            <v>5.1.6</v>
          </cell>
          <cell r="C14" t="str">
            <v>Circuit cum point wiring</v>
          </cell>
          <cell r="D14">
            <v>1</v>
          </cell>
          <cell r="E14" t="str">
            <v>Item</v>
          </cell>
          <cell r="F14">
            <v>68858036.956320003</v>
          </cell>
          <cell r="G14">
            <v>68858036.956320003</v>
          </cell>
          <cell r="K14">
            <v>52556343</v>
          </cell>
          <cell r="L14">
            <v>1125653</v>
          </cell>
          <cell r="O14">
            <v>149866</v>
          </cell>
          <cell r="Q14">
            <v>738722</v>
          </cell>
          <cell r="R14">
            <v>4216497</v>
          </cell>
          <cell r="T14">
            <v>9296382.9563199989</v>
          </cell>
          <cell r="U14">
            <v>6116723</v>
          </cell>
          <cell r="V14">
            <v>68858036.956320003</v>
          </cell>
        </row>
        <row r="15">
          <cell r="B15" t="str">
            <v>5.1.7</v>
          </cell>
          <cell r="C15" t="str">
            <v>Cable trays, raceways &amp; junction boxes</v>
          </cell>
          <cell r="D15">
            <v>1</v>
          </cell>
          <cell r="E15" t="str">
            <v>Item</v>
          </cell>
          <cell r="F15">
            <v>37884239.861280002</v>
          </cell>
          <cell r="G15">
            <v>37884239.861280002</v>
          </cell>
          <cell r="K15">
            <v>25963746</v>
          </cell>
          <cell r="L15">
            <v>695785</v>
          </cell>
          <cell r="M15">
            <v>2679671</v>
          </cell>
          <cell r="O15">
            <v>763969</v>
          </cell>
          <cell r="Q15">
            <v>375601</v>
          </cell>
          <cell r="R15">
            <v>2352591</v>
          </cell>
          <cell r="T15">
            <v>5114673.8612799998</v>
          </cell>
          <cell r="U15">
            <v>2986579</v>
          </cell>
          <cell r="V15">
            <v>37884239.861280002</v>
          </cell>
        </row>
        <row r="16">
          <cell r="B16" t="str">
            <v>5.1.8</v>
          </cell>
          <cell r="C16" t="str">
            <v>Lighting fixtures &amp; fittings</v>
          </cell>
          <cell r="D16">
            <v>1</v>
          </cell>
          <cell r="E16" t="str">
            <v>Item</v>
          </cell>
          <cell r="F16">
            <v>93595871.478719994</v>
          </cell>
          <cell r="G16">
            <v>93595871.478719994</v>
          </cell>
          <cell r="K16">
            <v>76014381</v>
          </cell>
          <cell r="L16">
            <v>1666647</v>
          </cell>
          <cell r="O16">
            <v>1875575</v>
          </cell>
          <cell r="Q16">
            <v>438394</v>
          </cell>
          <cell r="R16">
            <v>6231196</v>
          </cell>
          <cell r="T16">
            <v>12636187.47872</v>
          </cell>
          <cell r="U16">
            <v>2631334</v>
          </cell>
          <cell r="V16">
            <v>93595871.478719994</v>
          </cell>
        </row>
        <row r="17">
          <cell r="B17" t="str">
            <v>5.1.9</v>
          </cell>
          <cell r="C17" t="str">
            <v>Earthing for complete electrical system</v>
          </cell>
          <cell r="D17">
            <v>1</v>
          </cell>
          <cell r="E17" t="str">
            <v>Item</v>
          </cell>
          <cell r="F17">
            <v>10616740.44768</v>
          </cell>
          <cell r="G17">
            <v>10616740.44768</v>
          </cell>
          <cell r="K17">
            <v>8470344</v>
          </cell>
          <cell r="L17">
            <v>187126</v>
          </cell>
          <cell r="Q17">
            <v>83320</v>
          </cell>
          <cell r="R17">
            <v>677628</v>
          </cell>
          <cell r="T17">
            <v>1433344.44768</v>
          </cell>
          <cell r="U17">
            <v>629732</v>
          </cell>
          <cell r="V17">
            <v>10616740.44768</v>
          </cell>
        </row>
        <row r="18">
          <cell r="B18" t="str">
            <v>5.1.10</v>
          </cell>
          <cell r="C18" t="str">
            <v>Lightning protection system for complete building</v>
          </cell>
          <cell r="D18">
            <v>1</v>
          </cell>
          <cell r="E18" t="str">
            <v>Item</v>
          </cell>
          <cell r="F18">
            <v>7915619.64384</v>
          </cell>
          <cell r="G18">
            <v>7915619.64384</v>
          </cell>
          <cell r="K18">
            <v>6468563</v>
          </cell>
          <cell r="L18">
            <v>144077</v>
          </cell>
          <cell r="Q18">
            <v>48359</v>
          </cell>
          <cell r="R18">
            <v>517485</v>
          </cell>
          <cell r="T18">
            <v>1068671.64384</v>
          </cell>
          <cell r="U18">
            <v>330026</v>
          </cell>
          <cell r="V18">
            <v>7915619.64384</v>
          </cell>
        </row>
        <row r="19">
          <cell r="B19" t="str">
            <v>5.1.11</v>
          </cell>
          <cell r="C19" t="str">
            <v>UPS with all associated works</v>
          </cell>
          <cell r="D19">
            <v>1</v>
          </cell>
          <cell r="E19" t="str">
            <v>Item</v>
          </cell>
          <cell r="F19">
            <v>39037725.617760003</v>
          </cell>
          <cell r="G19">
            <v>39037725.617760003</v>
          </cell>
          <cell r="K19">
            <v>28687449</v>
          </cell>
          <cell r="L19">
            <v>842665</v>
          </cell>
          <cell r="M19">
            <v>3326225</v>
          </cell>
          <cell r="O19">
            <v>948300</v>
          </cell>
          <cell r="Q19">
            <v>152538</v>
          </cell>
          <cell r="R19">
            <v>2636958</v>
          </cell>
          <cell r="T19">
            <v>5270403.6177599998</v>
          </cell>
          <cell r="U19">
            <v>652810</v>
          </cell>
          <cell r="V19">
            <v>39037725.617760003</v>
          </cell>
        </row>
        <row r="20">
          <cell r="B20">
            <v>5.2</v>
          </cell>
          <cell r="C20" t="str">
            <v>Electrical system for ATC tower &amp; technical block</v>
          </cell>
          <cell r="T20">
            <v>0</v>
          </cell>
          <cell r="V20">
            <v>0</v>
          </cell>
        </row>
        <row r="21">
          <cell r="B21" t="str">
            <v>5.2.1</v>
          </cell>
          <cell r="C21" t="str">
            <v>L.T. Cabling</v>
          </cell>
          <cell r="D21">
            <v>1</v>
          </cell>
          <cell r="E21" t="str">
            <v>Item</v>
          </cell>
          <cell r="F21">
            <v>5227534.7980800001</v>
          </cell>
          <cell r="G21">
            <v>5227534.7980800001</v>
          </cell>
          <cell r="K21">
            <v>3412610</v>
          </cell>
          <cell r="L21">
            <v>88258</v>
          </cell>
          <cell r="M21">
            <v>292099</v>
          </cell>
          <cell r="O21">
            <v>97193</v>
          </cell>
          <cell r="Q21">
            <v>74800</v>
          </cell>
          <cell r="R21">
            <v>304152</v>
          </cell>
          <cell r="T21">
            <v>705758.79807999998</v>
          </cell>
          <cell r="U21">
            <v>645074</v>
          </cell>
          <cell r="V21">
            <v>5227534.7980800001</v>
          </cell>
        </row>
        <row r="22">
          <cell r="B22" t="str">
            <v>5.2.2</v>
          </cell>
          <cell r="C22" t="str">
            <v>L.T. Panels, sub-panels</v>
          </cell>
          <cell r="D22">
            <v>1</v>
          </cell>
          <cell r="E22" t="str">
            <v>Item</v>
          </cell>
          <cell r="F22">
            <v>4228708.2679200005</v>
          </cell>
          <cell r="G22">
            <v>4228708.2679200005</v>
          </cell>
          <cell r="K22">
            <v>2963506</v>
          </cell>
          <cell r="L22">
            <v>102479</v>
          </cell>
          <cell r="M22">
            <v>383243</v>
          </cell>
          <cell r="O22">
            <v>110046</v>
          </cell>
          <cell r="Q22">
            <v>28090</v>
          </cell>
          <cell r="R22">
            <v>276544</v>
          </cell>
          <cell r="T22">
            <v>570909.26792000001</v>
          </cell>
          <cell r="U22">
            <v>172914</v>
          </cell>
          <cell r="V22">
            <v>4228708.2679200005</v>
          </cell>
        </row>
        <row r="23">
          <cell r="B23" t="str">
            <v>5.2.3</v>
          </cell>
          <cell r="C23" t="str">
            <v>Bus ducts</v>
          </cell>
          <cell r="D23">
            <v>1</v>
          </cell>
          <cell r="E23" t="str">
            <v>Item</v>
          </cell>
          <cell r="F23">
            <v>1016973.51792</v>
          </cell>
          <cell r="G23">
            <v>1016973.51792</v>
          </cell>
          <cell r="H23">
            <v>457563</v>
          </cell>
          <cell r="I23">
            <v>53325</v>
          </cell>
          <cell r="J23">
            <v>52216</v>
          </cell>
          <cell r="K23">
            <v>238006</v>
          </cell>
          <cell r="L23">
            <v>14533</v>
          </cell>
          <cell r="M23">
            <v>19958</v>
          </cell>
          <cell r="O23">
            <v>16355</v>
          </cell>
          <cell r="Q23">
            <v>5256</v>
          </cell>
          <cell r="R23">
            <v>66994</v>
          </cell>
          <cell r="T23">
            <v>137299.51791999998</v>
          </cell>
          <cell r="U23">
            <v>36995</v>
          </cell>
          <cell r="V23">
            <v>1016973.51792</v>
          </cell>
        </row>
        <row r="24">
          <cell r="B24" t="str">
            <v>5.2.4</v>
          </cell>
          <cell r="C24" t="str">
            <v>Main distribution boards, Sub distribution boards &amp; final distribution boards</v>
          </cell>
          <cell r="D24">
            <v>1</v>
          </cell>
          <cell r="E24" t="str">
            <v>Item</v>
          </cell>
          <cell r="F24">
            <v>6229592.5718400003</v>
          </cell>
          <cell r="G24">
            <v>6229592.5718400003</v>
          </cell>
          <cell r="K24">
            <v>4370704</v>
          </cell>
          <cell r="L24">
            <v>152389</v>
          </cell>
          <cell r="M24">
            <v>574931</v>
          </cell>
          <cell r="O24">
            <v>164892</v>
          </cell>
          <cell r="Q24">
            <v>39838</v>
          </cell>
          <cell r="R24">
            <v>408842</v>
          </cell>
          <cell r="T24">
            <v>841044.57183999999</v>
          </cell>
          <cell r="U24">
            <v>238183</v>
          </cell>
          <cell r="V24">
            <v>6229592.5718400003</v>
          </cell>
        </row>
        <row r="25">
          <cell r="B25" t="str">
            <v>5.2.5</v>
          </cell>
          <cell r="C25" t="str">
            <v>Capacitor banks with automatic control panels for power factor improvement</v>
          </cell>
          <cell r="D25">
            <v>1</v>
          </cell>
          <cell r="E25" t="str">
            <v>Item</v>
          </cell>
          <cell r="F25">
            <v>779563.24127999996</v>
          </cell>
          <cell r="G25">
            <v>779563.24127999996</v>
          </cell>
          <cell r="K25">
            <v>527643</v>
          </cell>
          <cell r="L25">
            <v>17847</v>
          </cell>
          <cell r="M25">
            <v>65130</v>
          </cell>
          <cell r="O25">
            <v>18764</v>
          </cell>
          <cell r="Q25">
            <v>7463</v>
          </cell>
          <cell r="R25">
            <v>48923</v>
          </cell>
          <cell r="T25">
            <v>105247.24128</v>
          </cell>
          <cell r="U25">
            <v>55316</v>
          </cell>
          <cell r="V25">
            <v>779563.24127999996</v>
          </cell>
        </row>
        <row r="26">
          <cell r="B26" t="str">
            <v>5.2.6</v>
          </cell>
          <cell r="C26" t="str">
            <v>Circuit cum point wiring</v>
          </cell>
          <cell r="D26">
            <v>1</v>
          </cell>
          <cell r="E26" t="str">
            <v>Item</v>
          </cell>
          <cell r="F26">
            <v>5891440.3279200001</v>
          </cell>
          <cell r="G26">
            <v>5891440.3279200001</v>
          </cell>
          <cell r="K26">
            <v>4487383</v>
          </cell>
          <cell r="L26">
            <v>96343</v>
          </cell>
          <cell r="O26">
            <v>12604</v>
          </cell>
          <cell r="Q26">
            <v>64088</v>
          </cell>
          <cell r="R26">
            <v>359999</v>
          </cell>
          <cell r="T26">
            <v>795391.32791999995</v>
          </cell>
          <cell r="U26">
            <v>531974</v>
          </cell>
          <cell r="V26">
            <v>5891440.3279200001</v>
          </cell>
        </row>
        <row r="27">
          <cell r="B27" t="str">
            <v>5.2.7</v>
          </cell>
          <cell r="C27" t="str">
            <v>Cable trays, raceways &amp; junction boxes</v>
          </cell>
          <cell r="D27">
            <v>1</v>
          </cell>
          <cell r="E27" t="str">
            <v>Item</v>
          </cell>
          <cell r="F27">
            <v>5620763.8492799997</v>
          </cell>
          <cell r="G27">
            <v>5620763.8492799997</v>
          </cell>
          <cell r="K27">
            <v>3849669</v>
          </cell>
          <cell r="L27">
            <v>102207</v>
          </cell>
          <cell r="M27">
            <v>373086</v>
          </cell>
          <cell r="O27">
            <v>106366</v>
          </cell>
          <cell r="Q27">
            <v>58775</v>
          </cell>
          <cell r="R27">
            <v>346330</v>
          </cell>
          <cell r="T27">
            <v>758847.84927999997</v>
          </cell>
          <cell r="U27">
            <v>474020</v>
          </cell>
          <cell r="V27">
            <v>5620763.8492799997</v>
          </cell>
        </row>
        <row r="28">
          <cell r="B28" t="str">
            <v>5.2.8</v>
          </cell>
          <cell r="C28" t="str">
            <v>Lighting fixtures &amp; fittings</v>
          </cell>
          <cell r="D28">
            <v>1</v>
          </cell>
          <cell r="E28" t="str">
            <v>Item</v>
          </cell>
          <cell r="F28">
            <v>4054647.7070399998</v>
          </cell>
          <cell r="G28">
            <v>4054647.7070399998</v>
          </cell>
          <cell r="K28">
            <v>3293645</v>
          </cell>
          <cell r="L28">
            <v>72970</v>
          </cell>
          <cell r="O28">
            <v>82117</v>
          </cell>
          <cell r="Q28">
            <v>18923</v>
          </cell>
          <cell r="R28">
            <v>270061</v>
          </cell>
          <cell r="T28">
            <v>547409.70704000001</v>
          </cell>
          <cell r="U28">
            <v>112553</v>
          </cell>
          <cell r="V28">
            <v>4054647.7070399998</v>
          </cell>
        </row>
        <row r="29">
          <cell r="B29" t="str">
            <v>5.2.9</v>
          </cell>
          <cell r="C29" t="str">
            <v>Earthing for complete electrical system</v>
          </cell>
          <cell r="D29">
            <v>1</v>
          </cell>
          <cell r="E29" t="str">
            <v>Item</v>
          </cell>
          <cell r="F29">
            <v>805994.69831999997</v>
          </cell>
          <cell r="G29">
            <v>805994.69831999997</v>
          </cell>
          <cell r="K29">
            <v>634742</v>
          </cell>
          <cell r="L29">
            <v>13942</v>
          </cell>
          <cell r="Q29">
            <v>7070</v>
          </cell>
          <cell r="R29">
            <v>50779</v>
          </cell>
          <cell r="T29">
            <v>108815.69832</v>
          </cell>
          <cell r="U29">
            <v>55367</v>
          </cell>
          <cell r="V29">
            <v>805994.69831999997</v>
          </cell>
        </row>
        <row r="30">
          <cell r="B30" t="str">
            <v>5.2.10</v>
          </cell>
          <cell r="C30" t="str">
            <v>Lightning protection system for complete building</v>
          </cell>
          <cell r="D30">
            <v>1</v>
          </cell>
          <cell r="E30" t="str">
            <v>Item</v>
          </cell>
          <cell r="F30">
            <v>1367965.1863200001</v>
          </cell>
          <cell r="G30">
            <v>1367965.1863200001</v>
          </cell>
          <cell r="K30">
            <v>1080574</v>
          </cell>
          <cell r="L30">
            <v>21196</v>
          </cell>
          <cell r="Q30">
            <v>11468</v>
          </cell>
          <cell r="R30">
            <v>86446</v>
          </cell>
          <cell r="T30">
            <v>184686.18632000001</v>
          </cell>
          <cell r="U30">
            <v>91237</v>
          </cell>
          <cell r="V30">
            <v>1367965.1863200001</v>
          </cell>
        </row>
        <row r="31">
          <cell r="B31" t="str">
            <v>5.2.11</v>
          </cell>
          <cell r="C31" t="str">
            <v>UPS with all associated works</v>
          </cell>
          <cell r="D31">
            <v>1</v>
          </cell>
          <cell r="E31" t="str">
            <v>Item</v>
          </cell>
          <cell r="F31">
            <v>2415493.8986399998</v>
          </cell>
          <cell r="G31">
            <v>2415493.8986399998</v>
          </cell>
          <cell r="K31">
            <v>1759550</v>
          </cell>
          <cell r="L31">
            <v>50446</v>
          </cell>
          <cell r="M31">
            <v>199124</v>
          </cell>
          <cell r="O31">
            <v>56770</v>
          </cell>
          <cell r="Q31">
            <v>11513</v>
          </cell>
          <cell r="R31">
            <v>161236</v>
          </cell>
          <cell r="T31">
            <v>326110.89863999997</v>
          </cell>
          <cell r="U31">
            <v>62426</v>
          </cell>
          <cell r="V31">
            <v>2415493.8986399998</v>
          </cell>
        </row>
        <row r="32">
          <cell r="B32">
            <v>5.3</v>
          </cell>
          <cell r="C32" t="str">
            <v>Software</v>
          </cell>
          <cell r="D32">
            <v>1</v>
          </cell>
          <cell r="E32" t="str">
            <v>Item</v>
          </cell>
          <cell r="G32" t="str">
            <v>N.A.</v>
          </cell>
          <cell r="V32">
            <v>0</v>
          </cell>
        </row>
        <row r="33">
          <cell r="B33">
            <v>5.4</v>
          </cell>
          <cell r="C33" t="str">
            <v>Clearing and Forwarding Services</v>
          </cell>
          <cell r="D33">
            <v>1</v>
          </cell>
          <cell r="E33" t="str">
            <v>Item</v>
          </cell>
          <cell r="F33">
            <v>434922.7</v>
          </cell>
          <cell r="G33">
            <v>434922.7</v>
          </cell>
          <cell r="V33">
            <v>434922.7</v>
          </cell>
        </row>
        <row r="34">
          <cell r="B34">
            <v>5.5</v>
          </cell>
          <cell r="C34" t="str">
            <v>Inland Transportation</v>
          </cell>
          <cell r="D34">
            <v>1</v>
          </cell>
          <cell r="E34" t="str">
            <v>Item</v>
          </cell>
          <cell r="F34">
            <v>695876.74</v>
          </cell>
          <cell r="G34">
            <v>695876.74</v>
          </cell>
          <cell r="V34">
            <v>695876.74</v>
          </cell>
        </row>
        <row r="35">
          <cell r="B35">
            <v>5.6</v>
          </cell>
          <cell r="C35" t="str">
            <v>Value of   engineering services</v>
          </cell>
          <cell r="D35">
            <v>1</v>
          </cell>
          <cell r="E35" t="str">
            <v>Item</v>
          </cell>
          <cell r="F35">
            <v>7567654.9799999995</v>
          </cell>
          <cell r="G35">
            <v>7567654.9799999995</v>
          </cell>
          <cell r="V35">
            <v>7567654.9799999995</v>
          </cell>
        </row>
        <row r="36">
          <cell r="B36">
            <v>5.7</v>
          </cell>
          <cell r="C36" t="str">
            <v>Commissioning Spare Parts (provide separate list with quantity and unit prices for spares for each item 5.1 to 5.6)</v>
          </cell>
          <cell r="D36">
            <v>1</v>
          </cell>
          <cell r="E36" t="str">
            <v>Item</v>
          </cell>
          <cell r="V36">
            <v>0</v>
          </cell>
        </row>
        <row r="37">
          <cell r="A37" t="str">
            <v>5</v>
          </cell>
          <cell r="B37" t="str">
            <v>TOTAL APPORTIONED AMOUNT FOR  COST CENTRE 5 (inclusive of all taxes and duties except tax payable under Section 5 OR 6 and 5F of the APGST)</v>
          </cell>
          <cell r="G37">
            <v>451499289.99992007</v>
          </cell>
          <cell r="H37">
            <v>11111809</v>
          </cell>
          <cell r="I37">
            <v>1356595</v>
          </cell>
          <cell r="J37">
            <v>1313281</v>
          </cell>
          <cell r="K37">
            <v>315520484</v>
          </cell>
          <cell r="L37">
            <v>8698454</v>
          </cell>
          <cell r="M37">
            <v>19413809</v>
          </cell>
          <cell r="O37">
            <v>8070259</v>
          </cell>
          <cell r="Q37">
            <v>3233216</v>
          </cell>
          <cell r="R37">
            <v>28542901</v>
          </cell>
          <cell r="T37">
            <v>59781636.579919994</v>
          </cell>
          <cell r="U37">
            <v>22999746</v>
          </cell>
          <cell r="V37">
            <v>451499289.57991999</v>
          </cell>
        </row>
        <row r="38">
          <cell r="B38" t="str">
            <v>Value of applicable Segniorage charges</v>
          </cell>
          <cell r="V38">
            <v>451499289.99992007</v>
          </cell>
        </row>
        <row r="39">
          <cell r="B39" t="str">
            <v>Note for Tenderers :  Any items of work not specifiically mentioned above shall be allocated to the most appropriate item of work and indicated separately (5.1 to 5.7)</v>
          </cell>
          <cell r="V39">
            <v>-0.42000007629394531</v>
          </cell>
        </row>
        <row r="40">
          <cell r="G40">
            <v>451499289.57992005</v>
          </cell>
          <cell r="V40">
            <v>0.42000007629394531</v>
          </cell>
        </row>
        <row r="41">
          <cell r="G41">
            <v>0.42000001668930054</v>
          </cell>
        </row>
      </sheetData>
      <sheetData sheetId="14"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3">
          <cell r="B3" t="str">
            <v>Cost Centre 6A – Plumbing System</v>
          </cell>
        </row>
        <row r="5">
          <cell r="B5" t="str">
            <v>SL. NO</v>
          </cell>
          <cell r="C5" t="str">
            <v>ITEM DESCRIPTION</v>
          </cell>
          <cell r="D5" t="str">
            <v>QTY</v>
          </cell>
          <cell r="E5" t="str">
            <v>UNIT</v>
          </cell>
          <cell r="F5" t="str">
            <v>UNIT RATE</v>
          </cell>
          <cell r="G5" t="str">
            <v>APPORTIONED AMOUNT IN RUPEES</v>
          </cell>
          <cell r="H5" t="str">
            <v>COST BREAKDOWN</v>
          </cell>
        </row>
        <row r="6">
          <cell r="H6" t="str">
            <v>CIF Price</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N7" t="str">
            <v>AP TAX</v>
          </cell>
          <cell r="O7" t="str">
            <v>CST</v>
          </cell>
        </row>
        <row r="8">
          <cell r="B8" t="str">
            <v>6A.1.1</v>
          </cell>
          <cell r="C8" t="str">
            <v>Hydro-pneumatic system for domestic water</v>
          </cell>
          <cell r="D8">
            <v>1</v>
          </cell>
          <cell r="E8" t="str">
            <v>Set</v>
          </cell>
          <cell r="F8">
            <v>1125898.04371584</v>
          </cell>
          <cell r="G8">
            <v>1125898.04371584</v>
          </cell>
          <cell r="K8">
            <v>919301</v>
          </cell>
          <cell r="L8">
            <v>27580</v>
          </cell>
          <cell r="M8">
            <v>0</v>
          </cell>
          <cell r="O8">
            <v>29315.52</v>
          </cell>
          <cell r="Q8">
            <v>4892.3279999999995</v>
          </cell>
          <cell r="R8">
            <v>0</v>
          </cell>
          <cell r="S8">
            <v>0</v>
          </cell>
          <cell r="T8">
            <v>152005.19571584</v>
          </cell>
          <cell r="U8">
            <v>20384</v>
          </cell>
          <cell r="V8">
            <v>1125898.04371584</v>
          </cell>
        </row>
        <row r="9">
          <cell r="B9" t="str">
            <v>6A.1.2</v>
          </cell>
          <cell r="C9" t="str">
            <v>Hydro-pneumatic system for flushing water</v>
          </cell>
          <cell r="D9">
            <v>1</v>
          </cell>
          <cell r="E9" t="str">
            <v>Set</v>
          </cell>
          <cell r="F9">
            <v>1125898.04371584</v>
          </cell>
          <cell r="G9">
            <v>1125898.04371584</v>
          </cell>
          <cell r="K9">
            <v>919301</v>
          </cell>
          <cell r="L9">
            <v>27580</v>
          </cell>
          <cell r="M9">
            <v>0</v>
          </cell>
          <cell r="O9">
            <v>29315.52</v>
          </cell>
          <cell r="Q9">
            <v>4892.3279999999995</v>
          </cell>
          <cell r="T9">
            <v>152005.19571584</v>
          </cell>
          <cell r="U9">
            <v>20384</v>
          </cell>
          <cell r="V9">
            <v>1125898.04371584</v>
          </cell>
        </row>
        <row r="10">
          <cell r="B10" t="str">
            <v>6A.1.3</v>
          </cell>
          <cell r="C10" t="str">
            <v>Hydro-pneumatic system for drinking water</v>
          </cell>
          <cell r="D10">
            <v>1</v>
          </cell>
          <cell r="E10" t="str">
            <v>Set</v>
          </cell>
          <cell r="F10">
            <v>720850.13927471999</v>
          </cell>
          <cell r="G10">
            <v>720850.13927471999</v>
          </cell>
          <cell r="K10">
            <v>574258</v>
          </cell>
          <cell r="L10">
            <v>17228</v>
          </cell>
          <cell r="M10">
            <v>0</v>
          </cell>
          <cell r="O10">
            <v>18312.48</v>
          </cell>
          <cell r="Q10">
            <v>4460.1539999999995</v>
          </cell>
          <cell r="T10">
            <v>97320.505274719995</v>
          </cell>
          <cell r="U10">
            <v>26499</v>
          </cell>
          <cell r="V10">
            <v>720850.13927471999</v>
          </cell>
        </row>
        <row r="11">
          <cell r="B11" t="str">
            <v>6A.1.4</v>
          </cell>
          <cell r="C11" t="str">
            <v>Package type Reverse osmosis plant for drinking water</v>
          </cell>
          <cell r="D11">
            <v>1</v>
          </cell>
          <cell r="E11" t="str">
            <v>Set</v>
          </cell>
          <cell r="F11">
            <v>12632299.423021922</v>
          </cell>
          <cell r="G11">
            <v>12632299.423021922</v>
          </cell>
          <cell r="K11">
            <v>9958072</v>
          </cell>
          <cell r="L11">
            <v>56402</v>
          </cell>
          <cell r="M11">
            <v>464500</v>
          </cell>
          <cell r="O11">
            <v>200152.48</v>
          </cell>
          <cell r="Q11">
            <v>33368.993999999999</v>
          </cell>
          <cell r="T11">
            <v>1705460.9490219201</v>
          </cell>
          <cell r="U11">
            <v>270745</v>
          </cell>
          <cell r="V11">
            <v>12632299.423021922</v>
          </cell>
        </row>
        <row r="12">
          <cell r="B12" t="str">
            <v>6A.1.5</v>
          </cell>
          <cell r="C12" t="str">
            <v>Domestic water supply piping including valves and other associated works</v>
          </cell>
          <cell r="D12">
            <v>1</v>
          </cell>
          <cell r="E12" t="str">
            <v>Set</v>
          </cell>
          <cell r="F12">
            <v>4860318.6447709929</v>
          </cell>
          <cell r="G12">
            <v>4860318.6447709929</v>
          </cell>
          <cell r="K12">
            <v>3103083</v>
          </cell>
          <cell r="L12">
            <v>93093</v>
          </cell>
          <cell r="M12">
            <v>403732.49653670407</v>
          </cell>
          <cell r="O12">
            <v>115103.34313026813</v>
          </cell>
          <cell r="Q12">
            <v>62506.11</v>
          </cell>
          <cell r="T12">
            <v>656181.695104021</v>
          </cell>
          <cell r="U12">
            <v>519712</v>
          </cell>
          <cell r="V12">
            <v>4860318.6447709929</v>
          </cell>
        </row>
        <row r="13">
          <cell r="B13" t="str">
            <v>6A.1.6</v>
          </cell>
          <cell r="C13" t="str">
            <v>Flushing water supply piping including valves and other associated works</v>
          </cell>
          <cell r="D13">
            <v>1</v>
          </cell>
          <cell r="E13" t="str">
            <v>Set</v>
          </cell>
          <cell r="F13">
            <v>3358891.2582893656</v>
          </cell>
          <cell r="G13">
            <v>3358891.2582893656</v>
          </cell>
          <cell r="K13">
            <v>2066707</v>
          </cell>
          <cell r="L13">
            <v>62002</v>
          </cell>
          <cell r="M13">
            <v>268892.76620519813</v>
          </cell>
          <cell r="O13">
            <v>76660.800404383932</v>
          </cell>
          <cell r="Q13">
            <v>51384.642</v>
          </cell>
          <cell r="T13">
            <v>453477.04967978352</v>
          </cell>
          <cell r="U13">
            <v>441769</v>
          </cell>
          <cell r="V13">
            <v>3358891.2582893656</v>
          </cell>
        </row>
        <row r="14">
          <cell r="B14" t="str">
            <v>6A1.7</v>
          </cell>
          <cell r="C14" t="str">
            <v>Soft water (drinking) supply piping including valves and other associated works</v>
          </cell>
          <cell r="D14">
            <v>1</v>
          </cell>
          <cell r="E14" t="str">
            <v>Set</v>
          </cell>
          <cell r="F14">
            <v>4507083.2027205303</v>
          </cell>
          <cell r="G14">
            <v>4507083.2027205303</v>
          </cell>
          <cell r="K14">
            <v>2795733</v>
          </cell>
          <cell r="L14">
            <v>83872</v>
          </cell>
          <cell r="M14">
            <v>363744.22421529604</v>
          </cell>
          <cell r="O14">
            <v>103702.76509981183</v>
          </cell>
          <cell r="Q14">
            <v>66576.114000000001</v>
          </cell>
          <cell r="T14">
            <v>608492.09940542199</v>
          </cell>
          <cell r="U14">
            <v>568835</v>
          </cell>
          <cell r="V14">
            <v>4507083.2027205303</v>
          </cell>
        </row>
        <row r="15">
          <cell r="B15" t="str">
            <v>6A.1.8</v>
          </cell>
          <cell r="C15" t="str">
            <v>Water coolers for drinking water</v>
          </cell>
          <cell r="D15">
            <v>1</v>
          </cell>
          <cell r="E15" t="str">
            <v>Set</v>
          </cell>
          <cell r="F15">
            <v>1761036.9887207232</v>
          </cell>
          <cell r="G15">
            <v>1761036.9887207232</v>
          </cell>
          <cell r="K15">
            <v>1274022</v>
          </cell>
          <cell r="L15">
            <v>38221</v>
          </cell>
          <cell r="M15">
            <v>165758.97600000002</v>
          </cell>
          <cell r="O15">
            <v>47257.559040000007</v>
          </cell>
          <cell r="Q15">
            <v>6892.4459999999999</v>
          </cell>
          <cell r="T15">
            <v>237754.00768072318</v>
          </cell>
          <cell r="U15">
            <v>29352</v>
          </cell>
          <cell r="V15">
            <v>1761036.9887207232</v>
          </cell>
        </row>
        <row r="16">
          <cell r="B16" t="str">
            <v>6A.1.9</v>
          </cell>
          <cell r="C16" t="str">
            <v>Water hydrants on apron</v>
          </cell>
          <cell r="E16" t="str">
            <v>Set</v>
          </cell>
          <cell r="F16" t="str">
            <v>Not Applicable</v>
          </cell>
          <cell r="K16">
            <v>0</v>
          </cell>
          <cell r="L16">
            <v>0</v>
          </cell>
          <cell r="M16">
            <v>0</v>
          </cell>
          <cell r="O16">
            <v>0</v>
          </cell>
          <cell r="Q16">
            <v>0</v>
          </cell>
          <cell r="T16">
            <v>0</v>
          </cell>
          <cell r="U16">
            <v>0</v>
          </cell>
          <cell r="V16">
            <v>0</v>
          </cell>
        </row>
        <row r="17">
          <cell r="B17" t="str">
            <v>6A.1.10</v>
          </cell>
          <cell r="C17" t="str">
            <v>Sanitary fixtures &amp; fittings</v>
          </cell>
          <cell r="D17">
            <v>1</v>
          </cell>
          <cell r="E17" t="str">
            <v>Set</v>
          </cell>
          <cell r="F17">
            <v>9266736.0626554899</v>
          </cell>
          <cell r="G17">
            <v>9266736.0626554899</v>
          </cell>
          <cell r="K17">
            <v>6614332</v>
          </cell>
          <cell r="L17">
            <v>198430</v>
          </cell>
          <cell r="M17">
            <v>860570.29615017853</v>
          </cell>
          <cell r="O17">
            <v>245346.90403967837</v>
          </cell>
          <cell r="Q17">
            <v>45708.75</v>
          </cell>
          <cell r="T17">
            <v>1251083.1124656328</v>
          </cell>
          <cell r="U17">
            <v>249695</v>
          </cell>
          <cell r="V17">
            <v>9266736.0626554899</v>
          </cell>
        </row>
        <row r="18">
          <cell r="B18" t="str">
            <v>6A.1.11</v>
          </cell>
          <cell r="C18" t="str">
            <v>Hot water geysers</v>
          </cell>
          <cell r="D18">
            <v>1</v>
          </cell>
          <cell r="E18" t="str">
            <v>Set</v>
          </cell>
          <cell r="F18">
            <v>4295110.0695623998</v>
          </cell>
          <cell r="G18">
            <v>4295110.0695623998</v>
          </cell>
          <cell r="K18">
            <v>3145918</v>
          </cell>
          <cell r="L18">
            <v>94378</v>
          </cell>
          <cell r="M18">
            <v>409305.59999999998</v>
          </cell>
          <cell r="O18">
            <v>116692.22399999999</v>
          </cell>
          <cell r="Q18">
            <v>12745.205999999998</v>
          </cell>
          <cell r="T18">
            <v>579874.03956239996</v>
          </cell>
          <cell r="U18">
            <v>30575</v>
          </cell>
          <cell r="V18">
            <v>4295110.0695623998</v>
          </cell>
        </row>
        <row r="19">
          <cell r="B19" t="str">
            <v>6A.1.12</v>
          </cell>
          <cell r="C19" t="str">
            <v>Soil, waste &amp; vent piping including fittings, traps for internal drainage</v>
          </cell>
          <cell r="D19">
            <v>1</v>
          </cell>
          <cell r="E19" t="str">
            <v>Set</v>
          </cell>
          <cell r="F19">
            <v>22218537.136107184</v>
          </cell>
          <cell r="G19">
            <v>22218537.136107184</v>
          </cell>
          <cell r="K19">
            <v>13787431</v>
          </cell>
          <cell r="L19">
            <v>413623</v>
          </cell>
          <cell r="M19">
            <v>1793840.1887592962</v>
          </cell>
          <cell r="O19">
            <v>511420.32048157189</v>
          </cell>
          <cell r="Q19">
            <v>327639.3</v>
          </cell>
          <cell r="T19">
            <v>2999679.3268663147</v>
          </cell>
          <cell r="U19">
            <v>2798527</v>
          </cell>
          <cell r="V19">
            <v>22218537.136107184</v>
          </cell>
        </row>
        <row r="20">
          <cell r="B20" t="str">
            <v>6A.1.13</v>
          </cell>
          <cell r="C20" t="str">
            <v>Manholes and other associated works for internal drainage</v>
          </cell>
          <cell r="D20">
            <v>1</v>
          </cell>
          <cell r="E20" t="str">
            <v>Set</v>
          </cell>
          <cell r="F20">
            <v>4346097.6949936263</v>
          </cell>
          <cell r="G20">
            <v>4346097.6949936263</v>
          </cell>
          <cell r="K20">
            <v>3097350</v>
          </cell>
          <cell r="L20">
            <v>92921</v>
          </cell>
          <cell r="M20">
            <v>402986.63326752</v>
          </cell>
          <cell r="O20">
            <v>114890.69897470082</v>
          </cell>
          <cell r="Q20">
            <v>21939.588</v>
          </cell>
          <cell r="T20">
            <v>586757.77475140581</v>
          </cell>
          <cell r="U20">
            <v>122173</v>
          </cell>
          <cell r="V20">
            <v>4346097.6949936263</v>
          </cell>
        </row>
        <row r="21">
          <cell r="B21" t="str">
            <v>6A.1.14</v>
          </cell>
          <cell r="C21" t="str">
            <v>Sewage pumps</v>
          </cell>
          <cell r="D21">
            <v>1</v>
          </cell>
          <cell r="E21" t="str">
            <v>Set</v>
          </cell>
          <cell r="F21">
            <v>8140139.4471758269</v>
          </cell>
          <cell r="G21">
            <v>8140139.4471758269</v>
          </cell>
          <cell r="K21">
            <v>6335390</v>
          </cell>
          <cell r="L21">
            <v>0</v>
          </cell>
          <cell r="M21">
            <v>180436.09600000002</v>
          </cell>
          <cell r="O21">
            <v>209246.39317333332</v>
          </cell>
          <cell r="Q21">
            <v>29256.353999999999</v>
          </cell>
          <cell r="T21">
            <v>1098983.6040024939</v>
          </cell>
          <cell r="U21">
            <v>286827</v>
          </cell>
          <cell r="V21">
            <v>8140139.4471758269</v>
          </cell>
        </row>
        <row r="22">
          <cell r="B22" t="str">
            <v>6A.1.15</v>
          </cell>
          <cell r="C22" t="str">
            <v>Motor control centres for plumbing system</v>
          </cell>
          <cell r="D22">
            <v>1</v>
          </cell>
          <cell r="E22" t="str">
            <v>Set</v>
          </cell>
          <cell r="F22">
            <v>6336984.4823798398</v>
          </cell>
          <cell r="G22">
            <v>6336984.4823798398</v>
          </cell>
          <cell r="K22">
            <v>4558093</v>
          </cell>
          <cell r="L22">
            <v>146013</v>
          </cell>
          <cell r="M22">
            <v>523455.84</v>
          </cell>
          <cell r="O22">
            <v>149236</v>
          </cell>
          <cell r="Q22">
            <v>36715.307999999997</v>
          </cell>
          <cell r="T22">
            <v>855543.33437983994</v>
          </cell>
          <cell r="U22">
            <v>213941</v>
          </cell>
          <cell r="V22">
            <v>6336984.4823798398</v>
          </cell>
        </row>
        <row r="23">
          <cell r="B23" t="str">
            <v>6A.1.16</v>
          </cell>
          <cell r="C23" t="str">
            <v>Other associated electrical works for plumbing system</v>
          </cell>
          <cell r="D23">
            <v>1</v>
          </cell>
          <cell r="E23" t="str">
            <v>Set</v>
          </cell>
          <cell r="F23">
            <v>4184700.0480191996</v>
          </cell>
          <cell r="G23">
            <v>4184700.0480191996</v>
          </cell>
          <cell r="K23">
            <v>2885702</v>
          </cell>
          <cell r="L23">
            <v>79742</v>
          </cell>
          <cell r="M23">
            <v>268238.13</v>
          </cell>
          <cell r="O23">
            <v>76677.19</v>
          </cell>
          <cell r="Q23">
            <v>43396.92</v>
          </cell>
          <cell r="T23">
            <v>564967.80801919999</v>
          </cell>
          <cell r="U23">
            <v>345718</v>
          </cell>
          <cell r="V23">
            <v>4184700.0480191996</v>
          </cell>
        </row>
        <row r="24">
          <cell r="B24" t="str">
            <v>6A.1.17</v>
          </cell>
          <cell r="C24" t="str">
            <v>Rain water  piping including fitting for Passenger Terminal Building upvc</v>
          </cell>
          <cell r="D24">
            <v>1</v>
          </cell>
          <cell r="E24" t="str">
            <v>Set</v>
          </cell>
          <cell r="F24">
            <v>971075.86972014327</v>
          </cell>
          <cell r="G24">
            <v>971075.86972014327</v>
          </cell>
          <cell r="K24">
            <v>603708</v>
          </cell>
          <cell r="L24">
            <v>18112</v>
          </cell>
          <cell r="M24">
            <v>78546.481651199996</v>
          </cell>
          <cell r="O24">
            <v>22393.447906047997</v>
          </cell>
          <cell r="Q24">
            <v>14201.97</v>
          </cell>
          <cell r="T24">
            <v>131102.97016289528</v>
          </cell>
          <cell r="U24">
            <v>121123</v>
          </cell>
          <cell r="V24">
            <v>971075.86972014327</v>
          </cell>
        </row>
        <row r="25">
          <cell r="B25" t="str">
            <v>6A.2</v>
          </cell>
          <cell r="C25" t="str">
            <v>Plumbing system  for ATC tower &amp; technical block</v>
          </cell>
          <cell r="F25">
            <v>0</v>
          </cell>
          <cell r="K25">
            <v>0</v>
          </cell>
          <cell r="L25">
            <v>0</v>
          </cell>
          <cell r="M25">
            <v>0</v>
          </cell>
          <cell r="O25">
            <v>0</v>
          </cell>
          <cell r="Q25">
            <v>0</v>
          </cell>
          <cell r="T25">
            <v>0</v>
          </cell>
          <cell r="U25">
            <v>0</v>
          </cell>
          <cell r="V25">
            <v>0</v>
          </cell>
        </row>
        <row r="26">
          <cell r="B26" t="str">
            <v>6A.2.1</v>
          </cell>
          <cell r="C26" t="str">
            <v>Domestic water supply piping including valves and other associated works</v>
          </cell>
          <cell r="D26">
            <v>1</v>
          </cell>
          <cell r="E26" t="str">
            <v>Set</v>
          </cell>
          <cell r="F26">
            <v>662101.99595416756</v>
          </cell>
          <cell r="G26">
            <v>662101.99595416756</v>
          </cell>
          <cell r="K26">
            <v>418298</v>
          </cell>
          <cell r="L26">
            <v>12549</v>
          </cell>
          <cell r="M26">
            <v>54423.450512640004</v>
          </cell>
          <cell r="O26">
            <v>15516.019028505598</v>
          </cell>
          <cell r="Q26">
            <v>8980.4879999999994</v>
          </cell>
          <cell r="T26">
            <v>89389.038413022005</v>
          </cell>
          <cell r="U26">
            <v>75495</v>
          </cell>
          <cell r="V26">
            <v>662101.99595416756</v>
          </cell>
        </row>
        <row r="27">
          <cell r="B27" t="str">
            <v>6A.2.2</v>
          </cell>
          <cell r="C27" t="str">
            <v>Flushing water supply piping including valves and other associated works</v>
          </cell>
          <cell r="D27">
            <v>1</v>
          </cell>
          <cell r="E27" t="str">
            <v>Set</v>
          </cell>
          <cell r="F27">
            <v>435205.86458497884</v>
          </cell>
          <cell r="G27">
            <v>435205.86458497884</v>
          </cell>
          <cell r="K27">
            <v>261806</v>
          </cell>
          <cell r="L27">
            <v>7855</v>
          </cell>
          <cell r="M27">
            <v>34062.719102983683</v>
          </cell>
          <cell r="O27">
            <v>9711.2144266153464</v>
          </cell>
          <cell r="Q27">
            <v>7286.6759999999995</v>
          </cell>
          <cell r="T27">
            <v>58756.255055379814</v>
          </cell>
          <cell r="U27">
            <v>63583</v>
          </cell>
          <cell r="V27">
            <v>435205.86458497884</v>
          </cell>
        </row>
        <row r="28">
          <cell r="B28" t="str">
            <v>6A.2.2.A</v>
          </cell>
          <cell r="C28" t="str">
            <v>Drinking water supply piping including valves and other associated works</v>
          </cell>
          <cell r="D28">
            <v>1</v>
          </cell>
          <cell r="E28" t="str">
            <v>Set</v>
          </cell>
          <cell r="F28">
            <v>900340.96747166547</v>
          </cell>
          <cell r="G28">
            <v>900340.96747166547</v>
          </cell>
          <cell r="K28">
            <v>556470</v>
          </cell>
          <cell r="L28">
            <v>16695</v>
          </cell>
          <cell r="M28">
            <v>72400.586707200011</v>
          </cell>
          <cell r="O28">
            <v>20641.265308287995</v>
          </cell>
          <cell r="Q28">
            <v>13510.92</v>
          </cell>
          <cell r="T28">
            <v>121553.19545617739</v>
          </cell>
          <cell r="U28">
            <v>115765</v>
          </cell>
          <cell r="V28">
            <v>900340.96747166547</v>
          </cell>
        </row>
        <row r="29">
          <cell r="B29" t="str">
            <v>6A.2.3</v>
          </cell>
          <cell r="C29" t="str">
            <v>sanitary fixtures &amp; fittings</v>
          </cell>
          <cell r="D29">
            <v>1</v>
          </cell>
          <cell r="E29" t="str">
            <v>Set</v>
          </cell>
          <cell r="F29">
            <v>515813.61057179567</v>
          </cell>
          <cell r="G29">
            <v>515813.61057179567</v>
          </cell>
          <cell r="K29">
            <v>367249</v>
          </cell>
          <cell r="L29">
            <v>11018</v>
          </cell>
          <cell r="M29">
            <v>47781.624797381432</v>
          </cell>
          <cell r="O29">
            <v>13622.44754027306</v>
          </cell>
          <cell r="Q29">
            <v>2641.596</v>
          </cell>
          <cell r="T29">
            <v>69638.942234141126</v>
          </cell>
          <cell r="U29">
            <v>14880</v>
          </cell>
          <cell r="V29">
            <v>515813.61057179561</v>
          </cell>
        </row>
        <row r="30">
          <cell r="B30" t="str">
            <v>6A.2.4</v>
          </cell>
          <cell r="C30" t="str">
            <v>Soil, waste &amp; vent piping including fittings, traps for internal drainage</v>
          </cell>
          <cell r="D30">
            <v>1</v>
          </cell>
          <cell r="E30" t="str">
            <v>Set</v>
          </cell>
          <cell r="F30">
            <v>1973116.6401062501</v>
          </cell>
          <cell r="G30">
            <v>1973116.6401062501</v>
          </cell>
          <cell r="K30">
            <v>1227164</v>
          </cell>
          <cell r="L30">
            <v>36815</v>
          </cell>
          <cell r="M30">
            <v>159662.45026672643</v>
          </cell>
          <cell r="O30">
            <v>45519.451507415732</v>
          </cell>
          <cell r="Q30">
            <v>28804.29</v>
          </cell>
          <cell r="T30">
            <v>266386.44833210809</v>
          </cell>
          <cell r="U30">
            <v>245580</v>
          </cell>
          <cell r="V30">
            <v>1973116.6401062501</v>
          </cell>
        </row>
        <row r="31">
          <cell r="B31" t="str">
            <v>6.A.2.6</v>
          </cell>
          <cell r="C31" t="str">
            <v>Motor control centres for plumbing systems</v>
          </cell>
          <cell r="D31">
            <v>1</v>
          </cell>
          <cell r="E31" t="str">
            <v>Set</v>
          </cell>
          <cell r="F31">
            <v>1361936.47883328</v>
          </cell>
          <cell r="G31">
            <v>1361936.47883328</v>
          </cell>
          <cell r="K31">
            <v>977744</v>
          </cell>
          <cell r="L31">
            <v>35642</v>
          </cell>
          <cell r="M31">
            <v>127774.18</v>
          </cell>
          <cell r="O31">
            <v>36428</v>
          </cell>
          <cell r="Q31">
            <v>6642.0359999999991</v>
          </cell>
          <cell r="T31">
            <v>183872.26283327999</v>
          </cell>
          <cell r="U31">
            <v>29476</v>
          </cell>
          <cell r="V31">
            <v>1361936.47883328</v>
          </cell>
        </row>
        <row r="32">
          <cell r="B32" t="str">
            <v>6.A.2.7</v>
          </cell>
          <cell r="C32" t="str">
            <v xml:space="preserve">Other associated electrical /civil works for plumbing system </v>
          </cell>
          <cell r="D32">
            <v>1</v>
          </cell>
          <cell r="E32" t="str">
            <v>Set</v>
          </cell>
          <cell r="F32">
            <v>2728634.0991185606</v>
          </cell>
          <cell r="G32">
            <v>2728634.0991185606</v>
          </cell>
          <cell r="K32">
            <v>212710</v>
          </cell>
          <cell r="L32">
            <v>261454</v>
          </cell>
          <cell r="M32">
            <v>1082837.76</v>
          </cell>
          <cell r="O32">
            <v>1365947.81</v>
          </cell>
          <cell r="Q32">
            <v>9294.5120000000006</v>
          </cell>
          <cell r="T32">
            <v>37811.017118559997</v>
          </cell>
          <cell r="U32">
            <v>20033</v>
          </cell>
          <cell r="V32">
            <v>2728634.0991185606</v>
          </cell>
        </row>
        <row r="33">
          <cell r="B33" t="str">
            <v>6.A.2.8</v>
          </cell>
          <cell r="C33" t="str">
            <v>Hydro-pneumatic system for domestic water</v>
          </cell>
          <cell r="D33">
            <v>1</v>
          </cell>
          <cell r="E33" t="str">
            <v>Set</v>
          </cell>
          <cell r="F33">
            <v>597959.95204799995</v>
          </cell>
          <cell r="G33">
            <v>597959.95204799995</v>
          </cell>
          <cell r="K33">
            <v>488912</v>
          </cell>
          <cell r="L33">
            <v>14668</v>
          </cell>
          <cell r="M33">
            <v>0</v>
          </cell>
          <cell r="O33">
            <v>15590.88</v>
          </cell>
          <cell r="Q33">
            <v>2535.7199999999998</v>
          </cell>
          <cell r="T33">
            <v>80729.352048000001</v>
          </cell>
          <cell r="U33">
            <v>10192</v>
          </cell>
          <cell r="V33">
            <v>597959.95204799995</v>
          </cell>
        </row>
        <row r="34">
          <cell r="B34" t="str">
            <v>6.A.2.9</v>
          </cell>
          <cell r="C34" t="str">
            <v>Hydro-pneumatic system for flushing water</v>
          </cell>
          <cell r="D34">
            <v>1</v>
          </cell>
          <cell r="E34" t="str">
            <v>Set</v>
          </cell>
          <cell r="F34">
            <v>611088.94913423993</v>
          </cell>
          <cell r="G34">
            <v>611088.94913423993</v>
          </cell>
          <cell r="K34">
            <v>499885</v>
          </cell>
          <cell r="L34">
            <v>14997</v>
          </cell>
          <cell r="M34">
            <v>0</v>
          </cell>
          <cell r="O34">
            <v>15940.8</v>
          </cell>
          <cell r="Q34">
            <v>2569.2779999999998</v>
          </cell>
          <cell r="T34">
            <v>82501.871134239991</v>
          </cell>
          <cell r="U34">
            <v>10192</v>
          </cell>
          <cell r="V34">
            <v>611088.94913424004</v>
          </cell>
        </row>
        <row r="35">
          <cell r="B35" t="str">
            <v>6.A.2.10</v>
          </cell>
          <cell r="C35" t="str">
            <v>Hydro-pneumatic system for drinking water</v>
          </cell>
          <cell r="D35">
            <v>1</v>
          </cell>
          <cell r="E35" t="str">
            <v>Set</v>
          </cell>
          <cell r="F35">
            <v>512009.48269823997</v>
          </cell>
          <cell r="G35">
            <v>512009.48269823997</v>
          </cell>
          <cell r="K35">
            <v>410565</v>
          </cell>
          <cell r="L35">
            <v>12317</v>
          </cell>
          <cell r="M35">
            <v>0</v>
          </cell>
          <cell r="O35">
            <v>13092.48</v>
          </cell>
          <cell r="Q35">
            <v>2919.6479999999997</v>
          </cell>
          <cell r="T35">
            <v>69125.35469824</v>
          </cell>
          <cell r="U35">
            <v>16307</v>
          </cell>
          <cell r="V35">
            <v>512009.48269823997</v>
          </cell>
        </row>
        <row r="36">
          <cell r="B36" t="str">
            <v>6.A.2.11</v>
          </cell>
          <cell r="C36" t="str">
            <v>Package type Reverse osmosis plant for drinking water</v>
          </cell>
          <cell r="D36">
            <v>1</v>
          </cell>
          <cell r="E36" t="str">
            <v>Set</v>
          </cell>
          <cell r="F36">
            <v>5271265.5713579208</v>
          </cell>
          <cell r="G36">
            <v>5271265.5713579208</v>
          </cell>
          <cell r="K36">
            <v>4239603</v>
          </cell>
          <cell r="L36">
            <v>10978</v>
          </cell>
          <cell r="M36">
            <v>226200</v>
          </cell>
          <cell r="O36">
            <v>79468.479999999996</v>
          </cell>
          <cell r="Q36">
            <v>2575.194</v>
          </cell>
          <cell r="T36">
            <v>709149.89735792007</v>
          </cell>
          <cell r="U36">
            <v>14269</v>
          </cell>
          <cell r="V36">
            <v>5271265.5713579208</v>
          </cell>
        </row>
        <row r="37">
          <cell r="B37" t="str">
            <v>6.A.2.12</v>
          </cell>
          <cell r="C37" t="str">
            <v>Rain water  piping including fitting for Passenger Terminal Building</v>
          </cell>
          <cell r="D37">
            <v>1</v>
          </cell>
          <cell r="E37" t="str">
            <v>Set</v>
          </cell>
          <cell r="F37">
            <v>165805.73895973587</v>
          </cell>
          <cell r="G37">
            <v>165805.73895973587</v>
          </cell>
          <cell r="K37">
            <v>88977</v>
          </cell>
          <cell r="L37">
            <v>2670</v>
          </cell>
          <cell r="M37">
            <v>11576.441855999999</v>
          </cell>
          <cell r="O37">
            <v>3300.4208742400006</v>
          </cell>
          <cell r="Q37">
            <v>3910.7819999999997</v>
          </cell>
          <cell r="T37">
            <v>22385.094229495862</v>
          </cell>
          <cell r="U37">
            <v>35656</v>
          </cell>
          <cell r="V37">
            <v>165805.73895973587</v>
          </cell>
        </row>
        <row r="38">
          <cell r="B38" t="str">
            <v>6A.3</v>
          </cell>
          <cell r="C38" t="str">
            <v>Software</v>
          </cell>
          <cell r="D38">
            <v>1</v>
          </cell>
          <cell r="E38" t="str">
            <v>Set</v>
          </cell>
          <cell r="F38" t="str">
            <v>INCLUDED</v>
          </cell>
          <cell r="K38">
            <v>0</v>
          </cell>
          <cell r="L38">
            <v>0</v>
          </cell>
          <cell r="M38">
            <v>0</v>
          </cell>
          <cell r="O38">
            <v>0</v>
          </cell>
          <cell r="Q38">
            <v>0</v>
          </cell>
          <cell r="U38">
            <v>0</v>
          </cell>
          <cell r="V38">
            <v>0</v>
          </cell>
        </row>
        <row r="39">
          <cell r="B39" t="str">
            <v>6A.4</v>
          </cell>
          <cell r="C39" t="str">
            <v>Clearing and Forwarding Services</v>
          </cell>
          <cell r="D39">
            <v>1</v>
          </cell>
          <cell r="E39" t="str">
            <v>Set</v>
          </cell>
          <cell r="F39" t="str">
            <v>Not Applicable</v>
          </cell>
          <cell r="K39">
            <v>0</v>
          </cell>
          <cell r="L39">
            <v>0</v>
          </cell>
          <cell r="M39">
            <v>0</v>
          </cell>
          <cell r="O39">
            <v>0</v>
          </cell>
          <cell r="Q39">
            <v>0</v>
          </cell>
          <cell r="U39">
            <v>0</v>
          </cell>
          <cell r="V39">
            <v>0</v>
          </cell>
        </row>
        <row r="40">
          <cell r="B40" t="str">
            <v>6A.5</v>
          </cell>
          <cell r="C40" t="str">
            <v>Inland Transportation</v>
          </cell>
          <cell r="D40">
            <v>1</v>
          </cell>
          <cell r="E40" t="str">
            <v>Set</v>
          </cell>
          <cell r="F40">
            <v>131995.09</v>
          </cell>
          <cell r="G40">
            <v>131995.09</v>
          </cell>
          <cell r="K40">
            <v>0</v>
          </cell>
          <cell r="L40">
            <v>0</v>
          </cell>
          <cell r="M40">
            <v>0</v>
          </cell>
          <cell r="O40">
            <v>0</v>
          </cell>
          <cell r="Q40">
            <v>0</v>
          </cell>
          <cell r="U40">
            <v>0</v>
          </cell>
          <cell r="V40">
            <v>131995.09</v>
          </cell>
        </row>
        <row r="41">
          <cell r="B41" t="str">
            <v>6A.6</v>
          </cell>
          <cell r="C41" t="str">
            <v>Value of   engineering services</v>
          </cell>
          <cell r="D41">
            <v>1</v>
          </cell>
          <cell r="E41" t="str">
            <v>Set</v>
          </cell>
          <cell r="F41">
            <v>1517942</v>
          </cell>
          <cell r="G41">
            <v>1517942</v>
          </cell>
          <cell r="K41">
            <v>0</v>
          </cell>
          <cell r="L41">
            <v>0</v>
          </cell>
          <cell r="M41">
            <v>0</v>
          </cell>
          <cell r="O41">
            <v>0</v>
          </cell>
          <cell r="Q41">
            <v>0</v>
          </cell>
          <cell r="U41">
            <v>0</v>
          </cell>
          <cell r="V41">
            <v>1517942</v>
          </cell>
        </row>
        <row r="42">
          <cell r="B42" t="str">
            <v>6A.7</v>
          </cell>
          <cell r="C42" t="str">
            <v>Commissioning Spare parts</v>
          </cell>
          <cell r="F42" t="str">
            <v>INCLUDED</v>
          </cell>
          <cell r="V42">
            <v>0</v>
          </cell>
        </row>
        <row r="43">
          <cell r="A43" t="str">
            <v>6A</v>
          </cell>
          <cell r="B43" t="str">
            <v>TOTAL APPORTIONED AMOUNT FOR COST CENTRE 6A (inclusive of all taxes and duties except tax payable under section 5 or 6 and 5F of APGST</v>
          </cell>
          <cell r="G43">
            <v>107236872.99568249</v>
          </cell>
          <cell r="H43">
            <v>0</v>
          </cell>
          <cell r="I43">
            <v>0</v>
          </cell>
          <cell r="J43">
            <v>0</v>
          </cell>
          <cell r="K43">
            <v>72387784</v>
          </cell>
          <cell r="L43">
            <v>1886855</v>
          </cell>
          <cell r="M43">
            <v>8000726.9420283232</v>
          </cell>
          <cell r="N43">
            <v>0</v>
          </cell>
          <cell r="O43">
            <v>3700502.9149351334</v>
          </cell>
          <cell r="P43">
            <v>0</v>
          </cell>
          <cell r="Q43">
            <v>858247.65200000012</v>
          </cell>
          <cell r="R43">
            <v>0</v>
          </cell>
          <cell r="S43">
            <v>0</v>
          </cell>
          <cell r="T43">
            <v>13921987.396719018</v>
          </cell>
          <cell r="U43">
            <v>6717687</v>
          </cell>
          <cell r="V43">
            <v>107473790.90568247</v>
          </cell>
        </row>
        <row r="44">
          <cell r="B44" t="str">
            <v>Value of Segniorage charges</v>
          </cell>
          <cell r="F44" t="str">
            <v>Not Applicable</v>
          </cell>
          <cell r="V44">
            <v>107236872.99568249</v>
          </cell>
        </row>
        <row r="45">
          <cell r="G45">
            <v>107236872.99568249</v>
          </cell>
          <cell r="V45">
            <v>236917.90999998152</v>
          </cell>
        </row>
        <row r="46">
          <cell r="G46">
            <v>0</v>
          </cell>
        </row>
      </sheetData>
      <sheetData sheetId="15"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3">
          <cell r="B3" t="str">
            <v>Cost Centre 6B – Fire Fighting System</v>
          </cell>
        </row>
        <row r="5">
          <cell r="B5" t="str">
            <v>SL. NO</v>
          </cell>
          <cell r="C5" t="str">
            <v>ITEM DESCRIPTION</v>
          </cell>
          <cell r="D5" t="str">
            <v>QTY</v>
          </cell>
          <cell r="E5" t="str">
            <v>UNIT</v>
          </cell>
          <cell r="F5" t="str">
            <v>UNIT RATE</v>
          </cell>
          <cell r="G5" t="str">
            <v>APPORTIONED AMOUNT IN RUPEES</v>
          </cell>
          <cell r="H5" t="str">
            <v>COST BREAKDOWN</v>
          </cell>
        </row>
        <row r="6">
          <cell r="H6" t="str">
            <v>CIF Price</v>
          </cell>
          <cell r="I6" t="str">
            <v>Custom Duty</v>
          </cell>
          <cell r="J6" t="str">
            <v>CVD</v>
          </cell>
          <cell r="K6" t="str">
            <v>Material Domestic</v>
          </cell>
          <cell r="L6" t="str">
            <v>Value of Service</v>
          </cell>
          <cell r="M6" t="str">
            <v xml:space="preserve"> Excise duty</v>
          </cell>
          <cell r="N6" t="str">
            <v xml:space="preserve"> Sales Tax </v>
          </cell>
          <cell r="P6" t="str">
            <v>AP Entry Tax Unit price</v>
          </cell>
          <cell r="Q6" t="str">
            <v>Service Tax</v>
          </cell>
          <cell r="R6" t="str">
            <v>Works Conract Tax</v>
          </cell>
          <cell r="S6" t="str">
            <v>Other taxes &amp; levies*</v>
          </cell>
          <cell r="T6" t="str">
            <v>Construction Services</v>
          </cell>
          <cell r="U6" t="str">
            <v>Installation, testing &amp; commissioning</v>
          </cell>
        </row>
        <row r="7">
          <cell r="N7" t="str">
            <v>AP Tax</v>
          </cell>
          <cell r="O7" t="str">
            <v>CST</v>
          </cell>
        </row>
        <row r="8">
          <cell r="B8" t="str">
            <v>6B.1</v>
          </cell>
          <cell r="C8" t="str">
            <v>Fire fighting System for Passenger Terminal Building</v>
          </cell>
        </row>
        <row r="9">
          <cell r="B9" t="str">
            <v>6B.1.1</v>
          </cell>
          <cell r="C9" t="str">
            <v>Electrically driven fire hydrant / sprinkler pump</v>
          </cell>
          <cell r="D9">
            <v>1</v>
          </cell>
          <cell r="E9" t="str">
            <v>SET</v>
          </cell>
          <cell r="F9">
            <v>1427453</v>
          </cell>
          <cell r="G9">
            <v>1427453</v>
          </cell>
          <cell r="K9">
            <v>1124359</v>
          </cell>
          <cell r="L9">
            <v>28109</v>
          </cell>
          <cell r="M9">
            <v>0</v>
          </cell>
          <cell r="O9">
            <v>34447.68</v>
          </cell>
          <cell r="Q9">
            <v>9629.616</v>
          </cell>
          <cell r="T9">
            <v>192717.4388</v>
          </cell>
          <cell r="U9">
            <v>66299</v>
          </cell>
          <cell r="V9">
            <v>1427452.7347999997</v>
          </cell>
        </row>
        <row r="10">
          <cell r="B10" t="str">
            <v>6B.1.2</v>
          </cell>
          <cell r="C10" t="str">
            <v>Diesel engine driven fire hydrant / sprinkler pump including all accessories</v>
          </cell>
          <cell r="D10">
            <v>1</v>
          </cell>
          <cell r="E10" t="str">
            <v>SET</v>
          </cell>
          <cell r="F10">
            <v>2578173</v>
          </cell>
          <cell r="G10">
            <v>2578173</v>
          </cell>
          <cell r="K10">
            <v>2141493</v>
          </cell>
          <cell r="L10">
            <v>53537</v>
          </cell>
          <cell r="M10">
            <v>0</v>
          </cell>
          <cell r="O10">
            <v>65610.24960000001</v>
          </cell>
          <cell r="Q10">
            <v>7083.7979999999998</v>
          </cell>
          <cell r="T10">
            <v>348073.85191999999</v>
          </cell>
          <cell r="U10">
            <v>15912</v>
          </cell>
          <cell r="V10">
            <v>2578172.89952</v>
          </cell>
        </row>
        <row r="11">
          <cell r="B11" t="str">
            <v>6B.1.3</v>
          </cell>
          <cell r="C11" t="str">
            <v>Jockey pump</v>
          </cell>
          <cell r="D11">
            <v>1</v>
          </cell>
          <cell r="E11" t="str">
            <v>SET</v>
          </cell>
          <cell r="F11">
            <v>1054996</v>
          </cell>
          <cell r="G11">
            <v>1054996</v>
          </cell>
          <cell r="K11">
            <v>731095</v>
          </cell>
          <cell r="L11">
            <v>18277</v>
          </cell>
          <cell r="M11">
            <v>66800.207999999999</v>
          </cell>
          <cell r="O11">
            <v>25071.008320000001</v>
          </cell>
          <cell r="Q11">
            <v>9984.6779999999999</v>
          </cell>
          <cell r="T11">
            <v>142432.83304</v>
          </cell>
          <cell r="U11">
            <v>79612</v>
          </cell>
          <cell r="V11">
            <v>1054995.7273599999</v>
          </cell>
        </row>
        <row r="12">
          <cell r="B12" t="str">
            <v>6B1.3A</v>
          </cell>
          <cell r="C12" t="str">
            <v>Control panel</v>
          </cell>
          <cell r="D12">
            <v>1</v>
          </cell>
          <cell r="E12" t="str">
            <v>SET</v>
          </cell>
          <cell r="F12">
            <v>1887916</v>
          </cell>
          <cell r="G12">
            <v>1887916</v>
          </cell>
          <cell r="K12">
            <v>1123449</v>
          </cell>
          <cell r="L12">
            <v>21523</v>
          </cell>
          <cell r="M12">
            <v>452255</v>
          </cell>
          <cell r="O12">
            <v>21135</v>
          </cell>
          <cell r="Q12">
            <v>5342.1479999999992</v>
          </cell>
          <cell r="T12">
            <v>254883.63456000001</v>
          </cell>
          <cell r="U12">
            <v>30851</v>
          </cell>
          <cell r="V12">
            <v>1887915.78256</v>
          </cell>
        </row>
        <row r="13">
          <cell r="B13" t="str">
            <v>6B.1.4</v>
          </cell>
          <cell r="C13" t="str">
            <v>Other equipment I.e. precharged air vessal, air cushion,tank,for each riser , water</v>
          </cell>
          <cell r="D13">
            <v>1</v>
          </cell>
          <cell r="E13" t="str">
            <v>SET</v>
          </cell>
          <cell r="F13" t="str">
            <v>INCLUDED</v>
          </cell>
          <cell r="K13">
            <v>0</v>
          </cell>
          <cell r="L13">
            <v>0</v>
          </cell>
          <cell r="Q13">
            <v>0</v>
          </cell>
          <cell r="T13">
            <v>0</v>
          </cell>
          <cell r="U13">
            <v>0</v>
          </cell>
          <cell r="V13">
            <v>0</v>
          </cell>
        </row>
        <row r="14">
          <cell r="F14">
            <v>0</v>
          </cell>
          <cell r="G14">
            <v>0</v>
          </cell>
          <cell r="K14">
            <v>0</v>
          </cell>
          <cell r="L14">
            <v>0</v>
          </cell>
          <cell r="M14">
            <v>0</v>
          </cell>
          <cell r="O14">
            <v>0</v>
          </cell>
          <cell r="Q14">
            <v>0</v>
          </cell>
          <cell r="T14">
            <v>0</v>
          </cell>
          <cell r="U14">
            <v>0</v>
          </cell>
          <cell r="V14">
            <v>0</v>
          </cell>
        </row>
        <row r="15">
          <cell r="B15" t="str">
            <v>6B.1.5</v>
          </cell>
          <cell r="C15" t="str">
            <v>Hydrant piping including valves and other associated works</v>
          </cell>
          <cell r="D15">
            <v>1</v>
          </cell>
          <cell r="E15" t="str">
            <v>LOT</v>
          </cell>
          <cell r="F15">
            <v>12666758</v>
          </cell>
          <cell r="G15">
            <v>12666758</v>
          </cell>
          <cell r="K15">
            <v>8826948</v>
          </cell>
          <cell r="L15">
            <v>220674</v>
          </cell>
          <cell r="M15">
            <v>1103381.4912</v>
          </cell>
          <cell r="O15">
            <v>314571.89964800008</v>
          </cell>
          <cell r="Q15">
            <v>86303.627999999997</v>
          </cell>
          <cell r="T15">
            <v>1710113.1516</v>
          </cell>
          <cell r="U15">
            <v>625440</v>
          </cell>
          <cell r="V15">
            <v>12666758.170448</v>
          </cell>
        </row>
        <row r="16">
          <cell r="B16" t="str">
            <v>6B.1.6</v>
          </cell>
          <cell r="C16" t="str">
            <v xml:space="preserve">Hydrant valves </v>
          </cell>
          <cell r="D16">
            <v>1</v>
          </cell>
          <cell r="E16" t="str">
            <v>LOT</v>
          </cell>
          <cell r="F16">
            <v>6545822</v>
          </cell>
          <cell r="G16">
            <v>6545822</v>
          </cell>
          <cell r="K16">
            <v>4612307</v>
          </cell>
          <cell r="L16">
            <v>115308</v>
          </cell>
          <cell r="M16">
            <v>576545.12640000007</v>
          </cell>
          <cell r="O16">
            <v>164371.885056</v>
          </cell>
          <cell r="Q16">
            <v>39260.513999999996</v>
          </cell>
          <cell r="T16">
            <v>883738.07071999996</v>
          </cell>
          <cell r="U16">
            <v>269599</v>
          </cell>
          <cell r="V16">
            <v>6545821.5961760012</v>
          </cell>
        </row>
        <row r="17">
          <cell r="B17" t="str">
            <v>6B.1.7</v>
          </cell>
          <cell r="C17" t="str">
            <v>Fire hose cabinet c/w parity valve</v>
          </cell>
          <cell r="D17">
            <v>1</v>
          </cell>
          <cell r="E17" t="str">
            <v>LOT</v>
          </cell>
          <cell r="F17">
            <v>3479390</v>
          </cell>
          <cell r="G17">
            <v>3479390</v>
          </cell>
          <cell r="K17">
            <v>2479070</v>
          </cell>
          <cell r="L17">
            <v>61977</v>
          </cell>
          <cell r="M17">
            <v>309887.42400000006</v>
          </cell>
          <cell r="O17">
            <v>88348.296960000007</v>
          </cell>
          <cell r="Q17">
            <v>17985.66</v>
          </cell>
          <cell r="T17">
            <v>469745.23551999999</v>
          </cell>
          <cell r="U17">
            <v>114353</v>
          </cell>
          <cell r="V17">
            <v>3479389.6164800003</v>
          </cell>
        </row>
        <row r="18">
          <cell r="B18" t="str">
            <v>6B.1.8</v>
          </cell>
          <cell r="C18" t="str">
            <v>Fire brigade connections</v>
          </cell>
          <cell r="D18">
            <v>1</v>
          </cell>
          <cell r="E18" t="str">
            <v>LOT</v>
          </cell>
          <cell r="F18">
            <v>68053</v>
          </cell>
          <cell r="G18">
            <v>68053</v>
          </cell>
          <cell r="K18">
            <v>37222</v>
          </cell>
          <cell r="L18">
            <v>2581</v>
          </cell>
          <cell r="M18">
            <v>12907.488000000001</v>
          </cell>
          <cell r="O18">
            <v>3679.8995199999999</v>
          </cell>
          <cell r="Q18">
            <v>706.86</v>
          </cell>
          <cell r="T18">
            <v>9187.6491999999998</v>
          </cell>
          <cell r="U18">
            <v>4349</v>
          </cell>
          <cell r="V18">
            <v>68052.89671999999</v>
          </cell>
        </row>
        <row r="19">
          <cell r="B19" t="str">
            <v>6B.1.9</v>
          </cell>
          <cell r="C19" t="str">
            <v>Sprinkler piping including orifice plates, valves, instrumentation and other associated works</v>
          </cell>
          <cell r="D19">
            <v>1</v>
          </cell>
          <cell r="E19" t="str">
            <v>LOT</v>
          </cell>
          <cell r="F19">
            <v>73658787</v>
          </cell>
          <cell r="G19">
            <v>73658787</v>
          </cell>
          <cell r="K19">
            <v>47911386</v>
          </cell>
          <cell r="L19">
            <v>1197785</v>
          </cell>
          <cell r="M19">
            <v>5988994.2400000002</v>
          </cell>
          <cell r="O19">
            <v>1707450.2496</v>
          </cell>
          <cell r="Q19">
            <v>861189.34400000004</v>
          </cell>
          <cell r="T19">
            <v>9944522.4812000003</v>
          </cell>
          <cell r="U19">
            <v>7245245</v>
          </cell>
          <cell r="V19">
            <v>73658787.314799994</v>
          </cell>
        </row>
        <row r="20">
          <cell r="B20" t="str">
            <v>6B.1.10</v>
          </cell>
          <cell r="C20" t="str">
            <v>Sprinklers of various types</v>
          </cell>
          <cell r="D20">
            <v>1</v>
          </cell>
          <cell r="E20" t="str">
            <v>LOT</v>
          </cell>
          <cell r="F20">
            <v>14455578</v>
          </cell>
          <cell r="G20">
            <v>14455578</v>
          </cell>
          <cell r="K20">
            <v>9383545</v>
          </cell>
          <cell r="L20">
            <v>234589</v>
          </cell>
          <cell r="M20">
            <v>1172956.9151999999</v>
          </cell>
          <cell r="O20">
            <v>334407.71660800005</v>
          </cell>
          <cell r="Q20">
            <v>171015.64799999999</v>
          </cell>
          <cell r="T20">
            <v>1951618.0767999999</v>
          </cell>
          <cell r="U20">
            <v>1442035</v>
          </cell>
          <cell r="V20">
            <v>14455578.356608002</v>
          </cell>
        </row>
        <row r="21">
          <cell r="B21" t="str">
            <v>6B.1.11</v>
          </cell>
          <cell r="C21" t="str">
            <v>Multi spray sprinkler drencher system suitable for providing water curtain effect</v>
          </cell>
          <cell r="F21" t="str">
            <v>NOT APPLICABLE</v>
          </cell>
          <cell r="T21">
            <v>0</v>
          </cell>
          <cell r="V21">
            <v>0</v>
          </cell>
        </row>
        <row r="22">
          <cell r="B22" t="str">
            <v>6B.1.12</v>
          </cell>
          <cell r="C22" t="str">
            <v>Portable chemical fire extinguishers</v>
          </cell>
          <cell r="D22">
            <v>1</v>
          </cell>
          <cell r="E22" t="str">
            <v>LOT</v>
          </cell>
          <cell r="F22">
            <v>2355358</v>
          </cell>
          <cell r="G22">
            <v>2355358</v>
          </cell>
          <cell r="K22">
            <v>1619480</v>
          </cell>
          <cell r="L22">
            <v>40487</v>
          </cell>
          <cell r="M22">
            <v>202437.36</v>
          </cell>
          <cell r="O22">
            <v>57714.494399999996</v>
          </cell>
          <cell r="Q22">
            <v>18347.147999999997</v>
          </cell>
          <cell r="T22">
            <v>317992.08528</v>
          </cell>
          <cell r="U22">
            <v>139387</v>
          </cell>
          <cell r="V22">
            <v>2355358.0876799999</v>
          </cell>
        </row>
        <row r="23">
          <cell r="B23" t="str">
            <v>6B.2</v>
          </cell>
          <cell r="C23" t="str">
            <v>Fire fighting System  for ATC tower &amp; technical block</v>
          </cell>
          <cell r="F23">
            <v>0</v>
          </cell>
          <cell r="G23">
            <v>0</v>
          </cell>
          <cell r="K23">
            <v>0</v>
          </cell>
          <cell r="L23">
            <v>0</v>
          </cell>
          <cell r="M23">
            <v>0</v>
          </cell>
          <cell r="O23">
            <v>0</v>
          </cell>
          <cell r="Q23">
            <v>0</v>
          </cell>
          <cell r="T23">
            <v>0</v>
          </cell>
          <cell r="U23">
            <v>0</v>
          </cell>
          <cell r="V23">
            <v>0</v>
          </cell>
        </row>
        <row r="24">
          <cell r="B24" t="str">
            <v>6B.2.1</v>
          </cell>
          <cell r="C24" t="str">
            <v>Hydrant piping including valves and other associated works</v>
          </cell>
          <cell r="D24">
            <v>1</v>
          </cell>
          <cell r="E24" t="str">
            <v>LOT</v>
          </cell>
          <cell r="F24">
            <v>456744</v>
          </cell>
          <cell r="G24">
            <v>456744</v>
          </cell>
          <cell r="K24">
            <v>340352</v>
          </cell>
          <cell r="L24">
            <v>533</v>
          </cell>
          <cell r="M24">
            <v>42544.444800000005</v>
          </cell>
          <cell r="O24">
            <v>12129.337792</v>
          </cell>
          <cell r="Q24">
            <v>54.366</v>
          </cell>
          <cell r="T24">
            <v>61664.0864</v>
          </cell>
          <cell r="U24">
            <v>0</v>
          </cell>
          <cell r="V24">
            <v>456744.23499199993</v>
          </cell>
        </row>
        <row r="25">
          <cell r="B25" t="str">
            <v>6B.2.2</v>
          </cell>
          <cell r="C25" t="str">
            <v>Hydrant Valve</v>
          </cell>
          <cell r="D25">
            <v>1</v>
          </cell>
          <cell r="E25" t="str">
            <v>LOT</v>
          </cell>
          <cell r="F25">
            <v>34592</v>
          </cell>
          <cell r="G25">
            <v>34592</v>
          </cell>
          <cell r="K25">
            <v>16973</v>
          </cell>
          <cell r="L25">
            <v>1697</v>
          </cell>
          <cell r="M25">
            <v>8486.4</v>
          </cell>
          <cell r="O25">
            <v>2419.4560000000001</v>
          </cell>
          <cell r="Q25">
            <v>346.18799999999999</v>
          </cell>
          <cell r="T25">
            <v>4670.2257600000003</v>
          </cell>
          <cell r="U25">
            <v>1697</v>
          </cell>
          <cell r="V25">
            <v>34592.269759999996</v>
          </cell>
        </row>
        <row r="26">
          <cell r="F26">
            <v>0</v>
          </cell>
          <cell r="G26">
            <v>0</v>
          </cell>
          <cell r="K26">
            <v>0</v>
          </cell>
          <cell r="L26">
            <v>0</v>
          </cell>
          <cell r="M26">
            <v>0</v>
          </cell>
          <cell r="O26">
            <v>0</v>
          </cell>
          <cell r="Q26">
            <v>0</v>
          </cell>
          <cell r="T26">
            <v>0</v>
          </cell>
          <cell r="U26">
            <v>0</v>
          </cell>
          <cell r="V26">
            <v>0</v>
          </cell>
        </row>
        <row r="27">
          <cell r="B27" t="str">
            <v>6B.2.3</v>
          </cell>
          <cell r="C27" t="str">
            <v>Fire hose cabinet c/w parity valve</v>
          </cell>
          <cell r="D27">
            <v>1</v>
          </cell>
          <cell r="E27" t="str">
            <v>LOT</v>
          </cell>
          <cell r="F27">
            <v>309505</v>
          </cell>
          <cell r="G27">
            <v>309505</v>
          </cell>
          <cell r="K27">
            <v>225370</v>
          </cell>
          <cell r="L27">
            <v>5634</v>
          </cell>
          <cell r="M27">
            <v>28171.584000000003</v>
          </cell>
          <cell r="O27">
            <v>8031.6633599999996</v>
          </cell>
          <cell r="Q27">
            <v>1090.3800000000001</v>
          </cell>
          <cell r="T27">
            <v>41785.7376</v>
          </cell>
          <cell r="U27">
            <v>5056</v>
          </cell>
          <cell r="V27">
            <v>309505.36495999998</v>
          </cell>
        </row>
        <row r="28">
          <cell r="B28" t="str">
            <v>6B.2.4</v>
          </cell>
          <cell r="C28" t="str">
            <v>Fire brigade connections With NRV &amp; Isolating Valve</v>
          </cell>
          <cell r="D28">
            <v>1</v>
          </cell>
          <cell r="E28" t="str">
            <v>LOT</v>
          </cell>
          <cell r="F28">
            <v>273611</v>
          </cell>
          <cell r="G28">
            <v>273611</v>
          </cell>
          <cell r="K28">
            <v>192965</v>
          </cell>
          <cell r="L28">
            <v>4824</v>
          </cell>
          <cell r="M28">
            <v>24120.959999999999</v>
          </cell>
          <cell r="O28">
            <v>6876.8383999999996</v>
          </cell>
          <cell r="Q28">
            <v>1227.7739999999999</v>
          </cell>
          <cell r="T28">
            <v>41207.305119999997</v>
          </cell>
          <cell r="U28">
            <v>7213</v>
          </cell>
          <cell r="V28">
            <v>273610.87751999998</v>
          </cell>
        </row>
        <row r="29">
          <cell r="B29" t="str">
            <v>6B.2.5</v>
          </cell>
          <cell r="C29" t="str">
            <v>Sprinkler piping including orifice plates, valves, instrumentation and other associated works</v>
          </cell>
          <cell r="F29" t="str">
            <v>NOT APPLICABLE</v>
          </cell>
          <cell r="K29">
            <v>0</v>
          </cell>
          <cell r="L29">
            <v>0</v>
          </cell>
          <cell r="Q29">
            <v>0</v>
          </cell>
          <cell r="T29">
            <v>0</v>
          </cell>
          <cell r="U29">
            <v>0</v>
          </cell>
          <cell r="V29">
            <v>0</v>
          </cell>
        </row>
        <row r="30">
          <cell r="B30" t="str">
            <v>6B.2.6</v>
          </cell>
          <cell r="C30" t="str">
            <v>Sprinklers of various type</v>
          </cell>
          <cell r="F30" t="str">
            <v>NOT APPLICABLE</v>
          </cell>
          <cell r="K30">
            <v>0</v>
          </cell>
          <cell r="L30">
            <v>0</v>
          </cell>
          <cell r="Q30">
            <v>0</v>
          </cell>
          <cell r="T30">
            <v>0</v>
          </cell>
          <cell r="U30">
            <v>0</v>
          </cell>
          <cell r="V30">
            <v>0</v>
          </cell>
        </row>
        <row r="31">
          <cell r="B31" t="str">
            <v>6B.2.7</v>
          </cell>
          <cell r="C31" t="str">
            <v>Portable chemical fire extinguishers</v>
          </cell>
          <cell r="D31">
            <v>1</v>
          </cell>
          <cell r="E31" t="str">
            <v>LOT</v>
          </cell>
          <cell r="F31">
            <v>300719</v>
          </cell>
          <cell r="G31">
            <v>300719</v>
          </cell>
          <cell r="K31">
            <v>209155</v>
          </cell>
          <cell r="L31">
            <v>5229</v>
          </cell>
          <cell r="M31">
            <v>26144.639999999999</v>
          </cell>
          <cell r="O31">
            <v>7453.7856000000011</v>
          </cell>
          <cell r="Q31">
            <v>2091.4079999999999</v>
          </cell>
          <cell r="T31">
            <v>40599.529600000002</v>
          </cell>
          <cell r="U31">
            <v>15275</v>
          </cell>
          <cell r="V31">
            <v>300719.36320000002</v>
          </cell>
        </row>
        <row r="32">
          <cell r="B32" t="str">
            <v>6B.3</v>
          </cell>
          <cell r="C32" t="str">
            <v>Software</v>
          </cell>
          <cell r="F32" t="str">
            <v>included</v>
          </cell>
          <cell r="K32">
            <v>0</v>
          </cell>
          <cell r="L32">
            <v>0</v>
          </cell>
          <cell r="M32">
            <v>0</v>
          </cell>
          <cell r="O32">
            <v>0</v>
          </cell>
          <cell r="Q32">
            <v>0</v>
          </cell>
          <cell r="U32">
            <v>0</v>
          </cell>
          <cell r="V32">
            <v>0</v>
          </cell>
        </row>
        <row r="33">
          <cell r="B33" t="str">
            <v>6B.4</v>
          </cell>
          <cell r="C33" t="str">
            <v>Clearing and Forwarding Services</v>
          </cell>
          <cell r="F33" t="str">
            <v>NOT APPLICABLE</v>
          </cell>
          <cell r="K33">
            <v>0</v>
          </cell>
          <cell r="L33">
            <v>0</v>
          </cell>
          <cell r="M33">
            <v>0</v>
          </cell>
          <cell r="O33">
            <v>0</v>
          </cell>
          <cell r="Q33">
            <v>0</v>
          </cell>
          <cell r="U33">
            <v>0</v>
          </cell>
        </row>
        <row r="34">
          <cell r="B34" t="str">
            <v>6B.5</v>
          </cell>
          <cell r="C34" t="str">
            <v>Inland Transportation</v>
          </cell>
          <cell r="D34">
            <v>1</v>
          </cell>
          <cell r="E34" t="str">
            <v>LOT</v>
          </cell>
          <cell r="F34">
            <v>158493.09</v>
          </cell>
          <cell r="G34">
            <v>158493.09</v>
          </cell>
          <cell r="K34">
            <v>0</v>
          </cell>
          <cell r="L34">
            <v>0</v>
          </cell>
          <cell r="M34">
            <v>0</v>
          </cell>
          <cell r="O34">
            <v>0</v>
          </cell>
          <cell r="Q34">
            <v>0</v>
          </cell>
          <cell r="U34">
            <v>0</v>
          </cell>
          <cell r="V34">
            <v>158493.09</v>
          </cell>
        </row>
        <row r="35">
          <cell r="B35" t="str">
            <v>6B.6</v>
          </cell>
          <cell r="C35" t="str">
            <v>Value of   engineering services</v>
          </cell>
          <cell r="D35">
            <v>1</v>
          </cell>
          <cell r="E35" t="str">
            <v>LOT</v>
          </cell>
          <cell r="F35">
            <v>1822661</v>
          </cell>
          <cell r="G35">
            <v>1822661</v>
          </cell>
          <cell r="K35">
            <v>0</v>
          </cell>
          <cell r="L35">
            <v>0</v>
          </cell>
          <cell r="M35">
            <v>0</v>
          </cell>
          <cell r="O35">
            <v>0</v>
          </cell>
          <cell r="Q35">
            <v>0</v>
          </cell>
          <cell r="U35">
            <v>0</v>
          </cell>
          <cell r="V35">
            <v>1822661</v>
          </cell>
        </row>
        <row r="36">
          <cell r="B36" t="str">
            <v>6B.7</v>
          </cell>
          <cell r="C36" t="str">
            <v>Commissioning Spare parts</v>
          </cell>
          <cell r="D36" t="str">
            <v>INCLUDED</v>
          </cell>
        </row>
        <row r="37">
          <cell r="A37" t="str">
            <v>6B</v>
          </cell>
          <cell r="B37" t="str">
            <v>TOTAL APPORTIONED AMOUNT FOR  COST CENTRE 6B (inclusive of all taxes and duties except tax payable under Section 5 or 6 and 5F of the APGST)</v>
          </cell>
          <cell r="G37">
            <v>123534609.09</v>
          </cell>
          <cell r="H37">
            <v>0</v>
          </cell>
          <cell r="I37">
            <v>0</v>
          </cell>
          <cell r="J37">
            <v>0</v>
          </cell>
          <cell r="K37">
            <v>80975169</v>
          </cell>
          <cell r="L37">
            <v>2012764</v>
          </cell>
          <cell r="M37">
            <v>10015633.281600004</v>
          </cell>
          <cell r="N37">
            <v>0</v>
          </cell>
          <cell r="O37">
            <v>2853719.460864</v>
          </cell>
          <cell r="P37">
            <v>0</v>
          </cell>
          <cell r="Q37">
            <v>1231659.1580000001</v>
          </cell>
          <cell r="R37">
            <v>0</v>
          </cell>
          <cell r="S37">
            <v>0</v>
          </cell>
          <cell r="T37">
            <v>16414951.39312</v>
          </cell>
          <cell r="U37">
            <v>10062323</v>
          </cell>
          <cell r="V37">
            <v>123566219.29358402</v>
          </cell>
        </row>
        <row r="38">
          <cell r="B38" t="str">
            <v>Value of applicable Segniorage charges</v>
          </cell>
          <cell r="G38" t="str">
            <v>NOT APPLICABLE</v>
          </cell>
          <cell r="K38">
            <v>0</v>
          </cell>
          <cell r="L38">
            <v>0</v>
          </cell>
          <cell r="M38">
            <v>0</v>
          </cell>
          <cell r="O38">
            <v>0</v>
          </cell>
          <cell r="U38">
            <v>0</v>
          </cell>
          <cell r="V38">
            <v>123534609.38358398</v>
          </cell>
        </row>
        <row r="39">
          <cell r="K39">
            <v>0</v>
          </cell>
          <cell r="L39">
            <v>0</v>
          </cell>
          <cell r="M39">
            <v>0</v>
          </cell>
          <cell r="O39">
            <v>0</v>
          </cell>
          <cell r="U39">
            <v>0</v>
          </cell>
          <cell r="V39">
            <v>31609.910000041127</v>
          </cell>
        </row>
        <row r="40">
          <cell r="B40" t="str">
            <v>Note to Tenderers: Any items of work not specifically mentioned above shall be allocated to the most appropriate item of work and indicated separately (6B.1 to 6B.7)</v>
          </cell>
          <cell r="L40">
            <v>0</v>
          </cell>
          <cell r="M40">
            <v>0</v>
          </cell>
          <cell r="O40">
            <v>0</v>
          </cell>
          <cell r="Q40">
            <v>0</v>
          </cell>
          <cell r="U40">
            <v>0</v>
          </cell>
          <cell r="V40">
            <v>-31610.203584015369</v>
          </cell>
        </row>
        <row r="41">
          <cell r="G41">
            <v>123534609</v>
          </cell>
          <cell r="L41">
            <v>0</v>
          </cell>
          <cell r="M41">
            <v>0</v>
          </cell>
          <cell r="O41">
            <v>0</v>
          </cell>
          <cell r="U41">
            <v>0</v>
          </cell>
        </row>
        <row r="42">
          <cell r="G42">
            <v>9.0000003576278687E-2</v>
          </cell>
        </row>
      </sheetData>
      <sheetData sheetId="16"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T2" t="str">
            <v>Addendum No.2</v>
          </cell>
        </row>
        <row r="3">
          <cell r="T3" t="str">
            <v>Package 3 - Passenger Terminal Building Works</v>
          </cell>
        </row>
        <row r="5">
          <cell r="B5" t="str">
            <v>Cost Centre 7A – Building Automation System</v>
          </cell>
        </row>
        <row r="7">
          <cell r="B7" t="str">
            <v>Sl. No</v>
          </cell>
          <cell r="C7" t="str">
            <v>Item Description</v>
          </cell>
          <cell r="D7" t="str">
            <v>Qty</v>
          </cell>
          <cell r="E7" t="str">
            <v>Unit</v>
          </cell>
          <cell r="F7" t="str">
            <v>Unit Rate</v>
          </cell>
          <cell r="G7" t="str">
            <v xml:space="preserve">Apportioned Amt in Rs. </v>
          </cell>
          <cell r="H7" t="str">
            <v>COST BREAKDOWN</v>
          </cell>
        </row>
        <row r="8">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row>
        <row r="9">
          <cell r="B9" t="str">
            <v>7A.1</v>
          </cell>
          <cell r="C9" t="str">
            <v>Central Control Stations consisting of Pentium IV computer with colour monitor, key board, mouse &amp; printers</v>
          </cell>
          <cell r="D9">
            <v>1</v>
          </cell>
          <cell r="E9" t="str">
            <v>Lot</v>
          </cell>
          <cell r="G9">
            <v>263529.07472765411</v>
          </cell>
          <cell r="H9">
            <v>0</v>
          </cell>
          <cell r="I9">
            <v>0</v>
          </cell>
          <cell r="J9">
            <v>0</v>
          </cell>
          <cell r="K9">
            <v>221686.48813722946</v>
          </cell>
          <cell r="L9">
            <v>0</v>
          </cell>
          <cell r="M9" t="str">
            <v>NA</v>
          </cell>
          <cell r="P9">
            <v>579.79543051275391</v>
          </cell>
          <cell r="S9">
            <v>35578.522233316253</v>
          </cell>
          <cell r="T9">
            <v>5684.2689265956269</v>
          </cell>
          <cell r="U9">
            <v>263529.07472765411</v>
          </cell>
        </row>
        <row r="10">
          <cell r="B10" t="str">
            <v>7A.2</v>
          </cell>
          <cell r="C10" t="str">
            <v>Software for Building automation system</v>
          </cell>
          <cell r="D10">
            <v>1</v>
          </cell>
          <cell r="E10" t="str">
            <v>Lot</v>
          </cell>
          <cell r="G10">
            <v>6043006.821373919</v>
          </cell>
          <cell r="H10">
            <v>3581089.4237552448</v>
          </cell>
          <cell r="I10">
            <v>630000</v>
          </cell>
          <cell r="J10">
            <v>604800</v>
          </cell>
          <cell r="K10">
            <v>0</v>
          </cell>
          <cell r="L10">
            <v>74773.147168009513</v>
          </cell>
          <cell r="M10" t="str">
            <v>NA</v>
          </cell>
          <cell r="P10">
            <v>38066.12111305655</v>
          </cell>
          <cell r="S10">
            <v>815854.01069133729</v>
          </cell>
          <cell r="T10">
            <v>298424.11864627042</v>
          </cell>
          <cell r="U10">
            <v>6043006.821373919</v>
          </cell>
        </row>
        <row r="11">
          <cell r="B11" t="str">
            <v>7A.3</v>
          </cell>
          <cell r="C11" t="str">
            <v>Standalone intelligent controllers (furnish quantities of each type of controller considered)</v>
          </cell>
          <cell r="D11">
            <v>1</v>
          </cell>
          <cell r="E11" t="str">
            <v>Lot</v>
          </cell>
          <cell r="G11">
            <v>152736045.56658626</v>
          </cell>
          <cell r="H11">
            <v>59607233.458406053</v>
          </cell>
          <cell r="I11">
            <v>10486350</v>
          </cell>
          <cell r="J11">
            <v>10066896</v>
          </cell>
          <cell r="K11">
            <v>45653774.310845435</v>
          </cell>
          <cell r="L11">
            <v>1244599.0346115183</v>
          </cell>
          <cell r="M11" t="str">
            <v>NA</v>
          </cell>
          <cell r="P11">
            <v>583233.61045814934</v>
          </cell>
          <cell r="S11">
            <v>20620581.613757513</v>
          </cell>
          <cell r="T11">
            <v>4473377.5385075938</v>
          </cell>
          <cell r="U11">
            <v>152736045.56658626</v>
          </cell>
        </row>
        <row r="12">
          <cell r="B12" t="str">
            <v>7A.4</v>
          </cell>
          <cell r="C12" t="str">
            <v>System integration units consisting of Gateways, Interface units as required</v>
          </cell>
          <cell r="D12">
            <v>1</v>
          </cell>
          <cell r="E12" t="str">
            <v>Lot</v>
          </cell>
          <cell r="G12">
            <v>21474809.504375089</v>
          </cell>
          <cell r="H12">
            <v>11745973.309917204</v>
          </cell>
          <cell r="I12">
            <v>2066400</v>
          </cell>
          <cell r="J12">
            <v>1983744</v>
          </cell>
          <cell r="K12">
            <v>1193696.4745850817</v>
          </cell>
          <cell r="L12">
            <v>245255.92271107121</v>
          </cell>
          <cell r="M12" t="str">
            <v>NA</v>
          </cell>
          <cell r="P12">
            <v>146773.14452420757</v>
          </cell>
          <cell r="S12">
            <v>2899270.1780524389</v>
          </cell>
          <cell r="T12">
            <v>1193696.4745850817</v>
          </cell>
          <cell r="U12">
            <v>21474809.504375089</v>
          </cell>
        </row>
        <row r="13">
          <cell r="B13" t="str">
            <v>7A.5</v>
          </cell>
          <cell r="C13" t="str">
            <v>Hand held portable operator terminals</v>
          </cell>
          <cell r="D13">
            <v>1</v>
          </cell>
          <cell r="E13" t="str">
            <v>Lot</v>
          </cell>
          <cell r="G13">
            <v>806951.05862207641</v>
          </cell>
          <cell r="H13">
            <v>510305.24288512242</v>
          </cell>
          <cell r="I13">
            <v>89775</v>
          </cell>
          <cell r="J13">
            <v>86184</v>
          </cell>
          <cell r="K13">
            <v>0</v>
          </cell>
          <cell r="L13">
            <v>10655.173471441356</v>
          </cell>
          <cell r="M13" t="str">
            <v>NA</v>
          </cell>
          <cell r="P13">
            <v>1086.8276940870182</v>
          </cell>
          <cell r="S13">
            <v>108944.81457142558</v>
          </cell>
          <cell r="T13">
            <v>0</v>
          </cell>
          <cell r="U13">
            <v>806951.05862207641</v>
          </cell>
        </row>
        <row r="14">
          <cell r="B14" t="str">
            <v>7A.6</v>
          </cell>
          <cell r="C14" t="str">
            <v>Sensors &amp; field devices (specify quantity of each type of sensor &amp; field device considered)</v>
          </cell>
          <cell r="D14">
            <v>1</v>
          </cell>
          <cell r="E14" t="str">
            <v>Lot</v>
          </cell>
          <cell r="G14">
            <v>66348330.192868166</v>
          </cell>
          <cell r="H14">
            <v>38437623.329876922</v>
          </cell>
          <cell r="I14">
            <v>6762105</v>
          </cell>
          <cell r="J14">
            <v>6491620.8000000007</v>
          </cell>
          <cell r="K14">
            <v>1255370.7924386442</v>
          </cell>
          <cell r="L14">
            <v>802577.57512783026</v>
          </cell>
          <cell r="M14" t="str">
            <v>NA</v>
          </cell>
          <cell r="P14">
            <v>411337.46400621621</v>
          </cell>
          <cell r="S14">
            <v>8957552.5711913221</v>
          </cell>
          <cell r="T14">
            <v>3230142.6602272312</v>
          </cell>
          <cell r="U14">
            <v>66348330.192868166</v>
          </cell>
        </row>
        <row r="15">
          <cell r="B15" t="str">
            <v>7A.7</v>
          </cell>
          <cell r="C15" t="str">
            <v>Signal &amp; communication cabling</v>
          </cell>
          <cell r="D15">
            <v>1</v>
          </cell>
          <cell r="E15" t="str">
            <v>Lot</v>
          </cell>
          <cell r="G15">
            <v>33762600.780887231</v>
          </cell>
          <cell r="H15">
            <v>0</v>
          </cell>
          <cell r="I15">
            <v>0</v>
          </cell>
          <cell r="J15">
            <v>0</v>
          </cell>
          <cell r="K15">
            <v>21358640.371683098</v>
          </cell>
          <cell r="L15">
            <v>0</v>
          </cell>
          <cell r="M15" t="str">
            <v>NA</v>
          </cell>
          <cell r="P15">
            <v>726193.77671722427</v>
          </cell>
          <cell r="S15">
            <v>4558219.8019258818</v>
          </cell>
          <cell r="T15">
            <v>7119546.8305610232</v>
          </cell>
          <cell r="U15">
            <v>33762600.780887231</v>
          </cell>
        </row>
        <row r="16">
          <cell r="B16" t="str">
            <v>7A. 8</v>
          </cell>
          <cell r="C16" t="str">
            <v>Software</v>
          </cell>
          <cell r="D16">
            <v>1</v>
          </cell>
          <cell r="E16" t="str">
            <v>Lot</v>
          </cell>
          <cell r="F16" t="str">
            <v>Included</v>
          </cell>
          <cell r="G16">
            <v>0</v>
          </cell>
          <cell r="H16" t="str">
            <v>Included</v>
          </cell>
          <cell r="I16" t="str">
            <v>Included</v>
          </cell>
          <cell r="J16" t="str">
            <v>Included</v>
          </cell>
          <cell r="K16" t="str">
            <v>NA</v>
          </cell>
          <cell r="L16" t="str">
            <v>Included</v>
          </cell>
          <cell r="M16" t="str">
            <v>NA</v>
          </cell>
          <cell r="P16" t="str">
            <v>NA</v>
          </cell>
          <cell r="S16" t="str">
            <v>NA</v>
          </cell>
          <cell r="T16" t="str">
            <v>Included</v>
          </cell>
          <cell r="U16">
            <v>0</v>
          </cell>
        </row>
        <row r="17">
          <cell r="B17" t="str">
            <v>7A. 9</v>
          </cell>
          <cell r="C17" t="str">
            <v>Clearing and Forwarding Services</v>
          </cell>
          <cell r="D17">
            <v>1</v>
          </cell>
          <cell r="E17" t="str">
            <v>Lot</v>
          </cell>
          <cell r="F17" t="str">
            <v>Included</v>
          </cell>
          <cell r="G17">
            <v>0</v>
          </cell>
          <cell r="H17" t="str">
            <v>NA</v>
          </cell>
          <cell r="I17" t="str">
            <v>NA</v>
          </cell>
          <cell r="J17" t="str">
            <v>NA</v>
          </cell>
          <cell r="K17" t="str">
            <v>NA</v>
          </cell>
          <cell r="L17" t="str">
            <v>NA</v>
          </cell>
          <cell r="M17" t="str">
            <v>NA</v>
          </cell>
          <cell r="P17" t="str">
            <v>NA</v>
          </cell>
          <cell r="S17" t="str">
            <v>NA</v>
          </cell>
          <cell r="T17" t="str">
            <v>Included</v>
          </cell>
          <cell r="U17">
            <v>0</v>
          </cell>
        </row>
        <row r="18">
          <cell r="B18" t="str">
            <v>7A. 10</v>
          </cell>
          <cell r="C18" t="str">
            <v>Inland Transportation</v>
          </cell>
          <cell r="D18">
            <v>1</v>
          </cell>
          <cell r="E18" t="str">
            <v>Lot</v>
          </cell>
          <cell r="F18" t="str">
            <v>Included</v>
          </cell>
          <cell r="G18">
            <v>0</v>
          </cell>
          <cell r="H18" t="str">
            <v>NA</v>
          </cell>
          <cell r="I18" t="str">
            <v>NA</v>
          </cell>
          <cell r="J18" t="str">
            <v>NA</v>
          </cell>
          <cell r="K18" t="str">
            <v>Included</v>
          </cell>
          <cell r="L18" t="str">
            <v>NA</v>
          </cell>
          <cell r="M18" t="str">
            <v>NA</v>
          </cell>
          <cell r="P18" t="str">
            <v>NA</v>
          </cell>
          <cell r="S18" t="str">
            <v>NA</v>
          </cell>
          <cell r="T18" t="str">
            <v>Included</v>
          </cell>
          <cell r="U18">
            <v>0</v>
          </cell>
        </row>
        <row r="19">
          <cell r="B19" t="str">
            <v>7A. 11</v>
          </cell>
          <cell r="C19" t="str">
            <v>Value of   engineering services</v>
          </cell>
          <cell r="D19">
            <v>1</v>
          </cell>
          <cell r="E19" t="str">
            <v>Lot</v>
          </cell>
          <cell r="F19" t="str">
            <v>Included</v>
          </cell>
          <cell r="G19">
            <v>0</v>
          </cell>
          <cell r="H19" t="str">
            <v>NA</v>
          </cell>
          <cell r="I19" t="str">
            <v>NA</v>
          </cell>
          <cell r="J19" t="str">
            <v>NA</v>
          </cell>
          <cell r="K19" t="str">
            <v>NA</v>
          </cell>
          <cell r="L19" t="str">
            <v>NA</v>
          </cell>
          <cell r="M19" t="str">
            <v>NA</v>
          </cell>
          <cell r="P19" t="str">
            <v>NA</v>
          </cell>
          <cell r="S19" t="str">
            <v>NA</v>
          </cell>
          <cell r="T19" t="str">
            <v>Included</v>
          </cell>
          <cell r="U19">
            <v>0</v>
          </cell>
        </row>
        <row r="20">
          <cell r="B20" t="str">
            <v>7A.12</v>
          </cell>
          <cell r="C20" t="str">
            <v>Commissioning Spare Parts (provide separate list with quantity and unit prices for spares for each item 7A.1 to 7A.11)</v>
          </cell>
          <cell r="G20">
            <v>0</v>
          </cell>
        </row>
        <row r="21">
          <cell r="A21" t="str">
            <v>7A</v>
          </cell>
          <cell r="C21" t="str">
            <v>TOTAL APPORTIONED AMOUNT FOR  COST CENTRE 7A (inclusive of all taxes and duties except tax payable under Section 5 or 6 and 5F of the APGST)</v>
          </cell>
          <cell r="G21">
            <v>281435272.99944037</v>
          </cell>
          <cell r="H21">
            <v>113882224.76484054</v>
          </cell>
          <cell r="I21">
            <v>20034630</v>
          </cell>
          <cell r="J21">
            <v>19233244.800000001</v>
          </cell>
          <cell r="K21">
            <v>69683168.437689483</v>
          </cell>
          <cell r="L21">
            <v>2377860.8530898709</v>
          </cell>
          <cell r="M21">
            <v>0</v>
          </cell>
          <cell r="N21">
            <v>0</v>
          </cell>
          <cell r="O21">
            <v>0</v>
          </cell>
          <cell r="P21">
            <v>1907270.7399434536</v>
          </cell>
          <cell r="Q21">
            <v>0</v>
          </cell>
          <cell r="R21">
            <v>0</v>
          </cell>
          <cell r="S21">
            <v>37996001.512423232</v>
          </cell>
          <cell r="T21">
            <v>16320871.891453795</v>
          </cell>
          <cell r="U21">
            <v>281435272.99944037</v>
          </cell>
        </row>
        <row r="22">
          <cell r="U22">
            <v>281435272.99944037</v>
          </cell>
        </row>
        <row r="23">
          <cell r="B23" t="str">
            <v>Value of applicable Segniorage charges</v>
          </cell>
          <cell r="U23">
            <v>0</v>
          </cell>
        </row>
        <row r="24">
          <cell r="U24">
            <v>0</v>
          </cell>
        </row>
        <row r="25">
          <cell r="B25" t="str">
            <v>Note for Tenderers: Any items of work not specifically mentioned above shall be allocated to the most appropriate item of work and indicated separately (7A.1 to 7A.12)</v>
          </cell>
        </row>
        <row r="26">
          <cell r="G26">
            <v>281435273.11944002</v>
          </cell>
        </row>
        <row r="27">
          <cell r="G27">
            <v>-0.11999964714050293</v>
          </cell>
        </row>
        <row r="30">
          <cell r="G30">
            <v>0</v>
          </cell>
        </row>
      </sheetData>
      <sheetData sheetId="1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T2" t="str">
            <v>Addendum No.2</v>
          </cell>
        </row>
        <row r="3">
          <cell r="T3" t="str">
            <v>Package 3 - Passenger Terminal Building Works</v>
          </cell>
        </row>
        <row r="5">
          <cell r="B5" t="str">
            <v>Cost Centre 7B – Fire Detection and Suppression System</v>
          </cell>
        </row>
        <row r="7">
          <cell r="B7" t="str">
            <v>Sl. No</v>
          </cell>
          <cell r="C7" t="str">
            <v>Item Description</v>
          </cell>
          <cell r="D7" t="str">
            <v>Qty</v>
          </cell>
          <cell r="E7" t="str">
            <v>Unit</v>
          </cell>
          <cell r="F7" t="str">
            <v>Unit Rate</v>
          </cell>
          <cell r="G7" t="str">
            <v xml:space="preserve">Apportioned Amt in Rs. </v>
          </cell>
          <cell r="H7" t="str">
            <v>COST BREAKDOWN</v>
          </cell>
        </row>
        <row r="8">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row>
        <row r="10">
          <cell r="B10" t="str">
            <v>7B.1</v>
          </cell>
          <cell r="C10" t="str">
            <v>Microprocessor based expandable analogue addressable type fire alarm control panel</v>
          </cell>
          <cell r="E10" t="str">
            <v>Lot</v>
          </cell>
          <cell r="G10">
            <v>2709497.4020585287</v>
          </cell>
          <cell r="H10">
            <v>1710336.8226531469</v>
          </cell>
          <cell r="I10">
            <v>284000</v>
          </cell>
          <cell r="J10">
            <v>272640</v>
          </cell>
          <cell r="K10">
            <v>24089.251023283759</v>
          </cell>
          <cell r="L10">
            <v>35711.832856997709</v>
          </cell>
          <cell r="M10" t="str">
            <v>NA</v>
          </cell>
          <cell r="P10">
            <v>4871.1587536012385</v>
          </cell>
          <cell r="S10">
            <v>365803.7112598567</v>
          </cell>
          <cell r="T10">
            <v>12044.62551164188</v>
          </cell>
          <cell r="U10">
            <v>2709497.4020585287</v>
          </cell>
        </row>
        <row r="11">
          <cell r="B11" t="str">
            <v>7B.2</v>
          </cell>
          <cell r="C11" t="str">
            <v>Fault isolators</v>
          </cell>
          <cell r="E11" t="str">
            <v>Lot</v>
          </cell>
          <cell r="G11">
            <v>430453.74702614662</v>
          </cell>
          <cell r="H11">
            <v>250528.2106421511</v>
          </cell>
          <cell r="I11">
            <v>41600</v>
          </cell>
          <cell r="J11">
            <v>39936</v>
          </cell>
          <cell r="K11">
            <v>0</v>
          </cell>
          <cell r="L11">
            <v>5231.0290382081148</v>
          </cell>
          <cell r="M11" t="str">
            <v>NA</v>
          </cell>
          <cell r="P11">
            <v>3727.7996475846535</v>
          </cell>
          <cell r="S11">
            <v>58114.681367933845</v>
          </cell>
          <cell r="T11">
            <v>31316.026330268887</v>
          </cell>
          <cell r="U11">
            <v>430453.74702614662</v>
          </cell>
        </row>
        <row r="12">
          <cell r="B12" t="str">
            <v>7B.3</v>
          </cell>
          <cell r="C12" t="str">
            <v>Monitor modules</v>
          </cell>
          <cell r="E12" t="str">
            <v>Lot</v>
          </cell>
          <cell r="G12">
            <v>1259298.7594199539</v>
          </cell>
          <cell r="H12">
            <v>746766.78172179661</v>
          </cell>
          <cell r="I12">
            <v>124000</v>
          </cell>
          <cell r="J12">
            <v>119040</v>
          </cell>
          <cell r="K12">
            <v>0</v>
          </cell>
          <cell r="L12">
            <v>15592.490402351112</v>
          </cell>
          <cell r="M12" t="str">
            <v>NA</v>
          </cell>
          <cell r="P12">
            <v>9207.4551946021384</v>
          </cell>
          <cell r="S12">
            <v>170015.35392902428</v>
          </cell>
          <cell r="T12">
            <v>74676.678172179658</v>
          </cell>
          <cell r="U12">
            <v>1259298.7594199539</v>
          </cell>
        </row>
        <row r="13">
          <cell r="B13" t="str">
            <v>7B.4</v>
          </cell>
          <cell r="C13" t="str">
            <v>Control modules</v>
          </cell>
          <cell r="E13" t="str">
            <v>Lot</v>
          </cell>
          <cell r="G13">
            <v>3229491.9798027845</v>
          </cell>
          <cell r="H13">
            <v>1915095.4563510588</v>
          </cell>
          <cell r="I13">
            <v>318000</v>
          </cell>
          <cell r="J13">
            <v>305280</v>
          </cell>
          <cell r="K13">
            <v>0</v>
          </cell>
          <cell r="L13">
            <v>39987.19312861011</v>
          </cell>
          <cell r="M13" t="str">
            <v>NA</v>
          </cell>
          <cell r="P13">
            <v>23612.667353899033</v>
          </cell>
          <cell r="S13">
            <v>436007.1173341106</v>
          </cell>
          <cell r="T13">
            <v>191509.5456351059</v>
          </cell>
          <cell r="U13">
            <v>3229491.9798027845</v>
          </cell>
        </row>
        <row r="14">
          <cell r="B14" t="str">
            <v>7B.5</v>
          </cell>
          <cell r="C14" t="str">
            <v>Repeater panel</v>
          </cell>
          <cell r="E14" t="str">
            <v>Lot</v>
          </cell>
          <cell r="G14">
            <v>404805.1020970284</v>
          </cell>
          <cell r="H14">
            <v>240892.51023283761</v>
          </cell>
          <cell r="I14">
            <v>40000</v>
          </cell>
          <cell r="J14">
            <v>38400</v>
          </cell>
          <cell r="K14">
            <v>12044.62551164188</v>
          </cell>
          <cell r="L14">
            <v>5029.8356136616494</v>
          </cell>
          <cell r="M14" t="str">
            <v>NA</v>
          </cell>
          <cell r="P14">
            <v>1741.5950347809598</v>
          </cell>
          <cell r="S14">
            <v>54651.910192464355</v>
          </cell>
          <cell r="T14">
            <v>12044.62551164188</v>
          </cell>
          <cell r="U14">
            <v>404805.1020970284</v>
          </cell>
        </row>
        <row r="15">
          <cell r="B15" t="str">
            <v>7B.6</v>
          </cell>
          <cell r="C15" t="str">
            <v>Software for remote programming of fire detection system through central control station</v>
          </cell>
          <cell r="E15" t="str">
            <v>Lot</v>
          </cell>
          <cell r="G15" t="str">
            <v>Included in BAS Software</v>
          </cell>
          <cell r="H15" t="str">
            <v>Included</v>
          </cell>
          <cell r="I15" t="str">
            <v>Included</v>
          </cell>
          <cell r="J15" t="str">
            <v>Included</v>
          </cell>
          <cell r="K15" t="str">
            <v>Included</v>
          </cell>
          <cell r="L15" t="str">
            <v>Included</v>
          </cell>
          <cell r="M15" t="str">
            <v>NA</v>
          </cell>
          <cell r="P15" t="str">
            <v>Included</v>
          </cell>
          <cell r="S15" t="str">
            <v>Included</v>
          </cell>
          <cell r="T15" t="str">
            <v>Included</v>
          </cell>
          <cell r="U15">
            <v>0</v>
          </cell>
        </row>
        <row r="16">
          <cell r="B16" t="str">
            <v>7B.7</v>
          </cell>
          <cell r="C16" t="str">
            <v>Alarm initiating devices like smoke detectors, heat detectors, manual alarm stations, loud speakers</v>
          </cell>
          <cell r="E16" t="str">
            <v>Lot</v>
          </cell>
          <cell r="G16">
            <v>44652894.19059673</v>
          </cell>
          <cell r="H16">
            <v>20163907.569039673</v>
          </cell>
          <cell r="I16">
            <v>3348200</v>
          </cell>
          <cell r="J16">
            <v>3214272</v>
          </cell>
          <cell r="K16">
            <v>10117485.429779179</v>
          </cell>
          <cell r="L16">
            <v>421022.39004154835</v>
          </cell>
          <cell r="M16" t="str">
            <v>NA</v>
          </cell>
          <cell r="P16">
            <v>164804.33704321322</v>
          </cell>
          <cell r="S16">
            <v>6028496.060193358</v>
          </cell>
          <cell r="T16">
            <v>1194706.404499758</v>
          </cell>
          <cell r="U16">
            <v>44652894.19059673</v>
          </cell>
        </row>
        <row r="17">
          <cell r="B17" t="str">
            <v>7B.7A</v>
          </cell>
          <cell r="C17" t="str">
            <v>Smoke Curtain</v>
          </cell>
          <cell r="E17" t="str">
            <v>Lot</v>
          </cell>
          <cell r="G17">
            <v>7564252.5946100913</v>
          </cell>
          <cell r="H17">
            <v>4569779.0976189757</v>
          </cell>
          <cell r="I17">
            <v>1531881.5904000001</v>
          </cell>
          <cell r="J17" t="str">
            <v>Included</v>
          </cell>
          <cell r="K17" t="str">
            <v>na</v>
          </cell>
          <cell r="L17">
            <v>128297.46212147229</v>
          </cell>
          <cell r="M17" t="str">
            <v>na</v>
          </cell>
          <cell r="P17">
            <v>40851.611865827028</v>
          </cell>
          <cell r="S17">
            <v>1021234.2960407091</v>
          </cell>
          <cell r="T17">
            <v>272208.53656310646</v>
          </cell>
          <cell r="U17">
            <v>7564252.5946100913</v>
          </cell>
        </row>
        <row r="18">
          <cell r="B18" t="str">
            <v>7B.8</v>
          </cell>
          <cell r="C18" t="str">
            <v>Emergency voice evacuation and talk-back fire man phone system</v>
          </cell>
          <cell r="E18" t="str">
            <v>Lot</v>
          </cell>
          <cell r="G18">
            <v>1388860.3673486891</v>
          </cell>
          <cell r="H18">
            <v>784105.12080788636</v>
          </cell>
          <cell r="I18">
            <v>130200</v>
          </cell>
          <cell r="J18">
            <v>124992</v>
          </cell>
          <cell r="K18">
            <v>0</v>
          </cell>
          <cell r="L18">
            <v>16372.114922468667</v>
          </cell>
          <cell r="M18" t="str">
            <v>NA</v>
          </cell>
          <cell r="P18">
            <v>14999.742775825873</v>
          </cell>
          <cell r="S18">
            <v>187507.20204119387</v>
          </cell>
          <cell r="T18">
            <v>130684.1868013144</v>
          </cell>
          <cell r="U18">
            <v>1388860.3673486891</v>
          </cell>
        </row>
        <row r="19">
          <cell r="B19" t="str">
            <v>7B.9</v>
          </cell>
          <cell r="C19" t="str">
            <v>Cabling for fire detection &amp; alarm system</v>
          </cell>
          <cell r="E19" t="str">
            <v>Lot</v>
          </cell>
          <cell r="G19">
            <v>13636521.331065841</v>
          </cell>
          <cell r="H19" t="str">
            <v>NA</v>
          </cell>
          <cell r="I19">
            <v>0</v>
          </cell>
          <cell r="J19">
            <v>0</v>
          </cell>
          <cell r="K19">
            <v>8875383.4238911103</v>
          </cell>
          <cell r="L19">
            <v>0</v>
          </cell>
          <cell r="M19" t="str">
            <v>NA</v>
          </cell>
          <cell r="P19">
            <v>270281.39648124378</v>
          </cell>
          <cell r="S19">
            <v>1841038.8981322714</v>
          </cell>
          <cell r="T19">
            <v>2649817.6125612138</v>
          </cell>
          <cell r="U19">
            <v>13636521.331065841</v>
          </cell>
        </row>
        <row r="20">
          <cell r="B20" t="str">
            <v>7B.10</v>
          </cell>
          <cell r="C20" t="str">
            <v>Gas Suppression system</v>
          </cell>
          <cell r="E20" t="str">
            <v>Lot</v>
          </cell>
          <cell r="G20">
            <v>33365211.529627193</v>
          </cell>
          <cell r="H20">
            <v>20131387.130158201</v>
          </cell>
          <cell r="I20">
            <v>3342800</v>
          </cell>
          <cell r="J20">
            <v>3209088</v>
          </cell>
          <cell r="K20">
            <v>940986.36809702183</v>
          </cell>
          <cell r="L20">
            <v>420343.36223370401</v>
          </cell>
          <cell r="M20" t="str">
            <v>NA</v>
          </cell>
          <cell r="P20">
            <v>114438.16542525803</v>
          </cell>
          <cell r="S20">
            <v>4504569.0676598661</v>
          </cell>
          <cell r="T20">
            <v>701599.43605313951</v>
          </cell>
          <cell r="U20">
            <v>33365211.529627193</v>
          </cell>
        </row>
        <row r="21">
          <cell r="B21" t="str">
            <v>7B. 11</v>
          </cell>
          <cell r="C21" t="str">
            <v>Software</v>
          </cell>
          <cell r="E21" t="str">
            <v>Lot</v>
          </cell>
          <cell r="G21" t="str">
            <v>Included</v>
          </cell>
          <cell r="H21" t="str">
            <v>Included</v>
          </cell>
          <cell r="I21" t="str">
            <v>Included</v>
          </cell>
          <cell r="J21" t="str">
            <v>Included</v>
          </cell>
          <cell r="K21" t="str">
            <v>Included</v>
          </cell>
          <cell r="L21" t="str">
            <v>Included</v>
          </cell>
          <cell r="M21" t="str">
            <v>NA</v>
          </cell>
          <cell r="P21" t="str">
            <v>NA</v>
          </cell>
          <cell r="T21" t="str">
            <v>Included</v>
          </cell>
          <cell r="U21">
            <v>0</v>
          </cell>
        </row>
        <row r="22">
          <cell r="B22" t="str">
            <v>7B. 12</v>
          </cell>
          <cell r="C22" t="str">
            <v>Clearing and Forwarding Services</v>
          </cell>
          <cell r="E22" t="str">
            <v>Lot</v>
          </cell>
          <cell r="G22" t="str">
            <v>Included</v>
          </cell>
          <cell r="H22" t="str">
            <v>Included</v>
          </cell>
          <cell r="I22" t="str">
            <v>Included</v>
          </cell>
          <cell r="J22" t="str">
            <v>Included</v>
          </cell>
          <cell r="K22" t="str">
            <v>Included</v>
          </cell>
          <cell r="L22" t="str">
            <v>Included</v>
          </cell>
          <cell r="M22" t="str">
            <v>NA</v>
          </cell>
          <cell r="P22" t="str">
            <v>NA</v>
          </cell>
          <cell r="T22" t="str">
            <v>Included</v>
          </cell>
          <cell r="U22">
            <v>0</v>
          </cell>
        </row>
        <row r="23">
          <cell r="B23" t="str">
            <v>7B. 13</v>
          </cell>
          <cell r="C23" t="str">
            <v>Inland Transportation</v>
          </cell>
          <cell r="E23" t="str">
            <v>Lot</v>
          </cell>
          <cell r="G23" t="str">
            <v>Included</v>
          </cell>
          <cell r="H23" t="str">
            <v>Included</v>
          </cell>
          <cell r="I23" t="str">
            <v>Included</v>
          </cell>
          <cell r="J23" t="str">
            <v>Included</v>
          </cell>
          <cell r="K23" t="str">
            <v>Included</v>
          </cell>
          <cell r="L23" t="str">
            <v>Included</v>
          </cell>
          <cell r="M23" t="str">
            <v>NA</v>
          </cell>
          <cell r="P23" t="str">
            <v>NA</v>
          </cell>
          <cell r="T23" t="str">
            <v>Included</v>
          </cell>
          <cell r="U23">
            <v>0</v>
          </cell>
        </row>
        <row r="24">
          <cell r="B24" t="str">
            <v>7B. 14</v>
          </cell>
          <cell r="C24" t="str">
            <v>Value of   engineering services</v>
          </cell>
          <cell r="E24" t="str">
            <v>Lot</v>
          </cell>
          <cell r="G24" t="str">
            <v>Included</v>
          </cell>
          <cell r="H24" t="str">
            <v>Included</v>
          </cell>
          <cell r="I24" t="str">
            <v>Included</v>
          </cell>
          <cell r="J24" t="str">
            <v>Included</v>
          </cell>
          <cell r="K24" t="str">
            <v>Included</v>
          </cell>
          <cell r="L24" t="str">
            <v>Included</v>
          </cell>
          <cell r="M24" t="str">
            <v>NA</v>
          </cell>
          <cell r="P24" t="str">
            <v>NA</v>
          </cell>
          <cell r="T24" t="str">
            <v>Included</v>
          </cell>
          <cell r="U24">
            <v>0</v>
          </cell>
        </row>
        <row r="25">
          <cell r="B25" t="str">
            <v>7B.15</v>
          </cell>
          <cell r="C25" t="str">
            <v>Commissioning Spare Parts (provide separate list with quantity and unit prices for spares for each item 7B.1 to 7B.14)</v>
          </cell>
          <cell r="U25">
            <v>0</v>
          </cell>
        </row>
        <row r="26">
          <cell r="A26" t="str">
            <v>7B</v>
          </cell>
          <cell r="C26" t="str">
            <v>TOTAL APPORTIONED AMOUNT FOR  COST CENTRE 7B (inclusive of all taxes and duties except tax payable under Section 5 or 6 and 5F of the APGST)</v>
          </cell>
          <cell r="G26">
            <v>108641287.00365297</v>
          </cell>
          <cell r="H26">
            <v>50512798.699225724</v>
          </cell>
          <cell r="I26">
            <v>9160681.5903999992</v>
          </cell>
          <cell r="J26">
            <v>7323648</v>
          </cell>
          <cell r="K26">
            <v>19969989.098302238</v>
          </cell>
          <cell r="L26">
            <v>1087587.710359022</v>
          </cell>
          <cell r="M26">
            <v>0</v>
          </cell>
          <cell r="N26">
            <v>0</v>
          </cell>
          <cell r="O26">
            <v>0</v>
          </cell>
          <cell r="P26">
            <v>648535.92957583594</v>
          </cell>
          <cell r="Q26">
            <v>0</v>
          </cell>
          <cell r="R26">
            <v>0</v>
          </cell>
          <cell r="S26">
            <v>14667438.298150789</v>
          </cell>
          <cell r="T26">
            <v>5270607.6776393699</v>
          </cell>
          <cell r="U26">
            <v>108641287.00365296</v>
          </cell>
        </row>
        <row r="27">
          <cell r="U27">
            <v>108641287.00365297</v>
          </cell>
        </row>
        <row r="28">
          <cell r="B28" t="str">
            <v>Value of applicable Segniorage charges</v>
          </cell>
          <cell r="U28">
            <v>0</v>
          </cell>
        </row>
        <row r="29">
          <cell r="U29">
            <v>0</v>
          </cell>
        </row>
        <row r="30">
          <cell r="B30" t="str">
            <v>Note for Tenderers: Any items of work not specifically mentioned above shall be allocated to the most appropriate item of work and indicated separately (7B.1 to 7B.15)</v>
          </cell>
        </row>
        <row r="31">
          <cell r="G31">
            <v>108641286.95365301</v>
          </cell>
        </row>
        <row r="32">
          <cell r="G32">
            <v>4.9999967217445374E-2</v>
          </cell>
        </row>
      </sheetData>
      <sheetData sheetId="18" refreshError="1">
        <row r="1">
          <cell r="B1" t="str">
            <v>2</v>
          </cell>
          <cell r="C1" t="str">
            <v>3</v>
          </cell>
          <cell r="D1" t="str">
            <v>4</v>
          </cell>
          <cell r="E1" t="str">
            <v>5</v>
          </cell>
          <cell r="F1" t="str">
            <v>6</v>
          </cell>
          <cell r="G1" t="str">
            <v>7</v>
          </cell>
          <cell r="H1" t="str">
            <v>8</v>
          </cell>
          <cell r="I1" t="str">
            <v>9</v>
          </cell>
          <cell r="J1" t="str">
            <v>10</v>
          </cell>
          <cell r="K1" t="str">
            <v>11</v>
          </cell>
          <cell r="L1" t="str">
            <v>12</v>
          </cell>
          <cell r="M1" t="str">
            <v>13</v>
          </cell>
          <cell r="N1" t="str">
            <v>14</v>
          </cell>
          <cell r="O1" t="str">
            <v>15</v>
          </cell>
          <cell r="P1" t="str">
            <v>16</v>
          </cell>
          <cell r="Q1" t="str">
            <v>17</v>
          </cell>
          <cell r="R1" t="str">
            <v>18</v>
          </cell>
          <cell r="S1" t="str">
            <v>19</v>
          </cell>
          <cell r="T1" t="str">
            <v>20</v>
          </cell>
        </row>
        <row r="3">
          <cell r="B3" t="str">
            <v>Cost Centre 8A – Elevators</v>
          </cell>
        </row>
        <row r="5">
          <cell r="B5" t="str">
            <v>SL. NO</v>
          </cell>
          <cell r="C5" t="str">
            <v>ITEM DESCRIPTION</v>
          </cell>
          <cell r="D5" t="str">
            <v>QTY</v>
          </cell>
          <cell r="E5" t="str">
            <v>UNIT</v>
          </cell>
          <cell r="F5" t="str">
            <v>UNIT RATE</v>
          </cell>
          <cell r="G5" t="str">
            <v>APPORTIONED AMOUNT IN RUPEES</v>
          </cell>
          <cell r="H5" t="str">
            <v>COST BREAKDOWN</v>
          </cell>
        </row>
        <row r="6">
          <cell r="H6" t="str">
            <v>CIF Price</v>
          </cell>
          <cell r="I6" t="str">
            <v>Custom Duty</v>
          </cell>
          <cell r="J6" t="str">
            <v>CVD</v>
          </cell>
          <cell r="K6" t="str">
            <v>Ex-Factory Price</v>
          </cell>
          <cell r="L6" t="str">
            <v>Value of Service</v>
          </cell>
          <cell r="M6" t="str">
            <v>Excise Duty</v>
          </cell>
          <cell r="N6" t="str">
            <v>Sales Tax</v>
          </cell>
          <cell r="O6" t="str">
            <v>AP Entry Tax</v>
          </cell>
          <cell r="P6" t="str">
            <v>Service Tax</v>
          </cell>
          <cell r="Q6" t="str">
            <v>Works Conract Tax</v>
          </cell>
          <cell r="R6" t="str">
            <v>Other taxes &amp; levies*</v>
          </cell>
          <cell r="S6" t="str">
            <v>Construction Services</v>
          </cell>
          <cell r="T6" t="str">
            <v>Installation, testing &amp; commissioning</v>
          </cell>
        </row>
        <row r="7">
          <cell r="B7" t="str">
            <v>8A.1</v>
          </cell>
          <cell r="C7" t="str">
            <v>Elevators for Passenger Terminal Building</v>
          </cell>
        </row>
        <row r="8">
          <cell r="B8" t="str">
            <v>8A.1.1</v>
          </cell>
          <cell r="C8" t="str">
            <v>Passenger elevators with glass hoistway &amp; glass car</v>
          </cell>
          <cell r="D8">
            <v>21</v>
          </cell>
          <cell r="E8" t="str">
            <v>No.</v>
          </cell>
          <cell r="F8">
            <v>4911324.2589119999</v>
          </cell>
          <cell r="G8">
            <v>103137809.437152</v>
          </cell>
          <cell r="H8">
            <v>59220000</v>
          </cell>
          <cell r="I8">
            <v>11962440</v>
          </cell>
          <cell r="J8">
            <v>11389190.4</v>
          </cell>
          <cell r="L8">
            <v>1480500</v>
          </cell>
          <cell r="P8">
            <v>614754</v>
          </cell>
          <cell r="S8">
            <v>13924425.037152</v>
          </cell>
          <cell r="T8">
            <v>6027000</v>
          </cell>
          <cell r="U8">
            <v>103137809.437152</v>
          </cell>
        </row>
        <row r="9">
          <cell r="B9" t="str">
            <v>8A.1.2</v>
          </cell>
          <cell r="C9" t="str">
            <v>Staff elevators</v>
          </cell>
          <cell r="D9">
            <v>5</v>
          </cell>
          <cell r="E9" t="str">
            <v>No.</v>
          </cell>
          <cell r="F9">
            <v>4911324.2589119999</v>
          </cell>
          <cell r="G9">
            <v>24556621.29456</v>
          </cell>
          <cell r="H9">
            <v>14100000</v>
          </cell>
          <cell r="I9">
            <v>2848200</v>
          </cell>
          <cell r="J9">
            <v>2711712</v>
          </cell>
          <cell r="L9">
            <v>352500</v>
          </cell>
          <cell r="P9">
            <v>146370</v>
          </cell>
          <cell r="S9">
            <v>3315339.2945599998</v>
          </cell>
          <cell r="T9">
            <v>1435000</v>
          </cell>
          <cell r="U9">
            <v>24556621.29456</v>
          </cell>
        </row>
        <row r="10">
          <cell r="B10" t="str">
            <v>8A.1.3</v>
          </cell>
          <cell r="C10" t="str">
            <v>Baggage elevators</v>
          </cell>
          <cell r="D10">
            <v>2</v>
          </cell>
          <cell r="E10" t="str">
            <v>No.</v>
          </cell>
          <cell r="F10">
            <v>4911324.2589120008</v>
          </cell>
          <cell r="G10">
            <v>9822648.5178240016</v>
          </cell>
          <cell r="H10">
            <v>5640000</v>
          </cell>
          <cell r="I10">
            <v>1139280</v>
          </cell>
          <cell r="J10">
            <v>1084684.8</v>
          </cell>
          <cell r="L10">
            <v>141000</v>
          </cell>
          <cell r="P10">
            <v>58548</v>
          </cell>
          <cell r="S10">
            <v>1326135.7178240002</v>
          </cell>
          <cell r="T10">
            <v>574000</v>
          </cell>
          <cell r="U10">
            <v>9822648.5178239997</v>
          </cell>
        </row>
        <row r="11">
          <cell r="B11" t="str">
            <v>8A.1.4</v>
          </cell>
          <cell r="C11" t="str">
            <v>Goods elevators</v>
          </cell>
          <cell r="D11">
            <v>3</v>
          </cell>
          <cell r="E11" t="str">
            <v>No.</v>
          </cell>
          <cell r="F11">
            <v>4911324.2589119999</v>
          </cell>
          <cell r="G11">
            <v>14733972.776735999</v>
          </cell>
          <cell r="H11">
            <v>8460000</v>
          </cell>
          <cell r="I11">
            <v>1708920</v>
          </cell>
          <cell r="J11">
            <v>1627027.2</v>
          </cell>
          <cell r="L11">
            <v>211500</v>
          </cell>
          <cell r="P11">
            <v>87822</v>
          </cell>
          <cell r="S11">
            <v>1989203.5767359999</v>
          </cell>
          <cell r="T11">
            <v>861000</v>
          </cell>
          <cell r="U11">
            <v>14733972.776735999</v>
          </cell>
        </row>
        <row r="12">
          <cell r="B12" t="str">
            <v>8A.1.5</v>
          </cell>
          <cell r="C12" t="str">
            <v>Elevators &amp; Escalators monitoring system</v>
          </cell>
          <cell r="S12">
            <v>0</v>
          </cell>
          <cell r="U12">
            <v>0</v>
          </cell>
        </row>
        <row r="13">
          <cell r="S13">
            <v>0</v>
          </cell>
          <cell r="U13">
            <v>0</v>
          </cell>
        </row>
        <row r="14">
          <cell r="B14" t="str">
            <v>8A.2</v>
          </cell>
          <cell r="C14" t="str">
            <v>Elevators for ATC tower &amp; technical block</v>
          </cell>
          <cell r="S14">
            <v>0</v>
          </cell>
          <cell r="U14">
            <v>0</v>
          </cell>
        </row>
        <row r="15">
          <cell r="B15" t="str">
            <v>8A.2.1</v>
          </cell>
          <cell r="C15" t="str">
            <v>Passenger elevators for ATC tower</v>
          </cell>
          <cell r="D15">
            <v>2</v>
          </cell>
          <cell r="E15" t="str">
            <v>No.</v>
          </cell>
          <cell r="F15">
            <v>4911324.2589120008</v>
          </cell>
          <cell r="G15">
            <v>9822648.5178240016</v>
          </cell>
          <cell r="H15">
            <v>5640000</v>
          </cell>
          <cell r="I15">
            <v>1139280</v>
          </cell>
          <cell r="J15">
            <v>1084684.8</v>
          </cell>
          <cell r="L15">
            <v>141000</v>
          </cell>
          <cell r="P15">
            <v>58548</v>
          </cell>
          <cell r="S15">
            <v>1326135.7178240002</v>
          </cell>
          <cell r="T15">
            <v>574000</v>
          </cell>
          <cell r="U15">
            <v>9822648.5178239997</v>
          </cell>
        </row>
        <row r="16">
          <cell r="B16" t="str">
            <v>8A.2.2</v>
          </cell>
          <cell r="C16" t="str">
            <v>Passenger elevator for ATC technical block</v>
          </cell>
          <cell r="D16">
            <v>1</v>
          </cell>
          <cell r="E16" t="str">
            <v>No.</v>
          </cell>
          <cell r="F16">
            <v>4911324.2589120008</v>
          </cell>
          <cell r="G16">
            <v>4911324.2589120008</v>
          </cell>
          <cell r="H16">
            <v>2820000</v>
          </cell>
          <cell r="I16">
            <v>569640</v>
          </cell>
          <cell r="J16">
            <v>542342.40000000002</v>
          </cell>
          <cell r="L16">
            <v>70500</v>
          </cell>
          <cell r="P16">
            <v>29274</v>
          </cell>
          <cell r="S16">
            <v>663067.85891200008</v>
          </cell>
          <cell r="T16">
            <v>287000</v>
          </cell>
          <cell r="U16">
            <v>4911324.2589119999</v>
          </cell>
        </row>
        <row r="17">
          <cell r="B17" t="str">
            <v>8A.3</v>
          </cell>
          <cell r="C17" t="str">
            <v>Software</v>
          </cell>
        </row>
        <row r="18">
          <cell r="B18" t="str">
            <v>8A.4</v>
          </cell>
          <cell r="C18" t="str">
            <v>Clearing and Forwarding Services</v>
          </cell>
          <cell r="D18">
            <v>1</v>
          </cell>
          <cell r="E18" t="str">
            <v>Item</v>
          </cell>
          <cell r="F18">
            <v>195595.2</v>
          </cell>
          <cell r="G18">
            <v>195595.2</v>
          </cell>
          <cell r="L18">
            <v>1917600</v>
          </cell>
          <cell r="P18">
            <v>195595.2</v>
          </cell>
          <cell r="U18">
            <v>2113195.2000000002</v>
          </cell>
        </row>
        <row r="19">
          <cell r="B19" t="str">
            <v>8A.5</v>
          </cell>
          <cell r="C19" t="str">
            <v>Inland Transportation</v>
          </cell>
          <cell r="D19">
            <v>1</v>
          </cell>
          <cell r="E19" t="str">
            <v>Item</v>
          </cell>
          <cell r="F19">
            <v>12224.7</v>
          </cell>
          <cell r="G19">
            <v>12224.7</v>
          </cell>
          <cell r="L19">
            <v>479400</v>
          </cell>
          <cell r="P19">
            <v>12224.7</v>
          </cell>
          <cell r="U19">
            <v>491624.7</v>
          </cell>
        </row>
        <row r="20">
          <cell r="B20" t="str">
            <v>8A.6</v>
          </cell>
          <cell r="C20" t="str">
            <v>Value of   engineering services</v>
          </cell>
          <cell r="D20">
            <v>1</v>
          </cell>
          <cell r="E20" t="str">
            <v>Item</v>
          </cell>
          <cell r="F20">
            <v>0</v>
          </cell>
          <cell r="U20">
            <v>0</v>
          </cell>
        </row>
        <row r="21">
          <cell r="B21" t="str">
            <v>8A.7</v>
          </cell>
          <cell r="C21" t="str">
            <v>Spare Parts comprising:</v>
          </cell>
        </row>
        <row r="22">
          <cell r="C22" t="str">
            <v>(i) Replacement Parts</v>
          </cell>
        </row>
        <row r="23">
          <cell r="C23" t="str">
            <v>(ii) Commissioning Parts</v>
          </cell>
        </row>
        <row r="24">
          <cell r="C24" t="str">
            <v>(iii) Critical Spare Parts</v>
          </cell>
        </row>
        <row r="25">
          <cell r="C25" t="str">
            <v>(provide separate list with quantity and unit prices for spares for each item 8A.1 to 8A.6)</v>
          </cell>
        </row>
        <row r="26">
          <cell r="A26" t="str">
            <v>8A</v>
          </cell>
          <cell r="B26" t="str">
            <v>TOTAL APPORTIONED AMOUNT FOR  COST CENTRE 8A (inclusive of all taxes and duties except tax payable under Section 5 or 6 and 5F of the APGST)</v>
          </cell>
          <cell r="G26">
            <v>167192844.70300797</v>
          </cell>
          <cell r="H26">
            <v>95880000</v>
          </cell>
          <cell r="I26">
            <v>19367760</v>
          </cell>
          <cell r="J26">
            <v>18439641.600000001</v>
          </cell>
          <cell r="K26">
            <v>0</v>
          </cell>
          <cell r="L26">
            <v>2397000</v>
          </cell>
          <cell r="M26">
            <v>0</v>
          </cell>
          <cell r="N26">
            <v>0</v>
          </cell>
          <cell r="O26">
            <v>0</v>
          </cell>
          <cell r="P26">
            <v>1203135.8999999999</v>
          </cell>
          <cell r="Q26">
            <v>0</v>
          </cell>
          <cell r="R26">
            <v>0</v>
          </cell>
          <cell r="S26">
            <v>22544307.203008</v>
          </cell>
          <cell r="T26">
            <v>9758000</v>
          </cell>
          <cell r="U26">
            <v>169589844.703008</v>
          </cell>
        </row>
        <row r="27">
          <cell r="B27" t="str">
            <v>Value of applicable Segniorage charges</v>
          </cell>
          <cell r="U27">
            <v>169589844.70300797</v>
          </cell>
        </row>
        <row r="28">
          <cell r="U28">
            <v>0</v>
          </cell>
        </row>
        <row r="29">
          <cell r="B29" t="str">
            <v>Note for Tenderers: Any items of work not specifically mentioned above shall be allocated to the most appropriate item of work and indicated separately (8A.1 to 8A.7)</v>
          </cell>
          <cell r="U29">
            <v>-2397000.0000000298</v>
          </cell>
        </row>
        <row r="30">
          <cell r="L30">
            <v>2397000</v>
          </cell>
        </row>
        <row r="31">
          <cell r="G31">
            <v>167192844.703008</v>
          </cell>
        </row>
        <row r="32">
          <cell r="G32">
            <v>0</v>
          </cell>
        </row>
      </sheetData>
      <sheetData sheetId="19" refreshError="1">
        <row r="1">
          <cell r="B1" t="str">
            <v>2</v>
          </cell>
          <cell r="C1" t="str">
            <v>3</v>
          </cell>
          <cell r="D1" t="str">
            <v>4</v>
          </cell>
          <cell r="E1" t="str">
            <v>5</v>
          </cell>
          <cell r="F1" t="str">
            <v>6</v>
          </cell>
          <cell r="G1" t="str">
            <v>7</v>
          </cell>
          <cell r="H1" t="str">
            <v>8</v>
          </cell>
          <cell r="I1" t="str">
            <v>9</v>
          </cell>
          <cell r="J1" t="str">
            <v>10</v>
          </cell>
          <cell r="K1" t="str">
            <v>_x0000_</v>
          </cell>
          <cell r="L1" t="str">
            <v>12</v>
          </cell>
          <cell r="M1" t="str">
            <v>13</v>
          </cell>
          <cell r="N1" t="str">
            <v>14</v>
          </cell>
          <cell r="O1" t="str">
            <v>15</v>
          </cell>
          <cell r="P1" t="str">
            <v>16</v>
          </cell>
          <cell r="Q1" t="str">
            <v>17</v>
          </cell>
          <cell r="R1" t="str">
            <v>18</v>
          </cell>
          <cell r="S1" t="str">
            <v>19</v>
          </cell>
          <cell r="T1" t="str">
            <v>20</v>
          </cell>
        </row>
        <row r="3">
          <cell r="B3" t="str">
            <v>Cost Centre 8B – Escalators</v>
          </cell>
        </row>
        <row r="5">
          <cell r="B5" t="str">
            <v>SL. NO</v>
          </cell>
          <cell r="C5" t="str">
            <v>ITEM DESCRIPTION</v>
          </cell>
          <cell r="D5" t="str">
            <v>QTY</v>
          </cell>
          <cell r="E5" t="str">
            <v>UNIT</v>
          </cell>
          <cell r="F5" t="str">
            <v>UNIT RATE</v>
          </cell>
          <cell r="G5" t="str">
            <v>APPORTIONED AMOUNT IN RUPEES</v>
          </cell>
          <cell r="H5" t="str">
            <v>COST BREAKDOWN</v>
          </cell>
        </row>
        <row r="6">
          <cell r="H6" t="str">
            <v>CIF Price</v>
          </cell>
          <cell r="I6" t="str">
            <v>Custom Duty</v>
          </cell>
          <cell r="J6" t="str">
            <v>CVD</v>
          </cell>
          <cell r="K6" t="str">
            <v>Ex-Factory Price</v>
          </cell>
          <cell r="L6" t="str">
            <v>Value of Service</v>
          </cell>
          <cell r="M6" t="str">
            <v>Excise Duty</v>
          </cell>
          <cell r="N6" t="str">
            <v>Sales Tax</v>
          </cell>
          <cell r="O6" t="str">
            <v>AP Entry Tax</v>
          </cell>
          <cell r="P6" t="str">
            <v>Service Tax</v>
          </cell>
          <cell r="Q6" t="str">
            <v>Works Conract Tax</v>
          </cell>
          <cell r="R6" t="str">
            <v>Other taxes &amp; levies*</v>
          </cell>
          <cell r="S6" t="str">
            <v>Construction Services</v>
          </cell>
          <cell r="T6" t="str">
            <v>Installation, testing &amp; commissioning</v>
          </cell>
        </row>
        <row r="7">
          <cell r="B7" t="str">
            <v>8B.1</v>
          </cell>
          <cell r="C7" t="str">
            <v>Escalators with 1000mm step width 5.0m rise</v>
          </cell>
          <cell r="D7">
            <v>15</v>
          </cell>
          <cell r="E7" t="str">
            <v>No.</v>
          </cell>
          <cell r="F7">
            <v>4734826.2646827465</v>
          </cell>
          <cell r="G7">
            <v>71022393.970241204</v>
          </cell>
          <cell r="H7">
            <v>46417682</v>
          </cell>
          <cell r="I7">
            <v>9376371.7640000004</v>
          </cell>
          <cell r="J7">
            <v>8927048.6022399999</v>
          </cell>
          <cell r="L7">
            <v>1160442.05</v>
          </cell>
          <cell r="P7">
            <v>515543.39399999997</v>
          </cell>
          <cell r="S7">
            <v>731401.2100012172</v>
          </cell>
          <cell r="T7">
            <v>5054347</v>
          </cell>
          <cell r="U7">
            <v>71022393.970241219</v>
          </cell>
        </row>
        <row r="8">
          <cell r="B8" t="str">
            <v>8B.2</v>
          </cell>
          <cell r="C8" t="str">
            <v>Escalators with 1000mm step width 6.0m rise</v>
          </cell>
          <cell r="D8">
            <v>8</v>
          </cell>
          <cell r="E8" t="str">
            <v>No.</v>
          </cell>
          <cell r="F8">
            <v>5657275.6127605643</v>
          </cell>
          <cell r="G8">
            <v>45258204.902084514</v>
          </cell>
          <cell r="H8">
            <v>29707317</v>
          </cell>
          <cell r="I8">
            <v>6000878.034</v>
          </cell>
          <cell r="J8">
            <v>5713311.2054399997</v>
          </cell>
          <cell r="L8">
            <v>742682.92500000005</v>
          </cell>
          <cell r="P8">
            <v>274956.50399999996</v>
          </cell>
          <cell r="S8">
            <v>866090.15864451439</v>
          </cell>
          <cell r="T8">
            <v>2695652</v>
          </cell>
          <cell r="U8">
            <v>45258204.902084514</v>
          </cell>
        </row>
        <row r="9">
          <cell r="B9" t="str">
            <v>8B.3</v>
          </cell>
          <cell r="C9" t="str">
            <v>Escalators with 900mm step width 5.0m rise</v>
          </cell>
          <cell r="G9" t="str">
            <v>N/A</v>
          </cell>
          <cell r="S9">
            <v>0</v>
          </cell>
          <cell r="U9">
            <v>0</v>
          </cell>
        </row>
        <row r="10">
          <cell r="B10" t="str">
            <v>8B.4</v>
          </cell>
          <cell r="C10" t="str">
            <v>Software</v>
          </cell>
          <cell r="G10" t="str">
            <v>N.A.</v>
          </cell>
          <cell r="U10">
            <v>0</v>
          </cell>
        </row>
        <row r="11">
          <cell r="B11" t="str">
            <v>8B.5</v>
          </cell>
          <cell r="C11" t="str">
            <v>Clearing and Forwarding Services</v>
          </cell>
          <cell r="G11">
            <v>155294.99795999998</v>
          </cell>
          <cell r="L11">
            <v>1522499.98</v>
          </cell>
          <cell r="P11">
            <v>155294.99795999998</v>
          </cell>
          <cell r="U11">
            <v>1677794.97796</v>
          </cell>
        </row>
        <row r="12">
          <cell r="B12" t="str">
            <v>8B.6</v>
          </cell>
          <cell r="C12" t="str">
            <v>Inland Transportation</v>
          </cell>
          <cell r="G12">
            <v>9705.9373724999987</v>
          </cell>
          <cell r="L12">
            <v>380624.995</v>
          </cell>
          <cell r="P12">
            <v>9705.9373724999987</v>
          </cell>
          <cell r="U12">
            <v>390330.93237250001</v>
          </cell>
        </row>
        <row r="13">
          <cell r="B13" t="str">
            <v>8B.7</v>
          </cell>
          <cell r="C13" t="str">
            <v>Value of   engineering services</v>
          </cell>
          <cell r="G13">
            <v>0</v>
          </cell>
          <cell r="H13">
            <v>0</v>
          </cell>
          <cell r="U13">
            <v>0</v>
          </cell>
        </row>
        <row r="14">
          <cell r="B14" t="str">
            <v>8B.8</v>
          </cell>
          <cell r="C14" t="str">
            <v>Spare Parts comprising:</v>
          </cell>
          <cell r="G14" t="str">
            <v>N.A.</v>
          </cell>
          <cell r="H14">
            <v>0</v>
          </cell>
          <cell r="U14">
            <v>0</v>
          </cell>
        </row>
        <row r="15">
          <cell r="C15" t="str">
            <v>(i) Replacement Parts</v>
          </cell>
        </row>
        <row r="16">
          <cell r="C16" t="str">
            <v>(ii) Commissioning Parts</v>
          </cell>
        </row>
        <row r="17">
          <cell r="C17" t="str">
            <v>(iii) Critical Spare Parts</v>
          </cell>
        </row>
        <row r="18">
          <cell r="C18" t="str">
            <v>(provide separate list with quantity and unit prices for spares for each item 8B.1 to 8B.7)</v>
          </cell>
        </row>
        <row r="19">
          <cell r="A19" t="str">
            <v>8B</v>
          </cell>
          <cell r="B19" t="str">
            <v>TOTAL APPORTIONED AMOUNT FOR  COST CENTRE 8B (inclusive of all taxes and duties except tax payable under Section 5 or 6 and 5F of the APGST)</v>
          </cell>
          <cell r="G19">
            <v>116445599.80765823</v>
          </cell>
          <cell r="H19">
            <v>76124999</v>
          </cell>
          <cell r="I19">
            <v>15377249.798</v>
          </cell>
          <cell r="J19">
            <v>14640359.80768</v>
          </cell>
          <cell r="K19">
            <v>0</v>
          </cell>
          <cell r="L19">
            <v>1903124.9750000001</v>
          </cell>
          <cell r="M19">
            <v>0</v>
          </cell>
          <cell r="N19">
            <v>0</v>
          </cell>
          <cell r="O19">
            <v>0</v>
          </cell>
          <cell r="P19">
            <v>955500.83333249984</v>
          </cell>
          <cell r="Q19">
            <v>0</v>
          </cell>
          <cell r="R19">
            <v>0</v>
          </cell>
          <cell r="S19">
            <v>1597491.3686457316</v>
          </cell>
          <cell r="T19">
            <v>7749999</v>
          </cell>
          <cell r="U19">
            <v>118348724.78265822</v>
          </cell>
        </row>
        <row r="20">
          <cell r="B20" t="str">
            <v>Value of applicable Segniorage charges</v>
          </cell>
          <cell r="U20">
            <v>118348724.78265823</v>
          </cell>
        </row>
        <row r="21">
          <cell r="U21">
            <v>0</v>
          </cell>
        </row>
        <row r="22">
          <cell r="B22" t="str">
            <v>Note for Tenderers: Any items of work not specifically mentioned above shall be allocated to the most appropriate item of work and indicated separately (8B.1 to 8B.8)</v>
          </cell>
          <cell r="U22">
            <v>-1903124.974999994</v>
          </cell>
        </row>
        <row r="24">
          <cell r="G24">
            <v>116445599.80765823</v>
          </cell>
        </row>
        <row r="25">
          <cell r="G25">
            <v>0</v>
          </cell>
        </row>
      </sheetData>
      <sheetData sheetId="2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 xml:space="preserve">Cost Centre 9A – Airport Community Network </v>
          </cell>
        </row>
        <row r="5">
          <cell r="B5" t="str">
            <v>Sl. No</v>
          </cell>
          <cell r="C5" t="str">
            <v>Item Description</v>
          </cell>
          <cell r="D5" t="str">
            <v>Qty</v>
          </cell>
          <cell r="E5" t="str">
            <v>Unit</v>
          </cell>
          <cell r="F5" t="str">
            <v>Unit Rate</v>
          </cell>
          <cell r="G5" t="str">
            <v xml:space="preserve">Apportioned Amt in Rs. </v>
          </cell>
          <cell r="H5" t="str">
            <v>COST BREAKDOWN</v>
          </cell>
        </row>
        <row r="6">
          <cell r="H6" t="str">
            <v>CIF Price</v>
          </cell>
          <cell r="I6" t="str">
            <v>Custom Duty</v>
          </cell>
          <cell r="J6" t="str">
            <v>CVD</v>
          </cell>
          <cell r="K6" t="str">
            <v>Ex-Factory Price</v>
          </cell>
          <cell r="L6" t="str">
            <v>Value of Service</v>
          </cell>
          <cell r="M6" t="str">
            <v>Excise duty</v>
          </cell>
          <cell r="N6" t="str">
            <v>Sales Tax</v>
          </cell>
          <cell r="O6" t="str">
            <v>AP Entry Tax</v>
          </cell>
          <cell r="P6" t="str">
            <v>Service Tax</v>
          </cell>
          <cell r="Q6" t="str">
            <v>Works Contract Tax</v>
          </cell>
          <cell r="R6" t="str">
            <v>Other taxes &amp; levies *</v>
          </cell>
          <cell r="S6" t="str">
            <v>Construction services</v>
          </cell>
          <cell r="T6" t="str">
            <v>Installation, testing &amp; commissioning</v>
          </cell>
        </row>
        <row r="7">
          <cell r="I7">
            <v>0</v>
          </cell>
          <cell r="T7">
            <v>0</v>
          </cell>
        </row>
        <row r="8">
          <cell r="G8">
            <v>0</v>
          </cell>
          <cell r="I8">
            <v>0</v>
          </cell>
          <cell r="T8">
            <v>0</v>
          </cell>
        </row>
        <row r="9">
          <cell r="B9" t="str">
            <v>9A.1</v>
          </cell>
          <cell r="C9" t="str">
            <v>Outside plant cabling, Fiber</v>
          </cell>
          <cell r="I9">
            <v>0</v>
          </cell>
          <cell r="N9">
            <v>0</v>
          </cell>
          <cell r="P9">
            <v>0</v>
          </cell>
          <cell r="S9">
            <v>1968900.8349289119</v>
          </cell>
          <cell r="T9">
            <v>0</v>
          </cell>
          <cell r="U9">
            <v>1968900.8349289119</v>
          </cell>
        </row>
        <row r="10">
          <cell r="C10" t="str">
            <v xml:space="preserve">Fiber products </v>
          </cell>
          <cell r="D10">
            <v>1</v>
          </cell>
          <cell r="G10">
            <v>12614690.126402562</v>
          </cell>
          <cell r="H10">
            <v>11889319.652162563</v>
          </cell>
          <cell r="I10">
            <v>0</v>
          </cell>
          <cell r="N10">
            <v>725370.47424000001</v>
          </cell>
          <cell r="P10">
            <v>0</v>
          </cell>
          <cell r="S10">
            <v>0</v>
          </cell>
          <cell r="T10">
            <v>0</v>
          </cell>
          <cell r="U10">
            <v>12614690.126402562</v>
          </cell>
        </row>
        <row r="11">
          <cell r="B11" t="str">
            <v>9A.2</v>
          </cell>
          <cell r="C11" t="str">
            <v>Outside plant cabling, Copper</v>
          </cell>
          <cell r="G11">
            <v>1998830.1275213351</v>
          </cell>
          <cell r="H11">
            <v>0</v>
          </cell>
          <cell r="I11">
            <v>0</v>
          </cell>
          <cell r="N11">
            <v>0</v>
          </cell>
          <cell r="P11">
            <v>0</v>
          </cell>
          <cell r="S11">
            <v>1998830.1275213351</v>
          </cell>
          <cell r="T11">
            <v>0</v>
          </cell>
          <cell r="U11">
            <v>1998830.1275213351</v>
          </cell>
        </row>
        <row r="12">
          <cell r="C12" t="str">
            <v>Copper Products</v>
          </cell>
          <cell r="D12">
            <v>1</v>
          </cell>
          <cell r="G12">
            <v>13671136.562849615</v>
          </cell>
          <cell r="H12">
            <v>12070049.387394387</v>
          </cell>
          <cell r="I12">
            <v>0</v>
          </cell>
          <cell r="N12">
            <v>736396.84224000003</v>
          </cell>
          <cell r="P12">
            <v>0</v>
          </cell>
          <cell r="S12">
            <v>864690.33321522758</v>
          </cell>
          <cell r="T12">
            <v>0</v>
          </cell>
          <cell r="U12">
            <v>13671136.562849615</v>
          </cell>
        </row>
        <row r="13">
          <cell r="C13" t="str">
            <v>Accessories</v>
          </cell>
          <cell r="D13">
            <v>1</v>
          </cell>
          <cell r="G13">
            <v>5540045.7023015609</v>
          </cell>
          <cell r="H13">
            <v>4940116.0349685643</v>
          </cell>
          <cell r="I13">
            <v>0</v>
          </cell>
          <cell r="N13">
            <v>0</v>
          </cell>
          <cell r="P13">
            <v>55528.880279460645</v>
          </cell>
          <cell r="S13">
            <v>0</v>
          </cell>
          <cell r="T13">
            <v>544400.78705353581</v>
          </cell>
          <cell r="U13">
            <v>5540045.7023015609</v>
          </cell>
        </row>
        <row r="14">
          <cell r="B14" t="str">
            <v>9A.3</v>
          </cell>
          <cell r="C14" t="str">
            <v>Fibre optic backbone cabling in buildings</v>
          </cell>
          <cell r="G14">
            <v>0</v>
          </cell>
          <cell r="H14">
            <v>0</v>
          </cell>
          <cell r="I14">
            <v>0</v>
          </cell>
          <cell r="N14">
            <v>0</v>
          </cell>
          <cell r="P14">
            <v>0</v>
          </cell>
          <cell r="S14">
            <v>0</v>
          </cell>
          <cell r="T14">
            <v>0</v>
          </cell>
          <cell r="U14">
            <v>0</v>
          </cell>
        </row>
        <row r="15">
          <cell r="G15">
            <v>0</v>
          </cell>
          <cell r="H15">
            <v>0</v>
          </cell>
          <cell r="I15">
            <v>0</v>
          </cell>
          <cell r="N15">
            <v>0</v>
          </cell>
          <cell r="P15">
            <v>0</v>
          </cell>
          <cell r="S15">
            <v>0</v>
          </cell>
          <cell r="T15">
            <v>0</v>
          </cell>
          <cell r="U15">
            <v>0</v>
          </cell>
        </row>
        <row r="16">
          <cell r="B16" t="str">
            <v>9A.4</v>
          </cell>
          <cell r="C16" t="str">
            <v>Premises distribution cabling in buildings</v>
          </cell>
          <cell r="G16">
            <v>0</v>
          </cell>
          <cell r="H16">
            <v>0</v>
          </cell>
          <cell r="I16">
            <v>0</v>
          </cell>
          <cell r="N16">
            <v>0</v>
          </cell>
          <cell r="P16">
            <v>0</v>
          </cell>
          <cell r="S16">
            <v>0</v>
          </cell>
          <cell r="T16">
            <v>0</v>
          </cell>
          <cell r="U16">
            <v>0</v>
          </cell>
        </row>
        <row r="17">
          <cell r="G17">
            <v>0</v>
          </cell>
          <cell r="H17">
            <v>0</v>
          </cell>
          <cell r="I17">
            <v>0</v>
          </cell>
          <cell r="N17">
            <v>0</v>
          </cell>
          <cell r="P17">
            <v>0</v>
          </cell>
          <cell r="S17">
            <v>0</v>
          </cell>
          <cell r="T17">
            <v>0</v>
          </cell>
          <cell r="U17">
            <v>0</v>
          </cell>
        </row>
        <row r="18">
          <cell r="B18" t="str">
            <v>9A.5</v>
          </cell>
          <cell r="C18" t="str">
            <v xml:space="preserve">Network components i.e, switches, routers </v>
          </cell>
          <cell r="G18">
            <v>11452466.081230238</v>
          </cell>
          <cell r="H18">
            <v>0</v>
          </cell>
          <cell r="I18">
            <v>0</v>
          </cell>
          <cell r="N18">
            <v>0</v>
          </cell>
          <cell r="P18">
            <v>0</v>
          </cell>
          <cell r="S18">
            <v>11452466.081230238</v>
          </cell>
          <cell r="T18">
            <v>0</v>
          </cell>
          <cell r="U18">
            <v>11452466.081230238</v>
          </cell>
        </row>
        <row r="19">
          <cell r="C19" t="str">
            <v>Network Active Component</v>
          </cell>
          <cell r="D19">
            <v>1</v>
          </cell>
          <cell r="G19">
            <v>73375615.589635044</v>
          </cell>
          <cell r="H19">
            <v>61548158.799385302</v>
          </cell>
          <cell r="I19">
            <v>0</v>
          </cell>
          <cell r="N19">
            <v>3755069.1244800007</v>
          </cell>
          <cell r="P19">
            <v>747171.99810209929</v>
          </cell>
          <cell r="S19">
            <v>0</v>
          </cell>
          <cell r="T19">
            <v>7325215.6676676404</v>
          </cell>
          <cell r="U19">
            <v>73375615.589635044</v>
          </cell>
        </row>
        <row r="20">
          <cell r="B20" t="str">
            <v>9A.6</v>
          </cell>
          <cell r="C20" t="str">
            <v>I.P. Telephony</v>
          </cell>
          <cell r="G20">
            <v>4443577.4191186577</v>
          </cell>
          <cell r="H20">
            <v>0</v>
          </cell>
          <cell r="I20">
            <v>0</v>
          </cell>
          <cell r="N20">
            <v>0</v>
          </cell>
          <cell r="P20">
            <v>0</v>
          </cell>
          <cell r="S20">
            <v>4443577.4191186577</v>
          </cell>
          <cell r="T20">
            <v>0</v>
          </cell>
          <cell r="U20">
            <v>4443577.4191186577</v>
          </cell>
        </row>
        <row r="21">
          <cell r="C21" t="str">
            <v>EPABX</v>
          </cell>
          <cell r="D21">
            <v>1</v>
          </cell>
          <cell r="G21">
            <v>28680677.594790101</v>
          </cell>
          <cell r="H21">
            <v>23880796.213622034</v>
          </cell>
          <cell r="I21">
            <v>0</v>
          </cell>
          <cell r="N21">
            <v>1456973.5680000002</v>
          </cell>
          <cell r="P21">
            <v>289904.07790036482</v>
          </cell>
          <cell r="S21">
            <v>210806.8931072616</v>
          </cell>
          <cell r="T21">
            <v>2842196.8421604396</v>
          </cell>
          <cell r="U21">
            <v>28680677.594790101</v>
          </cell>
        </row>
        <row r="22">
          <cell r="C22" t="str">
            <v>IVR</v>
          </cell>
          <cell r="D22">
            <v>1</v>
          </cell>
          <cell r="G22">
            <v>1350633.6052489851</v>
          </cell>
          <cell r="H22">
            <v>1132924.213959079</v>
          </cell>
          <cell r="I22">
            <v>0</v>
          </cell>
          <cell r="N22">
            <v>69120</v>
          </cell>
          <cell r="P22">
            <v>13753.283041352481</v>
          </cell>
          <cell r="S22">
            <v>0</v>
          </cell>
          <cell r="T22">
            <v>134836.10824855373</v>
          </cell>
          <cell r="U22">
            <v>1350633.6052489851</v>
          </cell>
        </row>
        <row r="23">
          <cell r="C23" t="str">
            <v>Directory services</v>
          </cell>
          <cell r="G23">
            <v>0</v>
          </cell>
          <cell r="H23">
            <v>0</v>
          </cell>
          <cell r="I23">
            <v>0</v>
          </cell>
          <cell r="N23">
            <v>0</v>
          </cell>
          <cell r="P23">
            <v>0</v>
          </cell>
          <cell r="S23">
            <v>0</v>
          </cell>
          <cell r="T23">
            <v>0</v>
          </cell>
          <cell r="U23">
            <v>0</v>
          </cell>
        </row>
        <row r="24">
          <cell r="B24" t="str">
            <v>9A. 7</v>
          </cell>
          <cell r="C24" t="str">
            <v>Mobile Trunk Radio System</v>
          </cell>
          <cell r="G24">
            <v>477756.95183918678</v>
          </cell>
          <cell r="H24">
            <v>0</v>
          </cell>
          <cell r="I24">
            <v>0</v>
          </cell>
          <cell r="N24">
            <v>0</v>
          </cell>
          <cell r="P24">
            <v>0</v>
          </cell>
          <cell r="S24">
            <v>477756.95183918678</v>
          </cell>
          <cell r="T24">
            <v>0</v>
          </cell>
          <cell r="U24">
            <v>477756.95183918678</v>
          </cell>
        </row>
        <row r="25">
          <cell r="C25" t="str">
            <v>Mobile Trunk Radio System</v>
          </cell>
          <cell r="D25">
            <v>1</v>
          </cell>
          <cell r="G25">
            <v>3060974.8323884341</v>
          </cell>
          <cell r="H25">
            <v>2729502.9075004202</v>
          </cell>
          <cell r="I25">
            <v>0</v>
          </cell>
          <cell r="N25">
            <v>0</v>
          </cell>
          <cell r="P25">
            <v>30680.704481467721</v>
          </cell>
          <cell r="S25">
            <v>0</v>
          </cell>
          <cell r="T25">
            <v>300791.22040654632</v>
          </cell>
          <cell r="U25">
            <v>3060974.8323884341</v>
          </cell>
        </row>
        <row r="26">
          <cell r="B26" t="str">
            <v>9A. 8</v>
          </cell>
          <cell r="C26" t="str">
            <v>Software</v>
          </cell>
          <cell r="G26">
            <v>0</v>
          </cell>
          <cell r="H26">
            <v>0</v>
          </cell>
          <cell r="I26">
            <v>0</v>
          </cell>
          <cell r="N26">
            <v>0</v>
          </cell>
          <cell r="P26">
            <v>0</v>
          </cell>
          <cell r="T26">
            <v>0</v>
          </cell>
        </row>
        <row r="27">
          <cell r="G27">
            <v>0</v>
          </cell>
          <cell r="H27">
            <v>0</v>
          </cell>
          <cell r="I27">
            <v>0</v>
          </cell>
          <cell r="N27">
            <v>0</v>
          </cell>
          <cell r="P27">
            <v>0</v>
          </cell>
          <cell r="T27">
            <v>0</v>
          </cell>
        </row>
        <row r="28">
          <cell r="B28" t="str">
            <v>9A. 9</v>
          </cell>
          <cell r="C28" t="str">
            <v>Clearing and Forwarding Services</v>
          </cell>
          <cell r="G28">
            <v>0</v>
          </cell>
          <cell r="H28">
            <v>0</v>
          </cell>
          <cell r="I28">
            <v>0</v>
          </cell>
          <cell r="N28">
            <v>0</v>
          </cell>
          <cell r="P28">
            <v>0</v>
          </cell>
          <cell r="T28">
            <v>0</v>
          </cell>
          <cell r="U28">
            <v>0</v>
          </cell>
        </row>
        <row r="29">
          <cell r="G29">
            <v>0</v>
          </cell>
          <cell r="H29">
            <v>0</v>
          </cell>
          <cell r="I29">
            <v>0</v>
          </cell>
          <cell r="N29">
            <v>0</v>
          </cell>
          <cell r="P29">
            <v>0</v>
          </cell>
          <cell r="T29">
            <v>0</v>
          </cell>
          <cell r="U29">
            <v>0</v>
          </cell>
        </row>
        <row r="30">
          <cell r="B30" t="str">
            <v>9A. 10</v>
          </cell>
          <cell r="C30" t="str">
            <v>Inland Transportation</v>
          </cell>
          <cell r="G30">
            <v>0</v>
          </cell>
          <cell r="H30">
            <v>0</v>
          </cell>
          <cell r="I30">
            <v>0</v>
          </cell>
          <cell r="N30">
            <v>0</v>
          </cell>
          <cell r="P30">
            <v>0</v>
          </cell>
          <cell r="T30">
            <v>0</v>
          </cell>
          <cell r="U30">
            <v>0</v>
          </cell>
        </row>
        <row r="31">
          <cell r="G31">
            <v>0</v>
          </cell>
          <cell r="H31">
            <v>0</v>
          </cell>
          <cell r="I31">
            <v>0</v>
          </cell>
          <cell r="N31">
            <v>0</v>
          </cell>
          <cell r="P31">
            <v>0</v>
          </cell>
          <cell r="T31">
            <v>0</v>
          </cell>
          <cell r="U31">
            <v>0</v>
          </cell>
        </row>
        <row r="32">
          <cell r="B32" t="str">
            <v>9A. 11</v>
          </cell>
          <cell r="C32" t="str">
            <v>Value of   engineering services</v>
          </cell>
          <cell r="D32">
            <v>1</v>
          </cell>
          <cell r="G32">
            <v>104440720.46380836</v>
          </cell>
          <cell r="H32">
            <v>0</v>
          </cell>
          <cell r="I32">
            <v>0</v>
          </cell>
          <cell r="L32">
            <v>94773793.525252596</v>
          </cell>
          <cell r="N32">
            <v>0</v>
          </cell>
          <cell r="P32">
            <v>9666926.9385557678</v>
          </cell>
          <cell r="R32">
            <v>0</v>
          </cell>
          <cell r="S32">
            <v>0</v>
          </cell>
          <cell r="T32">
            <v>0</v>
          </cell>
          <cell r="U32">
            <v>104440720.46380836</v>
          </cell>
        </row>
        <row r="33">
          <cell r="B33" t="str">
            <v>9A.12</v>
          </cell>
          <cell r="C33" t="str">
            <v>Spare Parts comprising:</v>
          </cell>
          <cell r="G33">
            <v>0</v>
          </cell>
          <cell r="H33">
            <v>0</v>
          </cell>
          <cell r="I33">
            <v>0</v>
          </cell>
          <cell r="N33">
            <v>0</v>
          </cell>
          <cell r="P33">
            <v>0</v>
          </cell>
          <cell r="T33">
            <v>0</v>
          </cell>
        </row>
        <row r="34">
          <cell r="C34" t="str">
            <v>(i) Replacement Parts</v>
          </cell>
          <cell r="G34">
            <v>0</v>
          </cell>
          <cell r="H34">
            <v>0</v>
          </cell>
          <cell r="I34">
            <v>0</v>
          </cell>
          <cell r="N34">
            <v>0</v>
          </cell>
          <cell r="P34">
            <v>0</v>
          </cell>
          <cell r="T34">
            <v>0</v>
          </cell>
        </row>
        <row r="35">
          <cell r="C35" t="str">
            <v xml:space="preserve">Motorola handsets with Accessories </v>
          </cell>
          <cell r="D35">
            <v>6</v>
          </cell>
          <cell r="G35">
            <v>2631296.5862260475</v>
          </cell>
          <cell r="H35">
            <v>2207156.35961167</v>
          </cell>
          <cell r="I35">
            <v>0</v>
          </cell>
          <cell r="N35">
            <v>134659.20000000001</v>
          </cell>
          <cell r="P35">
            <v>26794.069614034895</v>
          </cell>
          <cell r="T35">
            <v>262686.95700034214</v>
          </cell>
          <cell r="U35">
            <v>2631296.5862260475</v>
          </cell>
        </row>
        <row r="36">
          <cell r="C36" t="str">
            <v xml:space="preserve">Telephone Handsets </v>
          </cell>
          <cell r="D36">
            <v>25</v>
          </cell>
          <cell r="G36">
            <v>516617.3540077369</v>
          </cell>
          <cell r="H36">
            <v>433343.51183934772</v>
          </cell>
          <cell r="I36">
            <v>0</v>
          </cell>
          <cell r="N36">
            <v>26438.400000000001</v>
          </cell>
          <cell r="P36">
            <v>5260.6307633173246</v>
          </cell>
          <cell r="T36">
            <v>51574.811405071814</v>
          </cell>
          <cell r="U36">
            <v>516617.3540077369</v>
          </cell>
        </row>
        <row r="37">
          <cell r="C37" t="str">
            <v>(ii) Commissioning Parts</v>
          </cell>
          <cell r="G37">
            <v>0</v>
          </cell>
          <cell r="H37">
            <v>0</v>
          </cell>
          <cell r="I37">
            <v>0</v>
          </cell>
          <cell r="N37">
            <v>0</v>
          </cell>
          <cell r="P37">
            <v>0</v>
          </cell>
          <cell r="T37">
            <v>0</v>
          </cell>
          <cell r="U37">
            <v>0</v>
          </cell>
        </row>
        <row r="38">
          <cell r="C38" t="str">
            <v>(iii) Critical Spare Parts</v>
          </cell>
          <cell r="G38">
            <v>0</v>
          </cell>
          <cell r="H38">
            <v>0</v>
          </cell>
          <cell r="I38">
            <v>0</v>
          </cell>
          <cell r="N38">
            <v>0</v>
          </cell>
          <cell r="P38">
            <v>0</v>
          </cell>
          <cell r="T38">
            <v>0</v>
          </cell>
          <cell r="U38">
            <v>0</v>
          </cell>
        </row>
        <row r="39">
          <cell r="C39" t="str">
            <v>(provide separate list with quantity and unit prices for spares for each item 9A.1 to 9A.11)</v>
          </cell>
          <cell r="H39">
            <v>0</v>
          </cell>
          <cell r="I39">
            <v>0</v>
          </cell>
          <cell r="N39">
            <v>0</v>
          </cell>
          <cell r="P39">
            <v>0</v>
          </cell>
          <cell r="T39">
            <v>0</v>
          </cell>
          <cell r="U39">
            <v>0</v>
          </cell>
        </row>
        <row r="40">
          <cell r="H40">
            <v>0</v>
          </cell>
          <cell r="I40">
            <v>0</v>
          </cell>
          <cell r="N40">
            <v>0</v>
          </cell>
          <cell r="T40">
            <v>0</v>
          </cell>
        </row>
        <row r="42">
          <cell r="A42" t="str">
            <v>9A</v>
          </cell>
          <cell r="B42" t="str">
            <v>TOTAL APPORTIONED AMOUNT FOR  COST CENTRE 9A (inclusive of all taxes and duties except tax payable under Section 5 or 6 and 5F of the APGST)</v>
          </cell>
          <cell r="G42">
            <v>264255038.99736789</v>
          </cell>
          <cell r="H42">
            <v>120831367.08044337</v>
          </cell>
          <cell r="I42">
            <v>0</v>
          </cell>
          <cell r="J42">
            <v>0</v>
          </cell>
          <cell r="K42">
            <v>0</v>
          </cell>
          <cell r="L42">
            <v>94773793.525252596</v>
          </cell>
          <cell r="M42">
            <v>0</v>
          </cell>
          <cell r="N42">
            <v>6904027.6089600017</v>
          </cell>
          <cell r="O42">
            <v>0</v>
          </cell>
          <cell r="P42">
            <v>10836020.582737863</v>
          </cell>
          <cell r="Q42">
            <v>0</v>
          </cell>
          <cell r="R42">
            <v>0</v>
          </cell>
          <cell r="S42">
            <v>21417028.640960816</v>
          </cell>
          <cell r="T42">
            <v>11461702.393942131</v>
          </cell>
          <cell r="U42">
            <v>266223939.83229676</v>
          </cell>
        </row>
        <row r="43">
          <cell r="B43" t="str">
            <v>Value of applicable Segniorage charges</v>
          </cell>
        </row>
        <row r="44">
          <cell r="U44">
            <v>266223939.83229676</v>
          </cell>
        </row>
        <row r="45">
          <cell r="B45" t="str">
            <v>Note for Tenderers :     Any items of work not specifically mentioned above shall be allocated to the most appropriate item of work and indicated separately (9A.1 to 9A.12)</v>
          </cell>
          <cell r="U45">
            <v>0</v>
          </cell>
        </row>
        <row r="46">
          <cell r="G46">
            <v>264255039.28736794</v>
          </cell>
          <cell r="U46">
            <v>-1968900.8349288702</v>
          </cell>
        </row>
      </sheetData>
      <sheetData sheetId="21"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T2" t="str">
            <v>Addendum No.2</v>
          </cell>
        </row>
        <row r="3">
          <cell r="T3" t="str">
            <v>Package 3 - Passenger Terminal Building Works</v>
          </cell>
        </row>
        <row r="5">
          <cell r="B5" t="str">
            <v>Cost Centre 9B – Flight Information Display System</v>
          </cell>
        </row>
        <row r="7">
          <cell r="B7" t="str">
            <v>Sl. No</v>
          </cell>
          <cell r="C7" t="str">
            <v>Item Description</v>
          </cell>
          <cell r="D7" t="str">
            <v>Qty</v>
          </cell>
          <cell r="E7" t="str">
            <v>Unit</v>
          </cell>
          <cell r="F7" t="str">
            <v>Unit Rate</v>
          </cell>
          <cell r="G7" t="str">
            <v xml:space="preserve">Apportioned Amt in Rs. </v>
          </cell>
          <cell r="H7" t="str">
            <v>COST BREAKDOWN</v>
          </cell>
        </row>
        <row r="8">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row>
        <row r="10">
          <cell r="B10" t="str">
            <v>9B.1</v>
          </cell>
          <cell r="C10" t="str">
            <v>Central control system computer</v>
          </cell>
        </row>
        <row r="11">
          <cell r="C11" t="str">
            <v xml:space="preserve">HW - Cluster Server </v>
          </cell>
          <cell r="D11">
            <v>2</v>
          </cell>
          <cell r="G11">
            <v>10440670.356746603</v>
          </cell>
          <cell r="H11">
            <v>8402186.7724955045</v>
          </cell>
          <cell r="I11">
            <v>0</v>
          </cell>
          <cell r="N11">
            <v>628910</v>
          </cell>
          <cell r="P11">
            <v>0</v>
          </cell>
          <cell r="S11">
            <v>1409573.5842510983</v>
          </cell>
          <cell r="T11">
            <v>0</v>
          </cell>
          <cell r="U11">
            <v>10440670.356746603</v>
          </cell>
        </row>
        <row r="12">
          <cell r="B12" t="str">
            <v>9B.2</v>
          </cell>
          <cell r="C12" t="str">
            <v>Database servers</v>
          </cell>
          <cell r="P12">
            <v>0</v>
          </cell>
          <cell r="S12">
            <v>0</v>
          </cell>
          <cell r="T12">
            <v>0</v>
          </cell>
          <cell r="U12">
            <v>0</v>
          </cell>
        </row>
        <row r="13">
          <cell r="P13">
            <v>0</v>
          </cell>
          <cell r="S13">
            <v>0</v>
          </cell>
          <cell r="T13">
            <v>0</v>
          </cell>
          <cell r="U13">
            <v>0</v>
          </cell>
        </row>
        <row r="14">
          <cell r="B14" t="str">
            <v>9B.3</v>
          </cell>
          <cell r="C14" t="str">
            <v>Management workstation</v>
          </cell>
          <cell r="P14">
            <v>0</v>
          </cell>
          <cell r="S14">
            <v>0</v>
          </cell>
          <cell r="T14">
            <v>0</v>
          </cell>
          <cell r="U14">
            <v>0</v>
          </cell>
        </row>
        <row r="15">
          <cell r="C15" t="str">
            <v>Workstation</v>
          </cell>
          <cell r="D15">
            <v>4</v>
          </cell>
          <cell r="G15">
            <v>334748.09894141328</v>
          </cell>
          <cell r="H15">
            <v>240093.61223200712</v>
          </cell>
          <cell r="I15">
            <v>0</v>
          </cell>
          <cell r="N15">
            <v>17971.2</v>
          </cell>
          <cell r="P15">
            <v>2914.6480980472647</v>
          </cell>
          <cell r="S15">
            <v>45193.657257954277</v>
          </cell>
          <cell r="T15">
            <v>28574.981353404557</v>
          </cell>
          <cell r="U15">
            <v>334748.09894141328</v>
          </cell>
        </row>
        <row r="16">
          <cell r="B16" t="str">
            <v>9B.4</v>
          </cell>
          <cell r="C16" t="str">
            <v>Data entry workstation</v>
          </cell>
          <cell r="G16">
            <v>0</v>
          </cell>
          <cell r="H16">
            <v>0</v>
          </cell>
          <cell r="I16">
            <v>0</v>
          </cell>
          <cell r="P16">
            <v>0</v>
          </cell>
          <cell r="S16">
            <v>0</v>
          </cell>
          <cell r="T16">
            <v>0</v>
          </cell>
          <cell r="U16">
            <v>0</v>
          </cell>
        </row>
        <row r="17">
          <cell r="C17" t="str">
            <v>Workstation</v>
          </cell>
          <cell r="D17">
            <v>2</v>
          </cell>
          <cell r="G17">
            <v>167374.04947070664</v>
          </cell>
          <cell r="H17">
            <v>120046.80611600356</v>
          </cell>
          <cell r="I17">
            <v>0</v>
          </cell>
          <cell r="N17">
            <v>8985.6</v>
          </cell>
          <cell r="P17">
            <v>1457.3240490236324</v>
          </cell>
          <cell r="S17">
            <v>22596.828628977139</v>
          </cell>
          <cell r="T17">
            <v>14287.490676702279</v>
          </cell>
          <cell r="U17">
            <v>167374.04947070664</v>
          </cell>
        </row>
        <row r="18">
          <cell r="B18" t="str">
            <v>9B.5</v>
          </cell>
          <cell r="C18" t="str">
            <v>Graphics workstation</v>
          </cell>
          <cell r="G18">
            <v>0</v>
          </cell>
          <cell r="H18">
            <v>0</v>
          </cell>
          <cell r="I18">
            <v>0</v>
          </cell>
          <cell r="N18">
            <v>0</v>
          </cell>
          <cell r="P18">
            <v>0</v>
          </cell>
          <cell r="S18">
            <v>0</v>
          </cell>
          <cell r="T18">
            <v>0</v>
          </cell>
          <cell r="U18">
            <v>0</v>
          </cell>
        </row>
        <row r="19">
          <cell r="C19" t="str">
            <v>Workstation</v>
          </cell>
          <cell r="D19">
            <v>2</v>
          </cell>
          <cell r="G19">
            <v>167374.04947070664</v>
          </cell>
          <cell r="H19">
            <v>120046.80611600356</v>
          </cell>
          <cell r="I19">
            <v>0</v>
          </cell>
          <cell r="N19">
            <v>8985.6</v>
          </cell>
          <cell r="P19">
            <v>1457.3240490236324</v>
          </cell>
          <cell r="S19">
            <v>22596.828628977139</v>
          </cell>
          <cell r="T19">
            <v>14287.490676702279</v>
          </cell>
          <cell r="U19">
            <v>167374.04947070664</v>
          </cell>
        </row>
        <row r="20">
          <cell r="B20" t="str">
            <v>9B.6</v>
          </cell>
          <cell r="C20" t="str">
            <v>Local (staff) input device</v>
          </cell>
          <cell r="G20">
            <v>0</v>
          </cell>
          <cell r="H20">
            <v>0</v>
          </cell>
          <cell r="I20">
            <v>0</v>
          </cell>
          <cell r="N20">
            <v>0</v>
          </cell>
          <cell r="P20">
            <v>0</v>
          </cell>
          <cell r="S20">
            <v>0</v>
          </cell>
          <cell r="T20">
            <v>0</v>
          </cell>
          <cell r="U20">
            <v>0</v>
          </cell>
        </row>
        <row r="21">
          <cell r="C21" t="str">
            <v>Workstation</v>
          </cell>
          <cell r="D21">
            <v>2</v>
          </cell>
          <cell r="G21">
            <v>167374.04947070664</v>
          </cell>
          <cell r="H21">
            <v>120046.80611600356</v>
          </cell>
          <cell r="I21">
            <v>0</v>
          </cell>
          <cell r="N21">
            <v>8985.6</v>
          </cell>
          <cell r="P21">
            <v>1457.3240490236324</v>
          </cell>
          <cell r="S21">
            <v>22596.828628977139</v>
          </cell>
          <cell r="T21">
            <v>14287.490676702279</v>
          </cell>
          <cell r="U21">
            <v>167374.04947070664</v>
          </cell>
        </row>
        <row r="22">
          <cell r="B22" t="str">
            <v>9B.7</v>
          </cell>
          <cell r="C22" t="str">
            <v xml:space="preserve">Check-in monitors </v>
          </cell>
          <cell r="G22">
            <v>0</v>
          </cell>
          <cell r="H22">
            <v>0</v>
          </cell>
          <cell r="I22">
            <v>0</v>
          </cell>
          <cell r="N22">
            <v>0</v>
          </cell>
          <cell r="P22">
            <v>0</v>
          </cell>
          <cell r="S22">
            <v>0</v>
          </cell>
          <cell r="T22">
            <v>0</v>
          </cell>
          <cell r="U22">
            <v>0</v>
          </cell>
        </row>
        <row r="23">
          <cell r="C23" t="str">
            <v xml:space="preserve">TFT LCD 50" </v>
          </cell>
          <cell r="D23">
            <v>44</v>
          </cell>
          <cell r="G23">
            <v>15932722.016923031</v>
          </cell>
          <cell r="H23">
            <v>11427532.505273415</v>
          </cell>
          <cell r="I23">
            <v>0</v>
          </cell>
          <cell r="N23">
            <v>855360</v>
          </cell>
          <cell r="P23">
            <v>138726.03928205729</v>
          </cell>
          <cell r="S23">
            <v>2151044.2637199387</v>
          </cell>
          <cell r="T23">
            <v>1360059.2086476206</v>
          </cell>
          <cell r="U23">
            <v>15932722.016923031</v>
          </cell>
        </row>
        <row r="24">
          <cell r="C24" t="str">
            <v xml:space="preserve">DZIN CONTROLLERS  </v>
          </cell>
          <cell r="D24">
            <v>44</v>
          </cell>
          <cell r="G24">
            <v>5122862.9182847142</v>
          </cell>
          <cell r="H24">
            <v>2971158.4513710882</v>
          </cell>
          <cell r="I24">
            <v>694980</v>
          </cell>
          <cell r="N24">
            <v>277992</v>
          </cell>
          <cell r="P24">
            <v>45085.962766668621</v>
          </cell>
          <cell r="S24">
            <v>691627.26133648038</v>
          </cell>
          <cell r="T24">
            <v>442019.24281047669</v>
          </cell>
          <cell r="U24">
            <v>5122862.9182847142</v>
          </cell>
        </row>
        <row r="25">
          <cell r="B25" t="str">
            <v>9B.8</v>
          </cell>
          <cell r="C25" t="str">
            <v>Departure monitors</v>
          </cell>
          <cell r="G25">
            <v>0</v>
          </cell>
          <cell r="H25">
            <v>0</v>
          </cell>
          <cell r="I25">
            <v>0</v>
          </cell>
          <cell r="N25">
            <v>0</v>
          </cell>
          <cell r="P25">
            <v>0</v>
          </cell>
          <cell r="S25">
            <v>0</v>
          </cell>
          <cell r="T25">
            <v>0</v>
          </cell>
          <cell r="U25">
            <v>0</v>
          </cell>
        </row>
        <row r="26">
          <cell r="C26" t="str">
            <v>LCD TFT Boards</v>
          </cell>
          <cell r="D26">
            <v>2</v>
          </cell>
          <cell r="G26">
            <v>37767109.659825735</v>
          </cell>
          <cell r="H26">
            <v>21908542.116170648</v>
          </cell>
          <cell r="I26">
            <v>5124600</v>
          </cell>
          <cell r="N26">
            <v>2049840</v>
          </cell>
          <cell r="P26">
            <v>331848.68743363681</v>
          </cell>
          <cell r="S26">
            <v>5098860.3519701064</v>
          </cell>
          <cell r="T26">
            <v>3253418.5042513413</v>
          </cell>
          <cell r="U26">
            <v>37767109.659825735</v>
          </cell>
        </row>
        <row r="27">
          <cell r="C27" t="str">
            <v xml:space="preserve">Plasma 50" </v>
          </cell>
          <cell r="D27">
            <v>50</v>
          </cell>
          <cell r="G27">
            <v>18507707.393395443</v>
          </cell>
          <cell r="H27">
            <v>13274406.445519624</v>
          </cell>
          <cell r="I27">
            <v>0</v>
          </cell>
          <cell r="N27">
            <v>993600</v>
          </cell>
          <cell r="P27">
            <v>161146.40926703627</v>
          </cell>
          <cell r="S27">
            <v>2498687.7810888179</v>
          </cell>
          <cell r="T27">
            <v>1579866.7575199634</v>
          </cell>
          <cell r="U27">
            <v>18507707.393395443</v>
          </cell>
        </row>
        <row r="28">
          <cell r="C28" t="str">
            <v xml:space="preserve">Information Kiosk </v>
          </cell>
          <cell r="D28">
            <v>10</v>
          </cell>
          <cell r="G28">
            <v>555231.22180186317</v>
          </cell>
          <cell r="H28">
            <v>398232.19336558873</v>
          </cell>
          <cell r="I28">
            <v>0</v>
          </cell>
          <cell r="N28">
            <v>29808</v>
          </cell>
          <cell r="P28">
            <v>4834.3922780110888</v>
          </cell>
          <cell r="S28">
            <v>74960.63343266453</v>
          </cell>
          <cell r="T28">
            <v>47396.002725598912</v>
          </cell>
          <cell r="U28">
            <v>555231.22180186317</v>
          </cell>
        </row>
        <row r="29">
          <cell r="C29" t="str">
            <v xml:space="preserve">DZIN CONTROLLERS  </v>
          </cell>
          <cell r="D29">
            <v>52</v>
          </cell>
          <cell r="G29">
            <v>5605826.4257324301</v>
          </cell>
          <cell r="H29">
            <v>3251267.6656417628</v>
          </cell>
          <cell r="I29">
            <v>760500</v>
          </cell>
          <cell r="N29">
            <v>304200</v>
          </cell>
          <cell r="P29">
            <v>49336.491242987555</v>
          </cell>
          <cell r="S29">
            <v>756831.17823015503</v>
          </cell>
          <cell r="T29">
            <v>483691.0906175251</v>
          </cell>
          <cell r="U29">
            <v>5605826.4257324301</v>
          </cell>
        </row>
        <row r="30">
          <cell r="B30" t="str">
            <v>9B.9</v>
          </cell>
          <cell r="C30" t="str">
            <v>Gate monitors</v>
          </cell>
          <cell r="G30">
            <v>0</v>
          </cell>
          <cell r="H30">
            <v>0</v>
          </cell>
          <cell r="I30">
            <v>0</v>
          </cell>
          <cell r="N30">
            <v>0</v>
          </cell>
          <cell r="P30">
            <v>0</v>
          </cell>
          <cell r="S30">
            <v>0</v>
          </cell>
          <cell r="T30">
            <v>0</v>
          </cell>
          <cell r="U30">
            <v>0</v>
          </cell>
        </row>
        <row r="31">
          <cell r="C31" t="str">
            <v xml:space="preserve">Plasma 50" </v>
          </cell>
          <cell r="D31">
            <v>4</v>
          </cell>
          <cell r="G31">
            <v>1480616.5914716353</v>
          </cell>
          <cell r="H31">
            <v>1061952.5156415699</v>
          </cell>
          <cell r="I31">
            <v>0</v>
          </cell>
          <cell r="N31">
            <v>79488</v>
          </cell>
          <cell r="P31">
            <v>12891.712741362902</v>
          </cell>
          <cell r="S31">
            <v>199895.02248710542</v>
          </cell>
          <cell r="T31">
            <v>126389.3406015971</v>
          </cell>
          <cell r="U31">
            <v>1480616.5914716353</v>
          </cell>
        </row>
        <row r="32">
          <cell r="C32" t="str">
            <v xml:space="preserve">Plasma 50" </v>
          </cell>
          <cell r="D32">
            <v>14</v>
          </cell>
          <cell r="G32">
            <v>5182158.0701507237</v>
          </cell>
          <cell r="H32">
            <v>3716833.8047454949</v>
          </cell>
          <cell r="I32">
            <v>0</v>
          </cell>
          <cell r="N32">
            <v>278208</v>
          </cell>
          <cell r="P32">
            <v>45120.994594770156</v>
          </cell>
          <cell r="S32">
            <v>699632.57870486891</v>
          </cell>
          <cell r="T32">
            <v>442362.69210558978</v>
          </cell>
          <cell r="U32">
            <v>5182158.0701507237</v>
          </cell>
        </row>
        <row r="33">
          <cell r="C33" t="str">
            <v xml:space="preserve">DZIN CONTROLLERS  </v>
          </cell>
          <cell r="D33">
            <v>18</v>
          </cell>
          <cell r="G33">
            <v>1940478.3781381492</v>
          </cell>
          <cell r="H33">
            <v>1125438.8073375334</v>
          </cell>
          <cell r="I33">
            <v>263250</v>
          </cell>
          <cell r="N33">
            <v>105300</v>
          </cell>
          <cell r="P33">
            <v>17078.016199495691</v>
          </cell>
          <cell r="S33">
            <v>261980.02323351527</v>
          </cell>
          <cell r="T33">
            <v>167431.53136760482</v>
          </cell>
          <cell r="U33">
            <v>1940478.3781381492</v>
          </cell>
        </row>
        <row r="34">
          <cell r="B34" t="str">
            <v>9B.10</v>
          </cell>
          <cell r="C34" t="str">
            <v>Baggage monitors</v>
          </cell>
          <cell r="G34">
            <v>0</v>
          </cell>
          <cell r="H34">
            <v>0</v>
          </cell>
          <cell r="I34">
            <v>0</v>
          </cell>
          <cell r="N34">
            <v>0</v>
          </cell>
          <cell r="P34">
            <v>0</v>
          </cell>
          <cell r="S34">
            <v>0</v>
          </cell>
          <cell r="T34">
            <v>0</v>
          </cell>
          <cell r="U34">
            <v>0</v>
          </cell>
        </row>
        <row r="35">
          <cell r="C35" t="str">
            <v xml:space="preserve">Plasma 50" </v>
          </cell>
          <cell r="D35">
            <v>8</v>
          </cell>
          <cell r="G35">
            <v>2961233.1829432705</v>
          </cell>
          <cell r="H35">
            <v>2123905.0312831397</v>
          </cell>
          <cell r="I35">
            <v>0</v>
          </cell>
          <cell r="N35">
            <v>158976</v>
          </cell>
          <cell r="P35">
            <v>25783.425482725805</v>
          </cell>
          <cell r="S35">
            <v>399790.04497421085</v>
          </cell>
          <cell r="T35">
            <v>252778.6812031942</v>
          </cell>
          <cell r="U35">
            <v>2961233.1829432705</v>
          </cell>
        </row>
        <row r="36">
          <cell r="C36" t="str">
            <v>Plasma 50"  (12 in gate)</v>
          </cell>
          <cell r="D36">
            <v>12</v>
          </cell>
          <cell r="G36">
            <v>4441849.7744149053</v>
          </cell>
          <cell r="H36">
            <v>3185857.5469247098</v>
          </cell>
          <cell r="I36">
            <v>0</v>
          </cell>
          <cell r="N36">
            <v>238464</v>
          </cell>
          <cell r="P36">
            <v>38675.138224088711</v>
          </cell>
          <cell r="S36">
            <v>599685.06746131624</v>
          </cell>
          <cell r="T36">
            <v>379168.02180479129</v>
          </cell>
          <cell r="U36">
            <v>4441849.7744149053</v>
          </cell>
        </row>
        <row r="37">
          <cell r="C37" t="str">
            <v xml:space="preserve">DZIN CONTROLLERS  </v>
          </cell>
          <cell r="D37">
            <v>20</v>
          </cell>
          <cell r="G37">
            <v>2156087.0868201656</v>
          </cell>
          <cell r="H37">
            <v>1250487.5637083703</v>
          </cell>
          <cell r="I37">
            <v>292500</v>
          </cell>
          <cell r="N37">
            <v>117000</v>
          </cell>
          <cell r="P37">
            <v>18975.573554995211</v>
          </cell>
          <cell r="S37">
            <v>291088.91470390582</v>
          </cell>
          <cell r="T37">
            <v>186035.03485289426</v>
          </cell>
          <cell r="U37">
            <v>2156087.0868201656</v>
          </cell>
        </row>
        <row r="38">
          <cell r="B38" t="str">
            <v>9B.11</v>
          </cell>
          <cell r="C38" t="str">
            <v>Arrival monitors</v>
          </cell>
          <cell r="G38">
            <v>0</v>
          </cell>
          <cell r="H38">
            <v>0</v>
          </cell>
          <cell r="I38">
            <v>0</v>
          </cell>
          <cell r="N38">
            <v>0</v>
          </cell>
          <cell r="P38">
            <v>0</v>
          </cell>
          <cell r="S38">
            <v>0</v>
          </cell>
          <cell r="T38">
            <v>0</v>
          </cell>
          <cell r="U38">
            <v>0</v>
          </cell>
        </row>
        <row r="39">
          <cell r="C39" t="str">
            <v>Plasma 50"  (12 in gate)</v>
          </cell>
          <cell r="D39">
            <v>11</v>
          </cell>
          <cell r="G39">
            <v>4071695.6265469976</v>
          </cell>
          <cell r="H39">
            <v>2920369.4180143173</v>
          </cell>
          <cell r="I39">
            <v>0</v>
          </cell>
          <cell r="N39">
            <v>218592</v>
          </cell>
          <cell r="P39">
            <v>35452.21003874798</v>
          </cell>
          <cell r="S39">
            <v>549711.31183953991</v>
          </cell>
          <cell r="T39">
            <v>347570.68665439199</v>
          </cell>
          <cell r="U39">
            <v>4071695.6265469976</v>
          </cell>
        </row>
        <row r="40">
          <cell r="C40" t="str">
            <v xml:space="preserve">DZIN CONTROLLERS  </v>
          </cell>
          <cell r="D40">
            <v>11</v>
          </cell>
          <cell r="G40">
            <v>1185847.8977510913</v>
          </cell>
          <cell r="H40">
            <v>687768.16003960371</v>
          </cell>
          <cell r="I40">
            <v>160875</v>
          </cell>
          <cell r="N40">
            <v>64350</v>
          </cell>
          <cell r="P40">
            <v>10436.565455247368</v>
          </cell>
          <cell r="S40">
            <v>160098.90308714821</v>
          </cell>
          <cell r="T40">
            <v>102319.26916909184</v>
          </cell>
          <cell r="U40">
            <v>1185847.8977510913</v>
          </cell>
        </row>
        <row r="41">
          <cell r="B41" t="str">
            <v>9B.12</v>
          </cell>
          <cell r="C41" t="str">
            <v>Staff monitors</v>
          </cell>
          <cell r="G41">
            <v>0</v>
          </cell>
          <cell r="H41">
            <v>0</v>
          </cell>
          <cell r="I41">
            <v>0</v>
          </cell>
          <cell r="N41">
            <v>0</v>
          </cell>
          <cell r="P41">
            <v>0</v>
          </cell>
          <cell r="S41">
            <v>0</v>
          </cell>
          <cell r="T41">
            <v>0</v>
          </cell>
          <cell r="U41">
            <v>0</v>
          </cell>
        </row>
        <row r="42">
          <cell r="C42" t="str">
            <v>Staff Monitor -Web Based</v>
          </cell>
          <cell r="D42">
            <v>5</v>
          </cell>
          <cell r="G42">
            <v>321873.17205905117</v>
          </cell>
          <cell r="H42">
            <v>230859.24253077607</v>
          </cell>
          <cell r="I42">
            <v>0</v>
          </cell>
          <cell r="N42">
            <v>17280</v>
          </cell>
          <cell r="P42">
            <v>2802.5462481223699</v>
          </cell>
          <cell r="S42">
            <v>43455.439671109874</v>
          </cell>
          <cell r="T42">
            <v>27475.943609042843</v>
          </cell>
          <cell r="U42">
            <v>321873.17205905117</v>
          </cell>
        </row>
        <row r="43">
          <cell r="I43">
            <v>0</v>
          </cell>
          <cell r="N43">
            <v>0</v>
          </cell>
          <cell r="P43">
            <v>0</v>
          </cell>
          <cell r="T43">
            <v>0</v>
          </cell>
          <cell r="U43">
            <v>0</v>
          </cell>
        </row>
        <row r="44">
          <cell r="B44" t="str">
            <v>9B. 13</v>
          </cell>
          <cell r="C44" t="str">
            <v>Software</v>
          </cell>
          <cell r="I44">
            <v>0</v>
          </cell>
          <cell r="N44">
            <v>0</v>
          </cell>
          <cell r="P44">
            <v>0</v>
          </cell>
          <cell r="T44">
            <v>0</v>
          </cell>
          <cell r="U44">
            <v>0</v>
          </cell>
        </row>
        <row r="45">
          <cell r="B45">
            <v>1</v>
          </cell>
          <cell r="C45" t="str">
            <v>SW License</v>
          </cell>
          <cell r="D45">
            <v>1</v>
          </cell>
          <cell r="G45">
            <v>3585746.921672585</v>
          </cell>
          <cell r="H45">
            <v>3126218.9092709259</v>
          </cell>
          <cell r="I45">
            <v>0</v>
          </cell>
          <cell r="N45">
            <v>117000</v>
          </cell>
          <cell r="P45">
            <v>31704.044705053726</v>
          </cell>
          <cell r="T45">
            <v>310823.96769660519</v>
          </cell>
          <cell r="U45">
            <v>3585746.921672585</v>
          </cell>
        </row>
        <row r="46">
          <cell r="C46" t="str">
            <v>License - Information Kiosk</v>
          </cell>
          <cell r="D46">
            <v>1</v>
          </cell>
          <cell r="G46">
            <v>2250010.7670532246</v>
          </cell>
          <cell r="H46">
            <v>1945202.8768796872</v>
          </cell>
          <cell r="I46">
            <v>0</v>
          </cell>
          <cell r="N46">
            <v>72800</v>
          </cell>
          <cell r="P46">
            <v>21474.414516969893</v>
          </cell>
          <cell r="T46">
            <v>210533.47565656758</v>
          </cell>
          <cell r="U46">
            <v>2250010.7670532246</v>
          </cell>
        </row>
        <row r="47">
          <cell r="C47" t="str">
            <v>Client OS</v>
          </cell>
          <cell r="D47">
            <v>9</v>
          </cell>
          <cell r="G47">
            <v>156816.08904702563</v>
          </cell>
          <cell r="H47">
            <v>151155.08904702563</v>
          </cell>
          <cell r="I47">
            <v>0</v>
          </cell>
          <cell r="N47">
            <v>5661</v>
          </cell>
          <cell r="P47">
            <v>0</v>
          </cell>
          <cell r="U47">
            <v>156816.08904702563</v>
          </cell>
        </row>
        <row r="48">
          <cell r="C48" t="str">
            <v>Windows CAL</v>
          </cell>
          <cell r="D48">
            <v>9</v>
          </cell>
          <cell r="G48">
            <v>32212.722416602039</v>
          </cell>
          <cell r="H48">
            <v>31051.722416602039</v>
          </cell>
          <cell r="I48">
            <v>0</v>
          </cell>
          <cell r="N48">
            <v>1161</v>
          </cell>
          <cell r="P48">
            <v>0</v>
          </cell>
          <cell r="U48">
            <v>32212.722416602039</v>
          </cell>
        </row>
        <row r="49">
          <cell r="I49">
            <v>0</v>
          </cell>
          <cell r="N49">
            <v>0</v>
          </cell>
          <cell r="P49">
            <v>0</v>
          </cell>
        </row>
        <row r="50">
          <cell r="B50" t="str">
            <v>9B. 14</v>
          </cell>
          <cell r="C50" t="str">
            <v>Clearing and Forwarding Services</v>
          </cell>
          <cell r="I50">
            <v>0</v>
          </cell>
          <cell r="N50">
            <v>0</v>
          </cell>
          <cell r="P50">
            <v>0</v>
          </cell>
          <cell r="U50">
            <v>0</v>
          </cell>
        </row>
        <row r="51">
          <cell r="B51" t="str">
            <v xml:space="preserve">9B. 15 </v>
          </cell>
          <cell r="C51" t="str">
            <v>Inland Transportation</v>
          </cell>
          <cell r="I51">
            <v>0</v>
          </cell>
          <cell r="N51">
            <v>0</v>
          </cell>
          <cell r="P51">
            <v>0</v>
          </cell>
          <cell r="U51">
            <v>0</v>
          </cell>
        </row>
        <row r="52">
          <cell r="B52" t="str">
            <v>9B. 16</v>
          </cell>
          <cell r="C52" t="str">
            <v>Value of   engineering services</v>
          </cell>
          <cell r="D52">
            <v>1</v>
          </cell>
          <cell r="G52">
            <v>82366651.471858501</v>
          </cell>
          <cell r="I52">
            <v>0</v>
          </cell>
          <cell r="L52">
            <v>74742877.946786299</v>
          </cell>
          <cell r="N52">
            <v>0</v>
          </cell>
          <cell r="P52">
            <v>7623773.5250722049</v>
          </cell>
          <cell r="R52">
            <v>0</v>
          </cell>
          <cell r="S52">
            <v>0</v>
          </cell>
          <cell r="U52">
            <v>82366651.471858501</v>
          </cell>
        </row>
        <row r="53">
          <cell r="B53" t="str">
            <v>9B.17</v>
          </cell>
          <cell r="C53" t="str">
            <v>Spare Parts comprising:</v>
          </cell>
          <cell r="I53">
            <v>0</v>
          </cell>
          <cell r="N53">
            <v>0</v>
          </cell>
          <cell r="P53">
            <v>0</v>
          </cell>
          <cell r="U53">
            <v>0</v>
          </cell>
        </row>
        <row r="54">
          <cell r="C54" t="str">
            <v>(i) Replacement Parts</v>
          </cell>
          <cell r="I54">
            <v>0</v>
          </cell>
          <cell r="N54">
            <v>0</v>
          </cell>
          <cell r="P54">
            <v>0</v>
          </cell>
          <cell r="U54">
            <v>0</v>
          </cell>
        </row>
        <row r="55">
          <cell r="C55" t="str">
            <v>(ii) Commissioning Parts</v>
          </cell>
          <cell r="I55">
            <v>0</v>
          </cell>
          <cell r="N55">
            <v>0</v>
          </cell>
          <cell r="P55">
            <v>0</v>
          </cell>
          <cell r="U55">
            <v>0</v>
          </cell>
        </row>
        <row r="56">
          <cell r="C56" t="str">
            <v>(iii) Critical Spare Parts</v>
          </cell>
          <cell r="I56">
            <v>0</v>
          </cell>
          <cell r="N56">
            <v>0</v>
          </cell>
          <cell r="P56">
            <v>0</v>
          </cell>
          <cell r="U56">
            <v>0</v>
          </cell>
        </row>
        <row r="57">
          <cell r="C57" t="str">
            <v xml:space="preserve">Plasma 50" </v>
          </cell>
          <cell r="D57">
            <v>10</v>
          </cell>
          <cell r="G57">
            <v>3201803.9224613248</v>
          </cell>
          <cell r="H57">
            <v>2654881.2891039248</v>
          </cell>
          <cell r="I57">
            <v>0</v>
          </cell>
          <cell r="N57">
            <v>198720</v>
          </cell>
          <cell r="P57">
            <v>32229.281853407258</v>
          </cell>
          <cell r="T57">
            <v>315973.35150399274</v>
          </cell>
          <cell r="U57">
            <v>3201803.9224613248</v>
          </cell>
        </row>
        <row r="58">
          <cell r="C58" t="str">
            <v>DZIN CONTROLLERS  (166)</v>
          </cell>
          <cell r="D58">
            <v>10</v>
          </cell>
          <cell r="G58">
            <v>932499.08605812991</v>
          </cell>
          <cell r="H58">
            <v>625243.78185418516</v>
          </cell>
          <cell r="I58">
            <v>146250</v>
          </cell>
          <cell r="N58">
            <v>58500</v>
          </cell>
          <cell r="P58">
            <v>9487.7867774976057</v>
          </cell>
          <cell r="T58">
            <v>93017.517426447128</v>
          </cell>
          <cell r="U58">
            <v>932499.08605812991</v>
          </cell>
        </row>
        <row r="59">
          <cell r="C59" t="str">
            <v>(provide separate list with quantity and unit prices for spares for each item 9B.1 to 9B.17)</v>
          </cell>
        </row>
        <row r="61">
          <cell r="A61" t="str">
            <v>9B</v>
          </cell>
          <cell r="B61" t="str">
            <v>TOTAL APPORTIONED AMOUNT FOR  COST CENTRE 9B (inclusive of all taxes and duties except tax payable under Section 5 or 6 and 5F of the APGST)</v>
          </cell>
          <cell r="G61">
            <v>211036581.00092673</v>
          </cell>
          <cell r="H61">
            <v>87070785.939215511</v>
          </cell>
          <cell r="I61">
            <v>7442955</v>
          </cell>
          <cell r="J61">
            <v>0</v>
          </cell>
          <cell r="K61">
            <v>0</v>
          </cell>
          <cell r="L61">
            <v>74742877.946786299</v>
          </cell>
          <cell r="M61">
            <v>0</v>
          </cell>
          <cell r="N61">
            <v>6916138</v>
          </cell>
          <cell r="O61">
            <v>0</v>
          </cell>
          <cell r="P61">
            <v>8664149.8379802071</v>
          </cell>
          <cell r="Q61">
            <v>0</v>
          </cell>
          <cell r="R61">
            <v>0</v>
          </cell>
          <cell r="S61">
            <v>15999906.503336869</v>
          </cell>
          <cell r="T61">
            <v>10199767.773607848</v>
          </cell>
          <cell r="U61">
            <v>211036581.00092676</v>
          </cell>
        </row>
        <row r="62">
          <cell r="B62" t="str">
            <v>Value of applicable Segniorage charges</v>
          </cell>
        </row>
        <row r="63">
          <cell r="U63">
            <v>211036581.00092673</v>
          </cell>
        </row>
        <row r="64">
          <cell r="B64" t="str">
            <v>Note for Tenderers :     Any items of work not specifically mentioned above shall be allocated to the most appropriate item of work and indicated separately (9B.1 to 9B.17)</v>
          </cell>
          <cell r="U64">
            <v>0</v>
          </cell>
        </row>
        <row r="65">
          <cell r="G65">
            <v>211036580.75092679</v>
          </cell>
          <cell r="U65">
            <v>0</v>
          </cell>
        </row>
        <row r="66">
          <cell r="G66">
            <v>0.24999994039535522</v>
          </cell>
        </row>
      </sheetData>
      <sheetData sheetId="22"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T2" t="str">
            <v>Addendum No.2</v>
          </cell>
        </row>
        <row r="3">
          <cell r="T3" t="str">
            <v>Package 3 - Passenger Terminal Building Works</v>
          </cell>
        </row>
        <row r="5">
          <cell r="B5" t="str">
            <v>Cost Centre 9C – Common Use Terminal Equipment</v>
          </cell>
        </row>
        <row r="7">
          <cell r="B7" t="str">
            <v>Sl. No</v>
          </cell>
          <cell r="C7" t="str">
            <v>Item Description</v>
          </cell>
          <cell r="D7" t="str">
            <v>Qty</v>
          </cell>
          <cell r="E7" t="str">
            <v>Unit</v>
          </cell>
          <cell r="F7" t="str">
            <v>Unit Rate</v>
          </cell>
          <cell r="G7" t="str">
            <v xml:space="preserve">Apportioned Amt in Rs. </v>
          </cell>
          <cell r="H7" t="str">
            <v>COST BREAKDOWN</v>
          </cell>
        </row>
        <row r="8">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row>
        <row r="9">
          <cell r="B9" t="str">
            <v>9C</v>
          </cell>
          <cell r="C9" t="str">
            <v>Common Use Termial Equipment (CUTE)</v>
          </cell>
          <cell r="H9">
            <v>0</v>
          </cell>
          <cell r="I9">
            <v>0</v>
          </cell>
          <cell r="N9">
            <v>0</v>
          </cell>
          <cell r="S9">
            <v>0</v>
          </cell>
          <cell r="T9">
            <v>0</v>
          </cell>
          <cell r="U9">
            <v>0</v>
          </cell>
        </row>
        <row r="10">
          <cell r="B10" t="str">
            <v>9C.1</v>
          </cell>
          <cell r="C10" t="str">
            <v xml:space="preserve">CUTE </v>
          </cell>
          <cell r="H10">
            <v>0</v>
          </cell>
          <cell r="I10">
            <v>0</v>
          </cell>
          <cell r="N10">
            <v>0</v>
          </cell>
          <cell r="S10">
            <v>0</v>
          </cell>
          <cell r="T10">
            <v>0</v>
          </cell>
          <cell r="U10">
            <v>0</v>
          </cell>
        </row>
        <row r="11">
          <cell r="C11" t="str">
            <v xml:space="preserve">Cute workplace (Check in) </v>
          </cell>
          <cell r="D11">
            <v>44</v>
          </cell>
          <cell r="G11">
            <v>2203092.0596998129</v>
          </cell>
          <cell r="H11">
            <v>1580521.6155034686</v>
          </cell>
          <cell r="I11">
            <v>0</v>
          </cell>
          <cell r="N11">
            <v>117832</v>
          </cell>
          <cell r="P11">
            <v>19187.799797947777</v>
          </cell>
          <cell r="S11">
            <v>297434.96010479104</v>
          </cell>
          <cell r="T11">
            <v>188115.68429360568</v>
          </cell>
          <cell r="U11">
            <v>2203092.0596998129</v>
          </cell>
        </row>
        <row r="12">
          <cell r="C12" t="str">
            <v xml:space="preserve">Bag Tag printers </v>
          </cell>
          <cell r="D12">
            <v>44</v>
          </cell>
          <cell r="G12">
            <v>8203749.7378219692</v>
          </cell>
          <cell r="H12">
            <v>4970995.4035996189</v>
          </cell>
          <cell r="I12">
            <v>1158300</v>
          </cell>
          <cell r="N12">
            <v>370656</v>
          </cell>
          <cell r="P12">
            <v>55186.149861354221</v>
          </cell>
          <cell r="S12">
            <v>1107571.499445759</v>
          </cell>
          <cell r="T12">
            <v>541040.68491523748</v>
          </cell>
          <cell r="U12">
            <v>8203749.7378219692</v>
          </cell>
        </row>
        <row r="13">
          <cell r="C13" t="str">
            <v xml:space="preserve">Boarding pass printers </v>
          </cell>
          <cell r="D13">
            <v>61</v>
          </cell>
          <cell r="G13">
            <v>23357601.710808072</v>
          </cell>
          <cell r="H13">
            <v>14463867.097454559</v>
          </cell>
          <cell r="I13">
            <v>3370250</v>
          </cell>
          <cell r="N13">
            <v>1078480</v>
          </cell>
          <cell r="P13">
            <v>119543.86156046191</v>
          </cell>
          <cell r="S13">
            <v>3153462.1090434259</v>
          </cell>
          <cell r="T13">
            <v>1171998.6427496267</v>
          </cell>
          <cell r="U13">
            <v>23357601.710808072</v>
          </cell>
        </row>
        <row r="14">
          <cell r="C14" t="str">
            <v xml:space="preserve">Document Printer, Report Printer </v>
          </cell>
          <cell r="D14">
            <v>39</v>
          </cell>
          <cell r="G14">
            <v>2680073.8821455631</v>
          </cell>
          <cell r="H14">
            <v>1577496.0161254683</v>
          </cell>
          <cell r="I14">
            <v>367575</v>
          </cell>
          <cell r="N14">
            <v>117624</v>
          </cell>
          <cell r="P14">
            <v>23653.22281131395</v>
          </cell>
          <cell r="S14">
            <v>361831.30192138907</v>
          </cell>
          <cell r="T14">
            <v>231894.3412873917</v>
          </cell>
          <cell r="U14">
            <v>2680073.8821455631</v>
          </cell>
        </row>
        <row r="15">
          <cell r="B15" t="str">
            <v>9C.2</v>
          </cell>
          <cell r="C15" t="str">
            <v>CUTE workplace (gate)</v>
          </cell>
          <cell r="G15">
            <v>0</v>
          </cell>
          <cell r="H15">
            <v>0</v>
          </cell>
          <cell r="I15">
            <v>0</v>
          </cell>
          <cell r="N15">
            <v>0</v>
          </cell>
          <cell r="P15">
            <v>0</v>
          </cell>
          <cell r="S15">
            <v>0</v>
          </cell>
          <cell r="T15">
            <v>0</v>
          </cell>
          <cell r="U15">
            <v>0</v>
          </cell>
        </row>
        <row r="16">
          <cell r="C16" t="str">
            <v xml:space="preserve">Cute Workplace gate </v>
          </cell>
          <cell r="D16">
            <v>14</v>
          </cell>
          <cell r="G16">
            <v>700983.83717721328</v>
          </cell>
          <cell r="H16">
            <v>502893.24129655818</v>
          </cell>
          <cell r="I16">
            <v>0</v>
          </cell>
          <cell r="N16">
            <v>37492</v>
          </cell>
          <cell r="P16">
            <v>6105.2090266197465</v>
          </cell>
          <cell r="S16">
            <v>94638.396396978962</v>
          </cell>
          <cell r="T16">
            <v>59854.990457056345</v>
          </cell>
          <cell r="U16">
            <v>700983.83717721328</v>
          </cell>
        </row>
        <row r="17">
          <cell r="C17" t="str">
            <v xml:space="preserve">Boarding gate reader </v>
          </cell>
          <cell r="D17">
            <v>14</v>
          </cell>
          <cell r="G17">
            <v>5984847.6902268054</v>
          </cell>
          <cell r="H17">
            <v>3768695.1684978032</v>
          </cell>
          <cell r="I17">
            <v>878150</v>
          </cell>
          <cell r="N17">
            <v>281008</v>
          </cell>
          <cell r="P17">
            <v>23046.488720508725</v>
          </cell>
          <cell r="S17">
            <v>808002.06516036927</v>
          </cell>
          <cell r="T17">
            <v>225945.96784812477</v>
          </cell>
          <cell r="U17">
            <v>5984847.6902268054</v>
          </cell>
        </row>
        <row r="18">
          <cell r="B18" t="str">
            <v>9C.3</v>
          </cell>
          <cell r="C18" t="str">
            <v>CUTE workplace (transfer)</v>
          </cell>
          <cell r="G18">
            <v>0</v>
          </cell>
          <cell r="H18">
            <v>0</v>
          </cell>
          <cell r="I18">
            <v>0</v>
          </cell>
          <cell r="N18">
            <v>0</v>
          </cell>
          <cell r="P18">
            <v>0</v>
          </cell>
          <cell r="S18">
            <v>0</v>
          </cell>
          <cell r="T18">
            <v>0</v>
          </cell>
          <cell r="U18">
            <v>0</v>
          </cell>
        </row>
        <row r="19">
          <cell r="C19" t="str">
            <v xml:space="preserve">Transfer </v>
          </cell>
          <cell r="D19">
            <v>3</v>
          </cell>
          <cell r="G19">
            <v>150210.82225225997</v>
          </cell>
          <cell r="H19">
            <v>107762.83742069104</v>
          </cell>
          <cell r="I19">
            <v>0</v>
          </cell>
          <cell r="N19">
            <v>8034</v>
          </cell>
          <cell r="P19">
            <v>1308.2590771328028</v>
          </cell>
          <cell r="S19">
            <v>20279.656370781206</v>
          </cell>
          <cell r="T19">
            <v>12826.069383654931</v>
          </cell>
          <cell r="U19">
            <v>150210.82225225997</v>
          </cell>
        </row>
        <row r="20">
          <cell r="B20" t="str">
            <v>9C.4</v>
          </cell>
          <cell r="C20" t="str">
            <v>CUSS workplace (self check-in)</v>
          </cell>
          <cell r="G20">
            <v>0</v>
          </cell>
          <cell r="H20">
            <v>0</v>
          </cell>
          <cell r="I20">
            <v>0</v>
          </cell>
          <cell r="N20">
            <v>0</v>
          </cell>
          <cell r="P20">
            <v>0</v>
          </cell>
          <cell r="S20">
            <v>0</v>
          </cell>
          <cell r="T20">
            <v>0</v>
          </cell>
          <cell r="U20">
            <v>0</v>
          </cell>
        </row>
        <row r="21">
          <cell r="C21" t="str">
            <v xml:space="preserve">CUSS(Common user self service) with BTP </v>
          </cell>
          <cell r="D21">
            <v>6</v>
          </cell>
          <cell r="G21">
            <v>19941867.158202235</v>
          </cell>
          <cell r="H21">
            <v>11649201.349849612</v>
          </cell>
          <cell r="I21">
            <v>2714400</v>
          </cell>
          <cell r="N21">
            <v>868608</v>
          </cell>
          <cell r="P21">
            <v>186723.5922865707</v>
          </cell>
          <cell r="S21">
            <v>2692310.7622761442</v>
          </cell>
          <cell r="T21">
            <v>1830623.4537899089</v>
          </cell>
          <cell r="U21">
            <v>19941867.158202235</v>
          </cell>
        </row>
        <row r="22">
          <cell r="C22" t="str">
            <v xml:space="preserve">CUSS(Common user self service) without BTP </v>
          </cell>
          <cell r="D22">
            <v>6</v>
          </cell>
          <cell r="G22">
            <v>18614438.90606134</v>
          </cell>
          <cell r="H22">
            <v>10833255.1346123</v>
          </cell>
          <cell r="I22">
            <v>2524275</v>
          </cell>
          <cell r="N22">
            <v>807768</v>
          </cell>
          <cell r="P22">
            <v>179198.20821456786</v>
          </cell>
          <cell r="S22">
            <v>2513097.384660278</v>
          </cell>
          <cell r="T22">
            <v>1756845.1785741947</v>
          </cell>
          <cell r="U22">
            <v>18614438.90606134</v>
          </cell>
        </row>
        <row r="23">
          <cell r="B23" t="str">
            <v>9C.5</v>
          </cell>
          <cell r="C23" t="str">
            <v>CUTE servers</v>
          </cell>
          <cell r="G23">
            <v>0</v>
          </cell>
          <cell r="H23">
            <v>0</v>
          </cell>
          <cell r="I23">
            <v>0</v>
          </cell>
          <cell r="N23">
            <v>0</v>
          </cell>
          <cell r="P23">
            <v>0</v>
          </cell>
          <cell r="S23">
            <v>0</v>
          </cell>
          <cell r="T23">
            <v>0</v>
          </cell>
          <cell r="U23">
            <v>0</v>
          </cell>
        </row>
        <row r="24">
          <cell r="C24" t="str">
            <v xml:space="preserve">Server-Config </v>
          </cell>
          <cell r="D24">
            <v>1</v>
          </cell>
          <cell r="G24">
            <v>141068.97222409272</v>
          </cell>
          <cell r="H24">
            <v>113556.53835728733</v>
          </cell>
          <cell r="I24">
            <v>0</v>
          </cell>
          <cell r="N24">
            <v>8467</v>
          </cell>
          <cell r="P24">
            <v>0</v>
          </cell>
          <cell r="S24">
            <v>19045.433866805404</v>
          </cell>
          <cell r="T24">
            <v>0</v>
          </cell>
          <cell r="U24">
            <v>141068.97222409272</v>
          </cell>
        </row>
        <row r="25">
          <cell r="C25" t="str">
            <v xml:space="preserve">Server-Config  Backup server </v>
          </cell>
          <cell r="D25">
            <v>1</v>
          </cell>
          <cell r="G25">
            <v>201527.43348584673</v>
          </cell>
          <cell r="H25">
            <v>162223.62622469617</v>
          </cell>
          <cell r="I25">
            <v>0</v>
          </cell>
          <cell r="N25">
            <v>12096</v>
          </cell>
          <cell r="P25">
            <v>0</v>
          </cell>
          <cell r="S25">
            <v>27207.807261150578</v>
          </cell>
          <cell r="T25">
            <v>0</v>
          </cell>
          <cell r="U25">
            <v>201527.43348584673</v>
          </cell>
        </row>
        <row r="26">
          <cell r="C26" t="str">
            <v>File Server</v>
          </cell>
          <cell r="D26">
            <v>1</v>
          </cell>
          <cell r="G26">
            <v>132432.54464955645</v>
          </cell>
          <cell r="H26">
            <v>106604.09723337178</v>
          </cell>
          <cell r="I26">
            <v>0</v>
          </cell>
          <cell r="N26">
            <v>7949</v>
          </cell>
          <cell r="P26">
            <v>0</v>
          </cell>
          <cell r="S26">
            <v>17879.447416184667</v>
          </cell>
          <cell r="T26">
            <v>0</v>
          </cell>
          <cell r="U26">
            <v>132432.54464955645</v>
          </cell>
        </row>
        <row r="27">
          <cell r="C27" t="str">
            <v>Communication Server</v>
          </cell>
          <cell r="D27">
            <v>4</v>
          </cell>
          <cell r="G27">
            <v>1900115.8014379838</v>
          </cell>
          <cell r="H27">
            <v>1529537.0472614211</v>
          </cell>
          <cell r="I27">
            <v>0</v>
          </cell>
          <cell r="N27">
            <v>114048</v>
          </cell>
          <cell r="P27">
            <v>0</v>
          </cell>
          <cell r="S27">
            <v>256530.75417656259</v>
          </cell>
          <cell r="T27">
            <v>0</v>
          </cell>
          <cell r="U27">
            <v>1900115.8014379838</v>
          </cell>
        </row>
        <row r="28">
          <cell r="C28" t="str">
            <v>Server racks &amp; Switches , Monitor, Keyboard, Mouse</v>
          </cell>
          <cell r="D28">
            <v>7</v>
          </cell>
          <cell r="G28">
            <v>750181.98672226456</v>
          </cell>
          <cell r="H28">
            <v>603877.44862143148</v>
          </cell>
          <cell r="I28">
            <v>0</v>
          </cell>
          <cell r="N28">
            <v>45024</v>
          </cell>
          <cell r="P28">
            <v>0</v>
          </cell>
          <cell r="S28">
            <v>101280.53810083303</v>
          </cell>
          <cell r="T28">
            <v>0</v>
          </cell>
          <cell r="U28">
            <v>750181.98672226456</v>
          </cell>
        </row>
        <row r="29">
          <cell r="B29" t="str">
            <v>9C.6</v>
          </cell>
          <cell r="C29" t="str">
            <v>CUTE software</v>
          </cell>
          <cell r="G29">
            <v>0</v>
          </cell>
          <cell r="H29">
            <v>0</v>
          </cell>
          <cell r="I29">
            <v>0</v>
          </cell>
          <cell r="N29">
            <v>0</v>
          </cell>
          <cell r="P29">
            <v>0</v>
          </cell>
          <cell r="S29">
            <v>0</v>
          </cell>
          <cell r="T29">
            <v>0</v>
          </cell>
          <cell r="U29">
            <v>0</v>
          </cell>
        </row>
        <row r="30">
          <cell r="C30" t="str">
            <v xml:space="preserve">SW License </v>
          </cell>
          <cell r="D30">
            <v>73</v>
          </cell>
          <cell r="G30">
            <v>9330202.8721704725</v>
          </cell>
          <cell r="H30">
            <v>6618230.412480413</v>
          </cell>
          <cell r="I30">
            <v>0</v>
          </cell>
          <cell r="N30">
            <v>246740</v>
          </cell>
          <cell r="P30">
            <v>111587.33569266724</v>
          </cell>
          <cell r="S30">
            <v>1259651.6368143789</v>
          </cell>
          <cell r="T30">
            <v>1093993.4871830123</v>
          </cell>
          <cell r="U30">
            <v>9330202.8721704725</v>
          </cell>
        </row>
        <row r="31">
          <cell r="B31" t="str">
            <v>9C. 7</v>
          </cell>
          <cell r="C31" t="str">
            <v>Software</v>
          </cell>
          <cell r="G31">
            <v>0</v>
          </cell>
          <cell r="H31">
            <v>0</v>
          </cell>
          <cell r="I31">
            <v>0</v>
          </cell>
          <cell r="N31">
            <v>0</v>
          </cell>
          <cell r="P31">
            <v>0</v>
          </cell>
          <cell r="T31">
            <v>0</v>
          </cell>
          <cell r="U31">
            <v>0</v>
          </cell>
        </row>
        <row r="32">
          <cell r="C32" t="str">
            <v>Server os</v>
          </cell>
          <cell r="D32">
            <v>7</v>
          </cell>
          <cell r="G32">
            <v>1725163.1719621413</v>
          </cell>
          <cell r="H32">
            <v>1663157.1719621413</v>
          </cell>
          <cell r="I32">
            <v>0</v>
          </cell>
          <cell r="N32">
            <v>62006</v>
          </cell>
          <cell r="P32">
            <v>0</v>
          </cell>
          <cell r="T32">
            <v>0</v>
          </cell>
          <cell r="U32">
            <v>1725163.1719621413</v>
          </cell>
        </row>
        <row r="33">
          <cell r="C33" t="str">
            <v>Database-SQL</v>
          </cell>
          <cell r="D33">
            <v>2</v>
          </cell>
          <cell r="G33">
            <v>1311075.7963278471</v>
          </cell>
          <cell r="H33">
            <v>1263953.7963278471</v>
          </cell>
          <cell r="I33">
            <v>0</v>
          </cell>
          <cell r="N33">
            <v>47122</v>
          </cell>
          <cell r="P33">
            <v>0</v>
          </cell>
          <cell r="T33">
            <v>0</v>
          </cell>
          <cell r="U33">
            <v>1311075.7963278471</v>
          </cell>
        </row>
        <row r="34">
          <cell r="C34" t="str">
            <v xml:space="preserve">Client OS </v>
          </cell>
          <cell r="D34">
            <v>61</v>
          </cell>
          <cell r="G34">
            <v>1066808.8532552079</v>
          </cell>
          <cell r="H34">
            <v>1028439.8532552079</v>
          </cell>
          <cell r="I34">
            <v>0</v>
          </cell>
          <cell r="N34">
            <v>38369</v>
          </cell>
          <cell r="P34">
            <v>0</v>
          </cell>
          <cell r="T34">
            <v>0</v>
          </cell>
          <cell r="U34">
            <v>1066808.8532552079</v>
          </cell>
        </row>
        <row r="35">
          <cell r="B35" t="str">
            <v>9C. 8</v>
          </cell>
          <cell r="C35" t="str">
            <v>Clearing and Forwarding Services</v>
          </cell>
          <cell r="G35">
            <v>0</v>
          </cell>
          <cell r="H35">
            <v>0</v>
          </cell>
          <cell r="I35">
            <v>0</v>
          </cell>
          <cell r="N35">
            <v>0</v>
          </cell>
          <cell r="P35">
            <v>0</v>
          </cell>
          <cell r="T35">
            <v>0</v>
          </cell>
          <cell r="U35">
            <v>0</v>
          </cell>
        </row>
        <row r="36">
          <cell r="C36" t="str">
            <v xml:space="preserve">CIF Charges - </v>
          </cell>
          <cell r="D36">
            <v>1</v>
          </cell>
          <cell r="G36">
            <v>2888937.7748893686</v>
          </cell>
          <cell r="H36">
            <v>2888937.7748893686</v>
          </cell>
          <cell r="I36">
            <v>0</v>
          </cell>
          <cell r="N36">
            <v>0</v>
          </cell>
          <cell r="P36">
            <v>0</v>
          </cell>
          <cell r="T36">
            <v>0</v>
          </cell>
          <cell r="U36">
            <v>2888937.7748893686</v>
          </cell>
        </row>
        <row r="37">
          <cell r="B37" t="str">
            <v>9C. 9</v>
          </cell>
          <cell r="C37" t="str">
            <v>Inland Transportation</v>
          </cell>
          <cell r="G37">
            <v>0</v>
          </cell>
          <cell r="H37">
            <v>0</v>
          </cell>
          <cell r="I37">
            <v>0</v>
          </cell>
          <cell r="N37">
            <v>0</v>
          </cell>
          <cell r="P37">
            <v>0</v>
          </cell>
          <cell r="T37">
            <v>0</v>
          </cell>
          <cell r="U37">
            <v>0</v>
          </cell>
        </row>
        <row r="38">
          <cell r="G38">
            <v>0</v>
          </cell>
          <cell r="H38">
            <v>0</v>
          </cell>
          <cell r="I38">
            <v>0</v>
          </cell>
          <cell r="N38">
            <v>0</v>
          </cell>
          <cell r="P38">
            <v>0</v>
          </cell>
          <cell r="T38">
            <v>0</v>
          </cell>
          <cell r="U38">
            <v>0</v>
          </cell>
        </row>
        <row r="39">
          <cell r="B39" t="str">
            <v>9C. 10</v>
          </cell>
          <cell r="C39" t="str">
            <v>Value of   engineering services</v>
          </cell>
          <cell r="D39">
            <v>1</v>
          </cell>
          <cell r="G39">
            <v>40759447.277396448</v>
          </cell>
          <cell r="H39">
            <v>0</v>
          </cell>
          <cell r="I39">
            <v>0</v>
          </cell>
          <cell r="L39">
            <v>36986794.254279897</v>
          </cell>
          <cell r="N39">
            <v>0</v>
          </cell>
          <cell r="P39">
            <v>3772653.0231165504</v>
          </cell>
          <cell r="R39">
            <v>0</v>
          </cell>
          <cell r="S39">
            <v>0</v>
          </cell>
          <cell r="T39">
            <v>0</v>
          </cell>
          <cell r="U39">
            <v>40759447.277396448</v>
          </cell>
        </row>
        <row r="40">
          <cell r="B40" t="str">
            <v>9C.11</v>
          </cell>
          <cell r="C40" t="str">
            <v>Spare Parts comprising:</v>
          </cell>
          <cell r="G40">
            <v>0</v>
          </cell>
          <cell r="H40">
            <v>0</v>
          </cell>
          <cell r="I40">
            <v>0</v>
          </cell>
          <cell r="N40">
            <v>0</v>
          </cell>
          <cell r="P40">
            <v>0</v>
          </cell>
          <cell r="T40">
            <v>0</v>
          </cell>
        </row>
        <row r="41">
          <cell r="C41" t="str">
            <v>(i) Replacement Parts</v>
          </cell>
          <cell r="G41">
            <v>0</v>
          </cell>
          <cell r="H41">
            <v>0</v>
          </cell>
          <cell r="I41">
            <v>0</v>
          </cell>
          <cell r="N41">
            <v>0</v>
          </cell>
          <cell r="P41">
            <v>0</v>
          </cell>
          <cell r="T41">
            <v>0</v>
          </cell>
          <cell r="U41">
            <v>0</v>
          </cell>
        </row>
        <row r="42">
          <cell r="C42" t="str">
            <v>(ii) Commissioning Parts</v>
          </cell>
          <cell r="G42">
            <v>0</v>
          </cell>
          <cell r="H42">
            <v>0</v>
          </cell>
          <cell r="I42">
            <v>0</v>
          </cell>
          <cell r="N42">
            <v>0</v>
          </cell>
          <cell r="P42">
            <v>0</v>
          </cell>
          <cell r="T42">
            <v>0</v>
          </cell>
          <cell r="U42">
            <v>0</v>
          </cell>
        </row>
        <row r="43">
          <cell r="C43" t="str">
            <v>(iii) Critical Spare Parts</v>
          </cell>
          <cell r="G43">
            <v>0</v>
          </cell>
          <cell r="H43">
            <v>0</v>
          </cell>
          <cell r="I43">
            <v>0</v>
          </cell>
          <cell r="N43">
            <v>0</v>
          </cell>
          <cell r="P43">
            <v>0</v>
          </cell>
          <cell r="T43">
            <v>0</v>
          </cell>
          <cell r="U43">
            <v>0</v>
          </cell>
        </row>
        <row r="44">
          <cell r="C44" t="str">
            <v xml:space="preserve">Bag Tag printers </v>
          </cell>
          <cell r="D44">
            <v>5</v>
          </cell>
          <cell r="G44">
            <v>829869.69294670236</v>
          </cell>
          <cell r="H44">
            <v>564885.84131813853</v>
          </cell>
          <cell r="I44">
            <v>131625.25</v>
          </cell>
          <cell r="N44">
            <v>42120</v>
          </cell>
          <cell r="P44">
            <v>8444.9522378525562</v>
          </cell>
          <cell r="T44">
            <v>82793.649390711333</v>
          </cell>
          <cell r="U44">
            <v>829869.69294670236</v>
          </cell>
        </row>
        <row r="45">
          <cell r="C45" t="str">
            <v xml:space="preserve">Boarding pass printers </v>
          </cell>
          <cell r="D45">
            <v>6</v>
          </cell>
          <cell r="G45">
            <v>2090039.9192705555</v>
          </cell>
          <cell r="H45">
            <v>1422675.4522086452</v>
          </cell>
          <cell r="I45">
            <v>331500</v>
          </cell>
          <cell r="N45">
            <v>106080</v>
          </cell>
          <cell r="P45">
            <v>21268.616733498053</v>
          </cell>
          <cell r="T45">
            <v>208515.85032841229</v>
          </cell>
          <cell r="U45">
            <v>2090039.9192705555</v>
          </cell>
        </row>
        <row r="46">
          <cell r="C46" t="str">
            <v xml:space="preserve">Boarding gate reader </v>
          </cell>
          <cell r="D46">
            <v>2</v>
          </cell>
          <cell r="G46">
            <v>790937.45709775318</v>
          </cell>
          <cell r="H46">
            <v>538385.02407111472</v>
          </cell>
          <cell r="I46">
            <v>125450</v>
          </cell>
          <cell r="N46">
            <v>40144</v>
          </cell>
          <cell r="P46">
            <v>8048.7841821389429</v>
          </cell>
          <cell r="T46">
            <v>78909.648844499447</v>
          </cell>
          <cell r="U46">
            <v>790937.45709775318</v>
          </cell>
        </row>
        <row r="47">
          <cell r="C47" t="str">
            <v xml:space="preserve">Document Printer, Report Printer </v>
          </cell>
          <cell r="D47">
            <v>4</v>
          </cell>
          <cell r="G47">
            <v>237768.46976658193</v>
          </cell>
          <cell r="H47">
            <v>161794.4631923557</v>
          </cell>
          <cell r="I47">
            <v>37700</v>
          </cell>
          <cell r="N47">
            <v>12064</v>
          </cell>
          <cell r="P47">
            <v>2425.9715703911743</v>
          </cell>
          <cell r="T47">
            <v>23784.035003835044</v>
          </cell>
          <cell r="U47">
            <v>237768.46976658193</v>
          </cell>
        </row>
        <row r="48">
          <cell r="C48" t="str">
            <v>Gate (IER 677 BIO )</v>
          </cell>
          <cell r="D48">
            <v>6</v>
          </cell>
          <cell r="G48">
            <v>694632.08699473436</v>
          </cell>
          <cell r="H48">
            <v>472830.37088110851</v>
          </cell>
          <cell r="I48">
            <v>110175</v>
          </cell>
          <cell r="N48">
            <v>35256</v>
          </cell>
          <cell r="P48">
            <v>7068.7958653265223</v>
          </cell>
          <cell r="T48">
            <v>69301.92024829924</v>
          </cell>
          <cell r="U48">
            <v>694632.08699473436</v>
          </cell>
        </row>
        <row r="49">
          <cell r="C49" t="str">
            <v xml:space="preserve">Gate (IER 677 BIO) - With fastening kit  </v>
          </cell>
          <cell r="D49">
            <v>2</v>
          </cell>
          <cell r="G49">
            <v>274573.08998135355</v>
          </cell>
          <cell r="H49">
            <v>186900.50058427299</v>
          </cell>
          <cell r="I49">
            <v>43550</v>
          </cell>
          <cell r="N49">
            <v>13936</v>
          </cell>
          <cell r="P49">
            <v>2794.0400349384936</v>
          </cell>
          <cell r="T49">
            <v>27392.549362142094</v>
          </cell>
          <cell r="U49">
            <v>274573.08998135355</v>
          </cell>
        </row>
        <row r="50">
          <cell r="H50">
            <v>0</v>
          </cell>
          <cell r="I50">
            <v>0</v>
          </cell>
          <cell r="N50">
            <v>0</v>
          </cell>
          <cell r="T50">
            <v>0</v>
          </cell>
        </row>
        <row r="51">
          <cell r="C51" t="str">
            <v>(provide separate list with quantity and unit prices for spares for each item 9C.1 to 9C.10)</v>
          </cell>
          <cell r="H51">
            <v>0</v>
          </cell>
          <cell r="I51">
            <v>0</v>
          </cell>
          <cell r="N51">
            <v>0</v>
          </cell>
          <cell r="T51">
            <v>0</v>
          </cell>
        </row>
        <row r="52">
          <cell r="H52">
            <v>0</v>
          </cell>
          <cell r="I52">
            <v>0</v>
          </cell>
          <cell r="N52">
            <v>0</v>
          </cell>
          <cell r="T52">
            <v>0</v>
          </cell>
        </row>
        <row r="53">
          <cell r="A53" t="str">
            <v>9C</v>
          </cell>
          <cell r="B53" t="str">
            <v>TOTAL APPORTIONED AMOUNT FOR  COST CENTRE 9C (inclusive of all taxes and duties except tax payable under Section 5 or 6 and 5F of the APGST)</v>
          </cell>
          <cell r="G53">
            <v>146961649.00497416</v>
          </cell>
          <cell r="H53">
            <v>68780677.283228904</v>
          </cell>
          <cell r="I53">
            <v>11792950.25</v>
          </cell>
          <cell r="J53">
            <v>0</v>
          </cell>
          <cell r="K53">
            <v>0</v>
          </cell>
          <cell r="L53">
            <v>36986794.254279897</v>
          </cell>
          <cell r="M53">
            <v>0</v>
          </cell>
          <cell r="N53">
            <v>4518923</v>
          </cell>
          <cell r="O53">
            <v>0</v>
          </cell>
          <cell r="P53">
            <v>4548244.3107898412</v>
          </cell>
          <cell r="Q53">
            <v>0</v>
          </cell>
          <cell r="R53">
            <v>0</v>
          </cell>
          <cell r="S53">
            <v>12730223.753015831</v>
          </cell>
          <cell r="T53">
            <v>7603836.1536597125</v>
          </cell>
          <cell r="U53">
            <v>146961649.00497419</v>
          </cell>
        </row>
        <row r="54">
          <cell r="B54" t="str">
            <v>Value of applicable Segniorage charges</v>
          </cell>
        </row>
        <row r="55">
          <cell r="U55">
            <v>146961649.00497416</v>
          </cell>
        </row>
        <row r="56">
          <cell r="B56" t="str">
            <v>Note for Tenderers :     Any items of work not specifically mentioned above shall be allocated to the most appropriate item of work and indicated separately (9C.1 to 9C.11)</v>
          </cell>
          <cell r="U56">
            <v>0</v>
          </cell>
        </row>
        <row r="57">
          <cell r="G57">
            <v>146961648.84497416</v>
          </cell>
          <cell r="U57">
            <v>0</v>
          </cell>
        </row>
        <row r="58">
          <cell r="G58">
            <v>0.15999999642372131</v>
          </cell>
        </row>
      </sheetData>
      <sheetData sheetId="23"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T2" t="str">
            <v>Addendum No.2</v>
          </cell>
        </row>
        <row r="3">
          <cell r="T3" t="str">
            <v>Package 3 - Passenger Terminal Building Works</v>
          </cell>
        </row>
        <row r="5">
          <cell r="B5" t="str">
            <v>Cost Centre 9D – Apron Management System</v>
          </cell>
        </row>
        <row r="7">
          <cell r="B7" t="str">
            <v>Sl. No</v>
          </cell>
          <cell r="C7" t="str">
            <v>Item Description</v>
          </cell>
          <cell r="D7" t="str">
            <v>Qty</v>
          </cell>
          <cell r="E7" t="str">
            <v>Unit</v>
          </cell>
          <cell r="F7" t="str">
            <v>Unit Rate</v>
          </cell>
          <cell r="G7" t="str">
            <v xml:space="preserve">Apportioned Amt in Rs. </v>
          </cell>
          <cell r="H7" t="str">
            <v>COST BREAKDOWN</v>
          </cell>
        </row>
        <row r="8">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row>
        <row r="9">
          <cell r="B9" t="str">
            <v>9M.1</v>
          </cell>
          <cell r="C9" t="str">
            <v>BRS servers</v>
          </cell>
          <cell r="H9">
            <v>0</v>
          </cell>
          <cell r="I9">
            <v>0</v>
          </cell>
          <cell r="N9">
            <v>0</v>
          </cell>
          <cell r="S9">
            <v>0</v>
          </cell>
          <cell r="T9">
            <v>0</v>
          </cell>
          <cell r="U9">
            <v>0</v>
          </cell>
        </row>
        <row r="10">
          <cell r="C10" t="str">
            <v>HW - Servers</v>
          </cell>
          <cell r="D10">
            <v>2</v>
          </cell>
          <cell r="G10">
            <v>786297.37842143397</v>
          </cell>
          <cell r="H10">
            <v>632620.97503757</v>
          </cell>
          <cell r="I10">
            <v>0</v>
          </cell>
          <cell r="N10">
            <v>47520</v>
          </cell>
          <cell r="P10">
            <v>0</v>
          </cell>
          <cell r="R10">
            <v>0</v>
          </cell>
          <cell r="S10">
            <v>106156.40338386392</v>
          </cell>
          <cell r="T10">
            <v>0</v>
          </cell>
          <cell r="U10">
            <v>786297.37842143397</v>
          </cell>
        </row>
        <row r="11">
          <cell r="B11" t="str">
            <v>9M.2</v>
          </cell>
          <cell r="C11" t="str">
            <v xml:space="preserve">BRS Management Workstations </v>
          </cell>
          <cell r="G11">
            <v>0</v>
          </cell>
          <cell r="H11">
            <v>0</v>
          </cell>
          <cell r="I11">
            <v>0</v>
          </cell>
          <cell r="N11">
            <v>0</v>
          </cell>
          <cell r="P11">
            <v>0</v>
          </cell>
          <cell r="R11">
            <v>0</v>
          </cell>
          <cell r="S11">
            <v>0</v>
          </cell>
          <cell r="T11">
            <v>0</v>
          </cell>
          <cell r="U11">
            <v>0</v>
          </cell>
        </row>
        <row r="12">
          <cell r="C12" t="str">
            <v>HW - Workstations</v>
          </cell>
          <cell r="D12">
            <v>2</v>
          </cell>
          <cell r="G12">
            <v>117094.42604143069</v>
          </cell>
          <cell r="H12">
            <v>83966.056686804746</v>
          </cell>
          <cell r="I12">
            <v>0</v>
          </cell>
          <cell r="N12">
            <v>6308</v>
          </cell>
          <cell r="P12">
            <v>1019.23083578643</v>
          </cell>
          <cell r="R12">
            <v>0</v>
          </cell>
          <cell r="S12">
            <v>15808.679344462755</v>
          </cell>
          <cell r="T12">
            <v>9992.4591743767651</v>
          </cell>
          <cell r="U12">
            <v>117094.42604143069</v>
          </cell>
        </row>
        <row r="13">
          <cell r="B13" t="str">
            <v>9M.3</v>
          </cell>
          <cell r="C13" t="str">
            <v>Wireless devices: (BRS)</v>
          </cell>
          <cell r="G13">
            <v>0</v>
          </cell>
          <cell r="H13">
            <v>0</v>
          </cell>
          <cell r="I13">
            <v>0</v>
          </cell>
          <cell r="N13">
            <v>0</v>
          </cell>
          <cell r="P13">
            <v>0</v>
          </cell>
          <cell r="R13">
            <v>0</v>
          </cell>
          <cell r="S13">
            <v>0</v>
          </cell>
          <cell r="T13">
            <v>0</v>
          </cell>
          <cell r="U13">
            <v>0</v>
          </cell>
        </row>
        <row r="14">
          <cell r="C14" t="str">
            <v>WLAN - Accesspoints</v>
          </cell>
          <cell r="D14">
            <v>50</v>
          </cell>
          <cell r="G14">
            <v>1323355.2440949823</v>
          </cell>
          <cell r="H14">
            <v>948931.46255635505</v>
          </cell>
          <cell r="I14">
            <v>0</v>
          </cell>
          <cell r="N14">
            <v>71300</v>
          </cell>
          <cell r="P14">
            <v>11519.918173329592</v>
          </cell>
          <cell r="R14">
            <v>0</v>
          </cell>
          <cell r="S14">
            <v>178663.48911696841</v>
          </cell>
          <cell r="T14">
            <v>112940.37424832935</v>
          </cell>
          <cell r="U14">
            <v>1323355.2440949823</v>
          </cell>
        </row>
        <row r="15">
          <cell r="C15" t="str">
            <v>Scanners</v>
          </cell>
          <cell r="D15">
            <v>48</v>
          </cell>
          <cell r="G15">
            <v>18176651.952188164</v>
          </cell>
          <cell r="H15">
            <v>13034108.490490431</v>
          </cell>
          <cell r="I15">
            <v>0</v>
          </cell>
          <cell r="N15">
            <v>979056</v>
          </cell>
          <cell r="P15">
            <v>158229.10124143367</v>
          </cell>
          <cell r="R15">
            <v>0</v>
          </cell>
          <cell r="S15">
            <v>2453992.6620108718</v>
          </cell>
          <cell r="T15">
            <v>1551265.6984454284</v>
          </cell>
          <cell r="U15">
            <v>18176651.952188164</v>
          </cell>
        </row>
        <row r="16">
          <cell r="B16" t="str">
            <v>9M.4</v>
          </cell>
          <cell r="C16" t="str">
            <v>BRS Printers</v>
          </cell>
          <cell r="G16">
            <v>0</v>
          </cell>
          <cell r="H16">
            <v>0</v>
          </cell>
          <cell r="I16">
            <v>0</v>
          </cell>
          <cell r="N16">
            <v>0</v>
          </cell>
          <cell r="P16">
            <v>0</v>
          </cell>
          <cell r="S16">
            <v>0</v>
          </cell>
          <cell r="T16">
            <v>0</v>
          </cell>
          <cell r="U16">
            <v>0</v>
          </cell>
        </row>
        <row r="17">
          <cell r="C17" t="str">
            <v>Bag Tag Printers</v>
          </cell>
          <cell r="D17">
            <v>2</v>
          </cell>
          <cell r="G17">
            <v>370746.57299500698</v>
          </cell>
          <cell r="H17">
            <v>224292.89114968391</v>
          </cell>
          <cell r="I17">
            <v>52650</v>
          </cell>
          <cell r="N17">
            <v>16848</v>
          </cell>
          <cell r="P17">
            <v>2490.0166061026239</v>
          </cell>
          <cell r="R17">
            <v>0</v>
          </cell>
          <cell r="S17">
            <v>50053.737728410393</v>
          </cell>
          <cell r="T17">
            <v>24411.927510810041</v>
          </cell>
          <cell r="U17">
            <v>370746.57299500698</v>
          </cell>
        </row>
        <row r="18">
          <cell r="B18" t="str">
            <v>9D.1</v>
          </cell>
          <cell r="C18" t="str">
            <v>Central software</v>
          </cell>
          <cell r="G18">
            <v>0</v>
          </cell>
          <cell r="H18">
            <v>0</v>
          </cell>
          <cell r="I18">
            <v>0</v>
          </cell>
          <cell r="N18">
            <v>0</v>
          </cell>
          <cell r="P18">
            <v>0</v>
          </cell>
          <cell r="S18">
            <v>0</v>
          </cell>
          <cell r="T18">
            <v>0</v>
          </cell>
          <cell r="U18">
            <v>0</v>
          </cell>
        </row>
        <row r="19">
          <cell r="C19" t="str">
            <v>SW License (AMS)</v>
          </cell>
          <cell r="D19">
            <v>1</v>
          </cell>
          <cell r="G19">
            <v>17292998.309238441</v>
          </cell>
          <cell r="H19">
            <v>13695711.600325145</v>
          </cell>
          <cell r="I19">
            <v>0</v>
          </cell>
          <cell r="N19">
            <v>514384</v>
          </cell>
          <cell r="P19">
            <v>69253.586857229224</v>
          </cell>
          <cell r="S19">
            <v>2334692.3881616634</v>
          </cell>
          <cell r="T19">
            <v>678956.73389440426</v>
          </cell>
          <cell r="U19">
            <v>17292998.309238441</v>
          </cell>
        </row>
        <row r="20">
          <cell r="C20" t="str">
            <v>BRS Software</v>
          </cell>
          <cell r="D20">
            <v>1</v>
          </cell>
          <cell r="G20">
            <v>9273456.7500554807</v>
          </cell>
          <cell r="H20">
            <v>6576489.0923518436</v>
          </cell>
          <cell r="I20">
            <v>0</v>
          </cell>
          <cell r="N20">
            <v>247000</v>
          </cell>
          <cell r="P20">
            <v>110883.55199050749</v>
          </cell>
          <cell r="R20">
            <v>0</v>
          </cell>
          <cell r="S20">
            <v>1251990.4587473699</v>
          </cell>
          <cell r="T20">
            <v>1087093.6469657598</v>
          </cell>
          <cell r="U20">
            <v>9273456.7500554807</v>
          </cell>
        </row>
        <row r="21">
          <cell r="C21" t="str">
            <v>Server OS</v>
          </cell>
          <cell r="D21">
            <v>2</v>
          </cell>
          <cell r="G21">
            <v>565796.76734891243</v>
          </cell>
          <cell r="H21">
            <v>471693.70118755836</v>
          </cell>
          <cell r="I21">
            <v>0</v>
          </cell>
          <cell r="N21">
            <v>17716</v>
          </cell>
          <cell r="P21">
            <v>0</v>
          </cell>
          <cell r="R21">
            <v>0</v>
          </cell>
          <cell r="S21">
            <v>76387.066161354101</v>
          </cell>
          <cell r="T21">
            <v>0</v>
          </cell>
          <cell r="U21">
            <v>565796.76734891243</v>
          </cell>
        </row>
        <row r="22">
          <cell r="C22" t="str">
            <v xml:space="preserve">SQL Server </v>
          </cell>
          <cell r="D22">
            <v>2</v>
          </cell>
          <cell r="G22">
            <v>1504964.049579673</v>
          </cell>
          <cell r="H22">
            <v>1254659.9264926934</v>
          </cell>
          <cell r="I22">
            <v>0</v>
          </cell>
          <cell r="N22">
            <v>47122</v>
          </cell>
          <cell r="P22">
            <v>0</v>
          </cell>
          <cell r="R22">
            <v>0</v>
          </cell>
          <cell r="S22">
            <v>203182.12308697958</v>
          </cell>
          <cell r="T22">
            <v>0</v>
          </cell>
          <cell r="U22">
            <v>1504964.049579673</v>
          </cell>
        </row>
        <row r="23">
          <cell r="C23" t="str">
            <v xml:space="preserve">SQL Server client license </v>
          </cell>
          <cell r="D23">
            <v>5</v>
          </cell>
          <cell r="G23">
            <v>62014.89071658811</v>
          </cell>
          <cell r="H23">
            <v>51702.386959888681</v>
          </cell>
          <cell r="I23">
            <v>0</v>
          </cell>
          <cell r="N23">
            <v>1940</v>
          </cell>
          <cell r="P23">
            <v>0</v>
          </cell>
          <cell r="R23">
            <v>0</v>
          </cell>
          <cell r="S23">
            <v>8372.5037566994251</v>
          </cell>
          <cell r="T23">
            <v>0</v>
          </cell>
          <cell r="U23">
            <v>62014.89071658811</v>
          </cell>
        </row>
        <row r="24">
          <cell r="C24" t="str">
            <v xml:space="preserve">WIN Client license </v>
          </cell>
          <cell r="D24">
            <v>5</v>
          </cell>
          <cell r="G24">
            <v>100374.91384319877</v>
          </cell>
          <cell r="H24">
            <v>83678.501698151304</v>
          </cell>
          <cell r="I24">
            <v>0</v>
          </cell>
          <cell r="N24">
            <v>3145</v>
          </cell>
          <cell r="P24">
            <v>0</v>
          </cell>
          <cell r="R24">
            <v>0</v>
          </cell>
          <cell r="S24">
            <v>13551.412145047456</v>
          </cell>
          <cell r="T24">
            <v>0</v>
          </cell>
          <cell r="U24">
            <v>100374.91384319877</v>
          </cell>
        </row>
        <row r="25">
          <cell r="G25">
            <v>0</v>
          </cell>
          <cell r="H25">
            <v>0</v>
          </cell>
          <cell r="I25">
            <v>0</v>
          </cell>
          <cell r="N25">
            <v>0</v>
          </cell>
          <cell r="P25">
            <v>0</v>
          </cell>
          <cell r="T25">
            <v>0</v>
          </cell>
          <cell r="U25">
            <v>0</v>
          </cell>
        </row>
        <row r="26">
          <cell r="B26" t="str">
            <v>9D. 2</v>
          </cell>
          <cell r="C26" t="str">
            <v>Clearing and Forwarding Services</v>
          </cell>
          <cell r="G26">
            <v>0</v>
          </cell>
          <cell r="H26">
            <v>0</v>
          </cell>
          <cell r="I26">
            <v>0</v>
          </cell>
          <cell r="N26">
            <v>0</v>
          </cell>
          <cell r="P26">
            <v>0</v>
          </cell>
          <cell r="T26">
            <v>0</v>
          </cell>
          <cell r="U26">
            <v>0</v>
          </cell>
        </row>
        <row r="27">
          <cell r="C27" t="str">
            <v>CIF Chgs</v>
          </cell>
          <cell r="D27">
            <v>1</v>
          </cell>
          <cell r="G27">
            <v>176526.81247891791</v>
          </cell>
          <cell r="H27">
            <v>176526.81247891791</v>
          </cell>
          <cell r="I27">
            <v>0</v>
          </cell>
          <cell r="N27">
            <v>0</v>
          </cell>
          <cell r="P27">
            <v>0</v>
          </cell>
          <cell r="R27">
            <v>0</v>
          </cell>
          <cell r="T27">
            <v>0</v>
          </cell>
          <cell r="U27">
            <v>176526.81247891791</v>
          </cell>
        </row>
        <row r="28">
          <cell r="B28" t="str">
            <v>9D. 3</v>
          </cell>
          <cell r="C28" t="str">
            <v>Inland Transportation</v>
          </cell>
          <cell r="G28">
            <v>0</v>
          </cell>
          <cell r="H28">
            <v>0</v>
          </cell>
          <cell r="I28">
            <v>0</v>
          </cell>
          <cell r="N28">
            <v>0</v>
          </cell>
          <cell r="P28">
            <v>0</v>
          </cell>
          <cell r="T28">
            <v>0</v>
          </cell>
          <cell r="U28">
            <v>0</v>
          </cell>
        </row>
        <row r="29">
          <cell r="G29">
            <v>0</v>
          </cell>
          <cell r="H29">
            <v>0</v>
          </cell>
          <cell r="I29">
            <v>0</v>
          </cell>
          <cell r="N29">
            <v>0</v>
          </cell>
          <cell r="P29">
            <v>0</v>
          </cell>
          <cell r="T29">
            <v>0</v>
          </cell>
          <cell r="U29">
            <v>0</v>
          </cell>
        </row>
        <row r="30">
          <cell r="B30" t="str">
            <v>9D. 4</v>
          </cell>
          <cell r="C30" t="str">
            <v>Value of   engineering services</v>
          </cell>
          <cell r="D30">
            <v>1</v>
          </cell>
          <cell r="G30">
            <v>37139580.205574133</v>
          </cell>
          <cell r="H30">
            <v>0</v>
          </cell>
          <cell r="I30">
            <v>0</v>
          </cell>
          <cell r="L30">
            <v>33701978.408887595</v>
          </cell>
          <cell r="N30">
            <v>0</v>
          </cell>
          <cell r="P30">
            <v>3437601.7966865376</v>
          </cell>
          <cell r="R30">
            <v>0</v>
          </cell>
          <cell r="S30">
            <v>0</v>
          </cell>
          <cell r="T30">
            <v>0</v>
          </cell>
          <cell r="U30">
            <v>37139580.205574133</v>
          </cell>
        </row>
        <row r="31">
          <cell r="B31" t="str">
            <v>9D.5</v>
          </cell>
          <cell r="C31" t="str">
            <v>Spare Parts comprising:</v>
          </cell>
          <cell r="G31">
            <v>0</v>
          </cell>
          <cell r="H31">
            <v>0</v>
          </cell>
          <cell r="I31">
            <v>0</v>
          </cell>
          <cell r="N31">
            <v>0</v>
          </cell>
          <cell r="P31">
            <v>0</v>
          </cell>
          <cell r="S31">
            <v>0</v>
          </cell>
          <cell r="T31">
            <v>0</v>
          </cell>
        </row>
        <row r="32">
          <cell r="C32" t="str">
            <v>(i) Replacement Parts</v>
          </cell>
          <cell r="G32">
            <v>0</v>
          </cell>
          <cell r="H32">
            <v>0</v>
          </cell>
          <cell r="I32">
            <v>0</v>
          </cell>
          <cell r="N32">
            <v>0</v>
          </cell>
          <cell r="P32">
            <v>0</v>
          </cell>
          <cell r="S32">
            <v>0</v>
          </cell>
          <cell r="T32">
            <v>0</v>
          </cell>
          <cell r="U32">
            <v>0</v>
          </cell>
        </row>
        <row r="33">
          <cell r="C33" t="str">
            <v>(ii) Commissioning Parts</v>
          </cell>
          <cell r="G33">
            <v>0</v>
          </cell>
          <cell r="H33">
            <v>0</v>
          </cell>
          <cell r="I33">
            <v>0</v>
          </cell>
          <cell r="N33">
            <v>0</v>
          </cell>
          <cell r="P33">
            <v>0</v>
          </cell>
          <cell r="S33">
            <v>0</v>
          </cell>
          <cell r="T33">
            <v>0</v>
          </cell>
          <cell r="U33">
            <v>0</v>
          </cell>
        </row>
        <row r="34">
          <cell r="C34" t="str">
            <v>(iii) Critical Spare Parts</v>
          </cell>
          <cell r="G34">
            <v>0</v>
          </cell>
          <cell r="H34">
            <v>0</v>
          </cell>
          <cell r="I34">
            <v>0</v>
          </cell>
          <cell r="N34">
            <v>0</v>
          </cell>
          <cell r="P34">
            <v>0</v>
          </cell>
          <cell r="S34">
            <v>0</v>
          </cell>
          <cell r="T34">
            <v>0</v>
          </cell>
          <cell r="U34">
            <v>0</v>
          </cell>
        </row>
        <row r="35">
          <cell r="C35" t="str">
            <v>(provide separate list with quantity and unit prices for spares for each item 9D.1 to 9D. 4)</v>
          </cell>
          <cell r="G35">
            <v>0</v>
          </cell>
          <cell r="H35">
            <v>0</v>
          </cell>
          <cell r="I35">
            <v>0</v>
          </cell>
          <cell r="N35">
            <v>0</v>
          </cell>
          <cell r="P35">
            <v>0</v>
          </cell>
          <cell r="S35">
            <v>0</v>
          </cell>
          <cell r="T35">
            <v>0</v>
          </cell>
          <cell r="U35">
            <v>0</v>
          </cell>
        </row>
        <row r="36">
          <cell r="C36" t="str">
            <v>Scanners</v>
          </cell>
          <cell r="D36">
            <v>4</v>
          </cell>
          <cell r="G36">
            <v>1514721.0960156813</v>
          </cell>
          <cell r="H36">
            <v>1086175.80754087</v>
          </cell>
          <cell r="I36">
            <v>0</v>
          </cell>
          <cell r="N36">
            <v>81588</v>
          </cell>
          <cell r="P36">
            <v>13185.758436786142</v>
          </cell>
          <cell r="R36">
            <v>0</v>
          </cell>
          <cell r="S36">
            <v>204499.38850090597</v>
          </cell>
          <cell r="T36">
            <v>129272.14153711904</v>
          </cell>
          <cell r="U36">
            <v>1514721.0960156813</v>
          </cell>
        </row>
        <row r="37">
          <cell r="C37" t="str">
            <v>WLAN - Accesspoints</v>
          </cell>
          <cell r="D37">
            <v>6</v>
          </cell>
          <cell r="G37">
            <v>158802.6292913979</v>
          </cell>
          <cell r="H37">
            <v>113871.77550676261</v>
          </cell>
          <cell r="I37">
            <v>0</v>
          </cell>
          <cell r="N37">
            <v>8556</v>
          </cell>
          <cell r="P37">
            <v>1382.390180799551</v>
          </cell>
          <cell r="R37">
            <v>0</v>
          </cell>
          <cell r="S37">
            <v>21439.618694036213</v>
          </cell>
          <cell r="T37">
            <v>13552.84490979952</v>
          </cell>
          <cell r="U37">
            <v>158802.6292913979</v>
          </cell>
        </row>
        <row r="38">
          <cell r="H38">
            <v>0</v>
          </cell>
          <cell r="I38">
            <v>0</v>
          </cell>
          <cell r="N38">
            <v>0</v>
          </cell>
          <cell r="S38">
            <v>0</v>
          </cell>
          <cell r="T38">
            <v>0</v>
          </cell>
        </row>
        <row r="39">
          <cell r="A39" t="str">
            <v>9D</v>
          </cell>
          <cell r="B39" t="str">
            <v>TOTAL APPORTIONED AMOUNT FOR  COST CENTRE 9D (inclusive of all taxes and duties except tax payable under Section 5 or 6 and 5F of the APGST)</v>
          </cell>
          <cell r="G39">
            <v>88563381.997883439</v>
          </cell>
          <cell r="H39">
            <v>38434429.480462678</v>
          </cell>
          <cell r="I39">
            <v>52650</v>
          </cell>
          <cell r="J39">
            <v>0</v>
          </cell>
          <cell r="K39">
            <v>0</v>
          </cell>
          <cell r="L39">
            <v>33701978.408887595</v>
          </cell>
          <cell r="M39">
            <v>0</v>
          </cell>
          <cell r="N39">
            <v>2042483</v>
          </cell>
          <cell r="O39">
            <v>0</v>
          </cell>
          <cell r="P39">
            <v>3805565.3510085121</v>
          </cell>
          <cell r="Q39">
            <v>0</v>
          </cell>
          <cell r="R39">
            <v>0</v>
          </cell>
          <cell r="S39">
            <v>6918789.9308386324</v>
          </cell>
          <cell r="T39">
            <v>3607485.8266860275</v>
          </cell>
          <cell r="U39">
            <v>88563381.997883424</v>
          </cell>
        </row>
        <row r="40">
          <cell r="B40" t="str">
            <v>Value of applicable Segniorage charges</v>
          </cell>
        </row>
        <row r="41">
          <cell r="U41">
            <v>88563381.997883439</v>
          </cell>
        </row>
        <row r="42">
          <cell r="B42" t="str">
            <v>Note for Tenderers :     Any items of work not specifically mentioned above shall be allocated to the most appropriate item of work and indicated separately (9D.1 to 9D.5)</v>
          </cell>
          <cell r="U42">
            <v>0</v>
          </cell>
        </row>
        <row r="43">
          <cell r="G43">
            <v>88563381.887883484</v>
          </cell>
          <cell r="U43">
            <v>0</v>
          </cell>
        </row>
        <row r="44">
          <cell r="G44">
            <v>0.10999995470046997</v>
          </cell>
        </row>
      </sheetData>
      <sheetData sheetId="24"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T2" t="str">
            <v>Addendum No.2</v>
          </cell>
        </row>
        <row r="3">
          <cell r="T3" t="str">
            <v>Package 3 - Passenger Terminal Building Works</v>
          </cell>
        </row>
        <row r="5">
          <cell r="B5" t="str">
            <v>Cost Centre 9E – Airport Operational Database</v>
          </cell>
        </row>
        <row r="7">
          <cell r="B7" t="str">
            <v>Sl. No</v>
          </cell>
          <cell r="C7" t="str">
            <v>Item Description</v>
          </cell>
          <cell r="D7" t="str">
            <v>Qty</v>
          </cell>
          <cell r="E7" t="str">
            <v>Unit</v>
          </cell>
          <cell r="F7" t="str">
            <v>Unit Rate</v>
          </cell>
          <cell r="G7" t="str">
            <v xml:space="preserve">Apportioned Amt in Rs. </v>
          </cell>
          <cell r="H7" t="str">
            <v>COST BREAKDOWN</v>
          </cell>
        </row>
        <row r="8">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row>
        <row r="9">
          <cell r="B9" t="str">
            <v>9E.1</v>
          </cell>
          <cell r="C9" t="str">
            <v>Central software</v>
          </cell>
          <cell r="H9">
            <v>0</v>
          </cell>
          <cell r="I9">
            <v>0</v>
          </cell>
          <cell r="N9">
            <v>0</v>
          </cell>
          <cell r="S9">
            <v>0</v>
          </cell>
          <cell r="T9">
            <v>0</v>
          </cell>
          <cell r="U9">
            <v>0</v>
          </cell>
        </row>
        <row r="10">
          <cell r="C10" t="str">
            <v>SW License</v>
          </cell>
          <cell r="D10">
            <v>1</v>
          </cell>
          <cell r="G10">
            <v>13767021.180227453</v>
          </cell>
          <cell r="H10">
            <v>10903552.347800234</v>
          </cell>
          <cell r="I10">
            <v>0</v>
          </cell>
          <cell r="N10">
            <v>409318</v>
          </cell>
          <cell r="P10">
            <v>55118.265378664386</v>
          </cell>
          <cell r="S10">
            <v>1858657.4162773346</v>
          </cell>
          <cell r="T10">
            <v>540375.15077121952</v>
          </cell>
          <cell r="U10">
            <v>13767021.180227453</v>
          </cell>
        </row>
        <row r="11">
          <cell r="C11" t="str">
            <v>Client OS</v>
          </cell>
          <cell r="D11">
            <v>16</v>
          </cell>
          <cell r="G11">
            <v>309434.61319884763</v>
          </cell>
          <cell r="H11">
            <v>257978.47795900601</v>
          </cell>
          <cell r="I11">
            <v>0</v>
          </cell>
          <cell r="N11">
            <v>9680</v>
          </cell>
          <cell r="P11">
            <v>0</v>
          </cell>
          <cell r="S11">
            <v>41776.135239841649</v>
          </cell>
          <cell r="T11">
            <v>0</v>
          </cell>
          <cell r="U11">
            <v>309434.61319884763</v>
          </cell>
        </row>
        <row r="12">
          <cell r="C12" t="str">
            <v>Database-Oracle</v>
          </cell>
          <cell r="D12">
            <v>2</v>
          </cell>
          <cell r="G12">
            <v>183991.32023988874</v>
          </cell>
          <cell r="H12">
            <v>153393.02781804782</v>
          </cell>
          <cell r="I12">
            <v>0</v>
          </cell>
          <cell r="N12">
            <v>5758</v>
          </cell>
          <cell r="P12">
            <v>0</v>
          </cell>
          <cell r="S12">
            <v>24840.292421840903</v>
          </cell>
          <cell r="T12">
            <v>0</v>
          </cell>
          <cell r="U12">
            <v>183991.32023988874</v>
          </cell>
        </row>
        <row r="13">
          <cell r="C13" t="str">
            <v>Window CAL</v>
          </cell>
          <cell r="D13">
            <v>16</v>
          </cell>
          <cell r="G13">
            <v>63561.744854003824</v>
          </cell>
          <cell r="H13">
            <v>52996.403479001303</v>
          </cell>
          <cell r="I13">
            <v>0</v>
          </cell>
          <cell r="N13">
            <v>1984</v>
          </cell>
          <cell r="P13">
            <v>0</v>
          </cell>
          <cell r="S13">
            <v>8581.3413750025229</v>
          </cell>
          <cell r="T13">
            <v>0</v>
          </cell>
          <cell r="U13">
            <v>63561.744854003824</v>
          </cell>
        </row>
        <row r="14">
          <cell r="C14" t="str">
            <v>IBM Websphere</v>
          </cell>
          <cell r="D14">
            <v>2</v>
          </cell>
          <cell r="G14">
            <v>569699.13930887508</v>
          </cell>
          <cell r="H14">
            <v>474955.22187813564</v>
          </cell>
          <cell r="I14">
            <v>0</v>
          </cell>
          <cell r="N14">
            <v>17830</v>
          </cell>
          <cell r="P14">
            <v>0</v>
          </cell>
          <cell r="S14">
            <v>76913.917430739413</v>
          </cell>
          <cell r="T14">
            <v>0</v>
          </cell>
          <cell r="U14">
            <v>569699.13930887508</v>
          </cell>
        </row>
        <row r="15">
          <cell r="C15" t="str">
            <v>ReportNet Developers Named user (Inclusive of All Administrator Rights)</v>
          </cell>
          <cell r="D15">
            <v>2</v>
          </cell>
          <cell r="G15">
            <v>2028518.7615210284</v>
          </cell>
          <cell r="H15">
            <v>1754652.5859118991</v>
          </cell>
          <cell r="I15">
            <v>0</v>
          </cell>
          <cell r="N15">
            <v>0</v>
          </cell>
          <cell r="P15">
            <v>0</v>
          </cell>
          <cell r="S15">
            <v>273866.17560912919</v>
          </cell>
          <cell r="T15">
            <v>0</v>
          </cell>
          <cell r="U15">
            <v>2028518.7615210284</v>
          </cell>
        </row>
        <row r="16">
          <cell r="B16">
            <v>2</v>
          </cell>
          <cell r="C16" t="str">
            <v>Software</v>
          </cell>
          <cell r="G16">
            <v>0</v>
          </cell>
          <cell r="H16">
            <v>0</v>
          </cell>
          <cell r="I16">
            <v>0</v>
          </cell>
          <cell r="N16">
            <v>0</v>
          </cell>
          <cell r="P16">
            <v>0</v>
          </cell>
          <cell r="S16">
            <v>0</v>
          </cell>
          <cell r="T16">
            <v>0</v>
          </cell>
          <cell r="U16">
            <v>0</v>
          </cell>
        </row>
        <row r="17">
          <cell r="C17" t="str">
            <v xml:space="preserve">Basic Viewer License </v>
          </cell>
          <cell r="D17">
            <v>1</v>
          </cell>
          <cell r="G17">
            <v>4787105.1573878443</v>
          </cell>
          <cell r="H17">
            <v>3324464.9221521392</v>
          </cell>
          <cell r="I17">
            <v>0</v>
          </cell>
          <cell r="N17">
            <v>436800</v>
          </cell>
          <cell r="P17">
            <v>35130.109113167098</v>
          </cell>
          <cell r="S17">
            <v>646297.29167972354</v>
          </cell>
          <cell r="T17">
            <v>344412.8344428147</v>
          </cell>
          <cell r="U17">
            <v>4787105.1573878443</v>
          </cell>
        </row>
        <row r="18">
          <cell r="C18" t="str">
            <v>BAS Viewer License</v>
          </cell>
          <cell r="D18">
            <v>1</v>
          </cell>
          <cell r="G18">
            <v>5122288.4002929712</v>
          </cell>
          <cell r="H18">
            <v>3580725.7599013667</v>
          </cell>
          <cell r="I18">
            <v>0</v>
          </cell>
          <cell r="N18">
            <v>470470</v>
          </cell>
          <cell r="P18">
            <v>35130.109113167098</v>
          </cell>
          <cell r="S18">
            <v>691549.69683562289</v>
          </cell>
          <cell r="T18">
            <v>344412.8344428147</v>
          </cell>
          <cell r="U18">
            <v>5122288.4002929712</v>
          </cell>
        </row>
        <row r="19">
          <cell r="C19" t="str">
            <v>Scada Viewer license</v>
          </cell>
          <cell r="D19">
            <v>1</v>
          </cell>
          <cell r="G19">
            <v>5122288.4002929712</v>
          </cell>
          <cell r="H19">
            <v>3580725.7599013667</v>
          </cell>
          <cell r="I19">
            <v>0</v>
          </cell>
          <cell r="N19">
            <v>470470</v>
          </cell>
          <cell r="P19">
            <v>35130.109113167098</v>
          </cell>
          <cell r="S19">
            <v>691549.69683562289</v>
          </cell>
          <cell r="T19">
            <v>344412.8344428147</v>
          </cell>
          <cell r="U19">
            <v>5122288.4002929712</v>
          </cell>
        </row>
        <row r="20">
          <cell r="C20" t="str">
            <v>IT monitoring viewer license</v>
          </cell>
          <cell r="D20">
            <v>1</v>
          </cell>
          <cell r="G20">
            <v>5122288.4002929712</v>
          </cell>
          <cell r="H20">
            <v>3580725.7599013667</v>
          </cell>
          <cell r="I20">
            <v>0</v>
          </cell>
          <cell r="N20">
            <v>470470</v>
          </cell>
          <cell r="P20">
            <v>35130.109113167098</v>
          </cell>
          <cell r="S20">
            <v>691549.69683562289</v>
          </cell>
          <cell r="T20">
            <v>344412.8344428147</v>
          </cell>
          <cell r="U20">
            <v>5122288.4002929712</v>
          </cell>
        </row>
        <row r="21">
          <cell r="C21" t="str">
            <v>Server OS-Winb Enterpriser server/ent lic</v>
          </cell>
          <cell r="D21">
            <v>2</v>
          </cell>
          <cell r="G21">
            <v>528870.97640465468</v>
          </cell>
          <cell r="H21">
            <v>436964.68587351625</v>
          </cell>
          <cell r="I21">
            <v>0</v>
          </cell>
          <cell r="N21">
            <v>20504.5</v>
          </cell>
          <cell r="P21">
            <v>0</v>
          </cell>
          <cell r="S21">
            <v>71401.790531138409</v>
          </cell>
          <cell r="T21">
            <v>0</v>
          </cell>
          <cell r="U21">
            <v>528870.97640465468</v>
          </cell>
        </row>
        <row r="22">
          <cell r="C22" t="str">
            <v>SQL</v>
          </cell>
          <cell r="D22">
            <v>2</v>
          </cell>
          <cell r="G22">
            <v>1406745.9851793444</v>
          </cell>
          <cell r="H22">
            <v>1162284.0823985748</v>
          </cell>
          <cell r="I22">
            <v>0</v>
          </cell>
          <cell r="N22">
            <v>54540</v>
          </cell>
          <cell r="P22">
            <v>0</v>
          </cell>
          <cell r="S22">
            <v>189921.90278076954</v>
          </cell>
          <cell r="T22">
            <v>0</v>
          </cell>
          <cell r="U22">
            <v>1406745.9851793444</v>
          </cell>
        </row>
        <row r="23">
          <cell r="B23" t="str">
            <v>9E.2</v>
          </cell>
          <cell r="C23" t="str">
            <v>Database servers</v>
          </cell>
          <cell r="G23">
            <v>0</v>
          </cell>
          <cell r="H23">
            <v>0</v>
          </cell>
          <cell r="I23">
            <v>0</v>
          </cell>
          <cell r="N23">
            <v>0</v>
          </cell>
          <cell r="P23">
            <v>0</v>
          </cell>
          <cell r="S23">
            <v>0</v>
          </cell>
          <cell r="T23">
            <v>0</v>
          </cell>
          <cell r="U23">
            <v>0</v>
          </cell>
        </row>
        <row r="24">
          <cell r="B24">
            <v>1</v>
          </cell>
          <cell r="C24" t="str">
            <v>Hardware (for security systems)</v>
          </cell>
          <cell r="G24">
            <v>0</v>
          </cell>
          <cell r="H24">
            <v>0</v>
          </cell>
          <cell r="I24">
            <v>0</v>
          </cell>
          <cell r="N24">
            <v>0</v>
          </cell>
          <cell r="P24">
            <v>0</v>
          </cell>
          <cell r="S24">
            <v>0</v>
          </cell>
          <cell r="T24">
            <v>0</v>
          </cell>
          <cell r="U24">
            <v>0</v>
          </cell>
        </row>
        <row r="25">
          <cell r="C25" t="str">
            <v>server</v>
          </cell>
          <cell r="D25">
            <v>2</v>
          </cell>
          <cell r="G25">
            <v>786651.13950954401</v>
          </cell>
          <cell r="H25">
            <v>632926.9755635804</v>
          </cell>
          <cell r="I25">
            <v>0</v>
          </cell>
          <cell r="N25">
            <v>47520</v>
          </cell>
          <cell r="P25">
            <v>0</v>
          </cell>
          <cell r="S25">
            <v>106204.16394596362</v>
          </cell>
          <cell r="T25">
            <v>0</v>
          </cell>
          <cell r="U25">
            <v>786651.13950954401</v>
          </cell>
        </row>
        <row r="26">
          <cell r="C26" t="str">
            <v>Workstation</v>
          </cell>
          <cell r="D26">
            <v>2</v>
          </cell>
          <cell r="G26">
            <v>119206.25571159272</v>
          </cell>
          <cell r="H26">
            <v>77102.013386836159</v>
          </cell>
          <cell r="I26">
            <v>0</v>
          </cell>
          <cell r="N26">
            <v>5788</v>
          </cell>
          <cell r="P26">
            <v>1871.7693423245696</v>
          </cell>
          <cell r="S26">
            <v>16093.79315572053</v>
          </cell>
          <cell r="T26">
            <v>18350.679826711468</v>
          </cell>
          <cell r="U26">
            <v>119206.25571159272</v>
          </cell>
        </row>
        <row r="27">
          <cell r="C27" t="str">
            <v xml:space="preserve">Workstations </v>
          </cell>
          <cell r="G27">
            <v>0</v>
          </cell>
          <cell r="H27">
            <v>0</v>
          </cell>
          <cell r="I27">
            <v>0</v>
          </cell>
          <cell r="N27">
            <v>0</v>
          </cell>
          <cell r="P27">
            <v>0</v>
          </cell>
          <cell r="S27">
            <v>0</v>
          </cell>
          <cell r="T27">
            <v>0</v>
          </cell>
          <cell r="U27">
            <v>0</v>
          </cell>
        </row>
        <row r="28">
          <cell r="C28" t="str">
            <v>Flight Information Processing System</v>
          </cell>
          <cell r="D28">
            <v>4</v>
          </cell>
          <cell r="G28">
            <v>333789.92699951469</v>
          </cell>
          <cell r="H28">
            <v>239361.47439495401</v>
          </cell>
          <cell r="I28">
            <v>0</v>
          </cell>
          <cell r="N28">
            <v>17972</v>
          </cell>
          <cell r="P28">
            <v>2905.6260714610994</v>
          </cell>
          <cell r="S28">
            <v>45064.296420735802</v>
          </cell>
          <cell r="T28">
            <v>28486.530112363722</v>
          </cell>
          <cell r="U28">
            <v>333789.92699951469</v>
          </cell>
        </row>
        <row r="29">
          <cell r="C29" t="str">
            <v>Apron Management with dual monitor cards</v>
          </cell>
          <cell r="D29">
            <v>4</v>
          </cell>
          <cell r="G29">
            <v>462172.15361039888</v>
          </cell>
          <cell r="H29">
            <v>331423.57993147481</v>
          </cell>
          <cell r="I29">
            <v>0</v>
          </cell>
          <cell r="N29">
            <v>24884</v>
          </cell>
          <cell r="P29">
            <v>4023.3219700132418</v>
          </cell>
          <cell r="S29">
            <v>62396.918669565304</v>
          </cell>
          <cell r="T29">
            <v>39444.333039345511</v>
          </cell>
          <cell r="U29">
            <v>462172.15361039888</v>
          </cell>
        </row>
        <row r="30">
          <cell r="C30" t="str">
            <v>Apron Management  Single monitor</v>
          </cell>
          <cell r="D30">
            <v>8</v>
          </cell>
          <cell r="G30">
            <v>667579.85399902938</v>
          </cell>
          <cell r="H30">
            <v>478722.94878990803</v>
          </cell>
          <cell r="I30">
            <v>0</v>
          </cell>
          <cell r="N30">
            <v>35944</v>
          </cell>
          <cell r="P30">
            <v>5811.2521429221988</v>
          </cell>
          <cell r="S30">
            <v>90128.592841471604</v>
          </cell>
          <cell r="T30">
            <v>56973.060224727444</v>
          </cell>
          <cell r="U30">
            <v>667579.85399902938</v>
          </cell>
        </row>
        <row r="31">
          <cell r="B31" t="str">
            <v>9E. 3</v>
          </cell>
          <cell r="C31" t="str">
            <v>Clearing and Forwarding Services</v>
          </cell>
          <cell r="G31">
            <v>0</v>
          </cell>
          <cell r="H31">
            <v>0</v>
          </cell>
          <cell r="I31">
            <v>0</v>
          </cell>
          <cell r="N31">
            <v>0</v>
          </cell>
          <cell r="P31">
            <v>0</v>
          </cell>
          <cell r="S31">
            <v>0</v>
          </cell>
          <cell r="T31">
            <v>0</v>
          </cell>
          <cell r="U31">
            <v>0</v>
          </cell>
        </row>
        <row r="32">
          <cell r="G32">
            <v>0</v>
          </cell>
          <cell r="H32">
            <v>0</v>
          </cell>
          <cell r="I32">
            <v>0</v>
          </cell>
          <cell r="N32">
            <v>0</v>
          </cell>
          <cell r="P32">
            <v>0</v>
          </cell>
          <cell r="S32">
            <v>0</v>
          </cell>
          <cell r="T32">
            <v>0</v>
          </cell>
          <cell r="U32">
            <v>0</v>
          </cell>
        </row>
        <row r="33">
          <cell r="B33" t="str">
            <v>9E. 4</v>
          </cell>
          <cell r="C33" t="str">
            <v>Inland Transportation</v>
          </cell>
          <cell r="G33">
            <v>0</v>
          </cell>
          <cell r="H33">
            <v>0</v>
          </cell>
          <cell r="I33">
            <v>0</v>
          </cell>
          <cell r="N33">
            <v>0</v>
          </cell>
          <cell r="P33">
            <v>0</v>
          </cell>
          <cell r="S33">
            <v>0</v>
          </cell>
          <cell r="T33">
            <v>0</v>
          </cell>
          <cell r="U33">
            <v>0</v>
          </cell>
        </row>
        <row r="34">
          <cell r="G34">
            <v>0</v>
          </cell>
          <cell r="H34">
            <v>0</v>
          </cell>
          <cell r="I34">
            <v>0</v>
          </cell>
          <cell r="N34">
            <v>0</v>
          </cell>
          <cell r="P34">
            <v>0</v>
          </cell>
          <cell r="S34">
            <v>0</v>
          </cell>
          <cell r="T34">
            <v>0</v>
          </cell>
          <cell r="U34">
            <v>0</v>
          </cell>
        </row>
        <row r="35">
          <cell r="B35" t="str">
            <v>9E. 5</v>
          </cell>
          <cell r="C35" t="str">
            <v>Value of   engineering services</v>
          </cell>
          <cell r="D35">
            <v>1</v>
          </cell>
          <cell r="G35">
            <v>41737781.775374018</v>
          </cell>
          <cell r="H35">
            <v>0</v>
          </cell>
          <cell r="I35">
            <v>0</v>
          </cell>
          <cell r="L35">
            <v>37874575.151718706</v>
          </cell>
          <cell r="N35">
            <v>0</v>
          </cell>
          <cell r="P35">
            <v>3863206.6236553104</v>
          </cell>
          <cell r="R35">
            <v>0</v>
          </cell>
          <cell r="S35">
            <v>0</v>
          </cell>
          <cell r="T35">
            <v>0</v>
          </cell>
          <cell r="U35">
            <v>41737781.775374018</v>
          </cell>
        </row>
        <row r="36">
          <cell r="B36">
            <v>4</v>
          </cell>
          <cell r="C36" t="str">
            <v>Cif Chgs</v>
          </cell>
          <cell r="D36">
            <v>1</v>
          </cell>
          <cell r="G36">
            <v>0</v>
          </cell>
          <cell r="H36">
            <v>0</v>
          </cell>
          <cell r="I36">
            <v>0</v>
          </cell>
          <cell r="N36">
            <v>0</v>
          </cell>
          <cell r="P36">
            <v>0</v>
          </cell>
          <cell r="S36">
            <v>0</v>
          </cell>
          <cell r="T36">
            <v>0</v>
          </cell>
          <cell r="U36">
            <v>0</v>
          </cell>
        </row>
        <row r="37">
          <cell r="B37" t="str">
            <v>9E.6</v>
          </cell>
          <cell r="C37" t="str">
            <v>Spare Parts comprising:</v>
          </cell>
          <cell r="G37">
            <v>0</v>
          </cell>
          <cell r="H37">
            <v>0</v>
          </cell>
          <cell r="I37">
            <v>0</v>
          </cell>
          <cell r="N37">
            <v>0</v>
          </cell>
          <cell r="P37">
            <v>0</v>
          </cell>
          <cell r="S37">
            <v>0</v>
          </cell>
          <cell r="T37">
            <v>0</v>
          </cell>
        </row>
        <row r="38">
          <cell r="C38" t="str">
            <v>(i) Replacement Parts</v>
          </cell>
          <cell r="G38">
            <v>0</v>
          </cell>
          <cell r="H38">
            <v>0</v>
          </cell>
          <cell r="I38">
            <v>0</v>
          </cell>
          <cell r="N38">
            <v>0</v>
          </cell>
          <cell r="P38">
            <v>0</v>
          </cell>
          <cell r="S38">
            <v>0</v>
          </cell>
          <cell r="T38">
            <v>0</v>
          </cell>
        </row>
        <row r="39">
          <cell r="C39" t="str">
            <v>Flight Information Processing System</v>
          </cell>
          <cell r="D39">
            <v>1</v>
          </cell>
          <cell r="G39">
            <v>83447.481749878672</v>
          </cell>
          <cell r="H39">
            <v>59840.368598738503</v>
          </cell>
          <cell r="I39">
            <v>0</v>
          </cell>
          <cell r="N39">
            <v>4493</v>
          </cell>
          <cell r="P39">
            <v>726.40651786527485</v>
          </cell>
          <cell r="S39">
            <v>11266.07410518395</v>
          </cell>
          <cell r="T39">
            <v>7121.6325280909305</v>
          </cell>
          <cell r="U39">
            <v>83447.481749878672</v>
          </cell>
        </row>
        <row r="40">
          <cell r="C40" t="str">
            <v>Apron Management with dual monitor cards</v>
          </cell>
          <cell r="D40">
            <v>1</v>
          </cell>
          <cell r="G40">
            <v>115542.33840259969</v>
          </cell>
          <cell r="H40">
            <v>82855.894982868704</v>
          </cell>
          <cell r="I40">
            <v>0</v>
          </cell>
          <cell r="N40">
            <v>6221</v>
          </cell>
          <cell r="P40">
            <v>1005.8304925033104</v>
          </cell>
          <cell r="S40">
            <v>15598.7796673913</v>
          </cell>
          <cell r="T40">
            <v>9860.8332598363795</v>
          </cell>
          <cell r="U40">
            <v>115542.33840259969</v>
          </cell>
        </row>
        <row r="41">
          <cell r="C41" t="str">
            <v>(ii) Commissioning Parts</v>
          </cell>
          <cell r="G41">
            <v>0</v>
          </cell>
          <cell r="H41">
            <v>0</v>
          </cell>
          <cell r="I41">
            <v>0</v>
          </cell>
          <cell r="N41">
            <v>0</v>
          </cell>
          <cell r="P41">
            <v>0</v>
          </cell>
          <cell r="S41">
            <v>0</v>
          </cell>
          <cell r="T41">
            <v>0</v>
          </cell>
          <cell r="U41">
            <v>0</v>
          </cell>
        </row>
        <row r="42">
          <cell r="C42" t="str">
            <v>(iii) Critical Spare Parts</v>
          </cell>
          <cell r="G42">
            <v>0</v>
          </cell>
          <cell r="H42">
            <v>0</v>
          </cell>
          <cell r="I42">
            <v>0</v>
          </cell>
          <cell r="N42">
            <v>0</v>
          </cell>
          <cell r="P42">
            <v>0</v>
          </cell>
          <cell r="S42">
            <v>0</v>
          </cell>
          <cell r="T42">
            <v>0</v>
          </cell>
          <cell r="U42">
            <v>0</v>
          </cell>
        </row>
        <row r="43">
          <cell r="C43" t="str">
            <v>(provide separate list with quantity and unit prices for spares for each item 9E.1 to 9E.5)</v>
          </cell>
          <cell r="G43">
            <v>0</v>
          </cell>
          <cell r="H43">
            <v>0</v>
          </cell>
          <cell r="I43">
            <v>0</v>
          </cell>
          <cell r="N43">
            <v>0</v>
          </cell>
          <cell r="P43">
            <v>0</v>
          </cell>
          <cell r="S43">
            <v>0</v>
          </cell>
          <cell r="T43">
            <v>0</v>
          </cell>
          <cell r="U43">
            <v>0</v>
          </cell>
        </row>
        <row r="44">
          <cell r="H44">
            <v>0</v>
          </cell>
          <cell r="I44">
            <v>0</v>
          </cell>
          <cell r="N44">
            <v>0</v>
          </cell>
          <cell r="T44">
            <v>0</v>
          </cell>
        </row>
        <row r="45">
          <cell r="A45" t="str">
            <v>9E</v>
          </cell>
          <cell r="B45" t="str">
            <v>TOTAL APPORTIONED AMOUNT FOR  COST CENTRE 9E (inclusive of all taxes and duties except tax payable under Section 5 or 6 and 5F of the APGST)</v>
          </cell>
          <cell r="G45">
            <v>83317985.004557416</v>
          </cell>
          <cell r="H45">
            <v>31165652.290623013</v>
          </cell>
          <cell r="I45">
            <v>0</v>
          </cell>
          <cell r="J45">
            <v>0</v>
          </cell>
          <cell r="K45">
            <v>0</v>
          </cell>
          <cell r="L45">
            <v>37874575.151718706</v>
          </cell>
          <cell r="M45">
            <v>0</v>
          </cell>
          <cell r="N45">
            <v>2510646.5</v>
          </cell>
          <cell r="O45">
            <v>0</v>
          </cell>
          <cell r="P45">
            <v>4075189.532023733</v>
          </cell>
          <cell r="Q45">
            <v>0</v>
          </cell>
          <cell r="R45">
            <v>0</v>
          </cell>
          <cell r="S45">
            <v>5613657.9726584209</v>
          </cell>
          <cell r="T45">
            <v>2078263.5575335538</v>
          </cell>
          <cell r="U45">
            <v>83317985.004557416</v>
          </cell>
        </row>
        <row r="46">
          <cell r="B46" t="str">
            <v>Value of applicable Segniorage charges</v>
          </cell>
        </row>
        <row r="47">
          <cell r="U47">
            <v>83317985.004557416</v>
          </cell>
        </row>
        <row r="48">
          <cell r="B48" t="str">
            <v>Note for Tenderers :     Any items of work not specifically mentioned above shall be allocated to the most appropriate item of work and indicated separately (9E.1 to 9E.6)</v>
          </cell>
          <cell r="U48">
            <v>0</v>
          </cell>
        </row>
        <row r="49">
          <cell r="G49">
            <v>83317985.294557452</v>
          </cell>
          <cell r="U49">
            <v>0</v>
          </cell>
        </row>
        <row r="50">
          <cell r="G50">
            <v>-0.29000003635883331</v>
          </cell>
        </row>
      </sheetData>
      <sheetData sheetId="25"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T2" t="str">
            <v>Addendum No.2</v>
          </cell>
        </row>
        <row r="3">
          <cell r="T3" t="str">
            <v>Package 3 - Passenger Terminal Building Works</v>
          </cell>
        </row>
        <row r="5">
          <cell r="B5" t="str">
            <v>Cost Centre 9F – Airport Management Administrative Network</v>
          </cell>
        </row>
        <row r="7">
          <cell r="B7" t="str">
            <v>Sl. No</v>
          </cell>
          <cell r="C7" t="str">
            <v>Item Description</v>
          </cell>
          <cell r="D7" t="str">
            <v>Qty</v>
          </cell>
          <cell r="E7" t="str">
            <v>Unit</v>
          </cell>
          <cell r="F7" t="str">
            <v>Unit Rate</v>
          </cell>
          <cell r="G7" t="str">
            <v xml:space="preserve">Apportioned Amt in Rs. </v>
          </cell>
          <cell r="H7" t="str">
            <v>COST BREAKDOWN</v>
          </cell>
        </row>
        <row r="8">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row>
        <row r="9">
          <cell r="H9">
            <v>0</v>
          </cell>
          <cell r="I9">
            <v>0</v>
          </cell>
          <cell r="N9">
            <v>0</v>
          </cell>
          <cell r="S9">
            <v>0</v>
          </cell>
          <cell r="T9">
            <v>0</v>
          </cell>
        </row>
        <row r="10">
          <cell r="C10" t="str">
            <v>Airport Management Administrative Network</v>
          </cell>
          <cell r="H10">
            <v>0</v>
          </cell>
          <cell r="I10">
            <v>0</v>
          </cell>
          <cell r="N10">
            <v>0</v>
          </cell>
          <cell r="S10">
            <v>0</v>
          </cell>
          <cell r="T10">
            <v>0</v>
          </cell>
          <cell r="U10">
            <v>0</v>
          </cell>
        </row>
        <row r="11">
          <cell r="B11" t="str">
            <v>9F.1</v>
          </cell>
          <cell r="C11" t="str">
            <v>Administrative I.T. applications</v>
          </cell>
          <cell r="H11">
            <v>0</v>
          </cell>
          <cell r="I11">
            <v>0</v>
          </cell>
          <cell r="N11">
            <v>0</v>
          </cell>
          <cell r="S11">
            <v>0</v>
          </cell>
          <cell r="T11">
            <v>0</v>
          </cell>
          <cell r="U11">
            <v>0</v>
          </cell>
        </row>
        <row r="12">
          <cell r="C12" t="str">
            <v>Unicenter NSM Bundle</v>
          </cell>
          <cell r="D12">
            <v>1</v>
          </cell>
          <cell r="G12">
            <v>2976019.9535782281</v>
          </cell>
          <cell r="H12">
            <v>2211833.192908918</v>
          </cell>
          <cell r="I12">
            <v>0</v>
          </cell>
          <cell r="N12">
            <v>83050.240000000005</v>
          </cell>
          <cell r="P12">
            <v>25856.365414436335</v>
          </cell>
          <cell r="S12">
            <v>401786.37668196828</v>
          </cell>
          <cell r="T12">
            <v>253493.77857290526</v>
          </cell>
          <cell r="U12">
            <v>2976019.9535782281</v>
          </cell>
        </row>
        <row r="13">
          <cell r="C13" t="str">
            <v>SAP R/3, HR, Reporting(with 100user Lic)</v>
          </cell>
          <cell r="D13">
            <v>100</v>
          </cell>
          <cell r="G13">
            <v>17305125.764366135</v>
          </cell>
          <cell r="H13">
            <v>10594397.368859712</v>
          </cell>
          <cell r="I13">
            <v>0</v>
          </cell>
          <cell r="N13">
            <v>0</v>
          </cell>
          <cell r="P13">
            <v>404889.89822876436</v>
          </cell>
          <cell r="S13">
            <v>2336329.6911133025</v>
          </cell>
          <cell r="T13">
            <v>3969508.8061643569</v>
          </cell>
          <cell r="U13">
            <v>17305125.764366135</v>
          </cell>
        </row>
        <row r="14">
          <cell r="B14" t="str">
            <v>9F.2</v>
          </cell>
          <cell r="C14" t="str">
            <v>Desktop computers</v>
          </cell>
          <cell r="G14">
            <v>0</v>
          </cell>
          <cell r="H14">
            <v>0</v>
          </cell>
          <cell r="I14">
            <v>0</v>
          </cell>
          <cell r="N14">
            <v>0</v>
          </cell>
          <cell r="P14">
            <v>0</v>
          </cell>
          <cell r="S14">
            <v>0</v>
          </cell>
          <cell r="T14">
            <v>0</v>
          </cell>
          <cell r="U14">
            <v>0</v>
          </cell>
        </row>
        <row r="15">
          <cell r="C15" t="str">
            <v>Desktops -100 Nos.</v>
          </cell>
          <cell r="D15">
            <v>100</v>
          </cell>
          <cell r="G15">
            <v>7219970.9104639385</v>
          </cell>
          <cell r="H15">
            <v>5177352.5603477322</v>
          </cell>
          <cell r="I15">
            <v>0</v>
          </cell>
          <cell r="N15">
            <v>388800</v>
          </cell>
          <cell r="P15">
            <v>62853.549693987057</v>
          </cell>
          <cell r="S15">
            <v>974753.52891254192</v>
          </cell>
          <cell r="T15">
            <v>616211.27150967706</v>
          </cell>
          <cell r="U15">
            <v>7219970.9104639385</v>
          </cell>
        </row>
        <row r="16">
          <cell r="C16" t="str">
            <v>Desktops -3 Nos. (IS)</v>
          </cell>
          <cell r="D16">
            <v>3</v>
          </cell>
          <cell r="G16">
            <v>216599.12731391814</v>
          </cell>
          <cell r="H16">
            <v>155320.57681043199</v>
          </cell>
          <cell r="I16">
            <v>0</v>
          </cell>
          <cell r="N16">
            <v>11664</v>
          </cell>
          <cell r="P16">
            <v>1885.6064908196113</v>
          </cell>
          <cell r="S16">
            <v>29242.605867376256</v>
          </cell>
          <cell r="T16">
            <v>18486.338145290309</v>
          </cell>
          <cell r="U16">
            <v>216599.12731391814</v>
          </cell>
        </row>
        <row r="17">
          <cell r="B17" t="str">
            <v>9F.3</v>
          </cell>
          <cell r="C17" t="str">
            <v>Lap top computers</v>
          </cell>
          <cell r="G17">
            <v>0</v>
          </cell>
          <cell r="H17">
            <v>0</v>
          </cell>
          <cell r="I17">
            <v>0</v>
          </cell>
          <cell r="N17">
            <v>0</v>
          </cell>
          <cell r="P17">
            <v>0</v>
          </cell>
          <cell r="S17">
            <v>0</v>
          </cell>
          <cell r="T17">
            <v>0</v>
          </cell>
          <cell r="U17">
            <v>0</v>
          </cell>
        </row>
        <row r="18">
          <cell r="C18" t="str">
            <v>Laptops - 100 Nos.</v>
          </cell>
          <cell r="D18">
            <v>100</v>
          </cell>
          <cell r="G18">
            <v>16044313.328834493</v>
          </cell>
          <cell r="H18">
            <v>11505227.91188385</v>
          </cell>
          <cell r="I18">
            <v>0</v>
          </cell>
          <cell r="N18">
            <v>864000</v>
          </cell>
          <cell r="P18">
            <v>139669.23292639837</v>
          </cell>
          <cell r="S18">
            <v>2166109.9788634763</v>
          </cell>
          <cell r="T18">
            <v>1369306.2051607685</v>
          </cell>
          <cell r="U18">
            <v>16044313.328834493</v>
          </cell>
        </row>
        <row r="19">
          <cell r="B19" t="str">
            <v>9F.4</v>
          </cell>
          <cell r="C19" t="str">
            <v>Network printers</v>
          </cell>
          <cell r="G19">
            <v>0</v>
          </cell>
          <cell r="H19">
            <v>0</v>
          </cell>
          <cell r="I19">
            <v>0</v>
          </cell>
          <cell r="N19">
            <v>0</v>
          </cell>
          <cell r="P19">
            <v>0</v>
          </cell>
          <cell r="S19">
            <v>0</v>
          </cell>
          <cell r="T19">
            <v>0</v>
          </cell>
          <cell r="U19">
            <v>0</v>
          </cell>
        </row>
        <row r="20">
          <cell r="B20">
            <v>5</v>
          </cell>
          <cell r="C20" t="str">
            <v>Laser Printers:</v>
          </cell>
          <cell r="G20">
            <v>0</v>
          </cell>
          <cell r="H20">
            <v>0</v>
          </cell>
          <cell r="I20">
            <v>0</v>
          </cell>
          <cell r="N20">
            <v>0</v>
          </cell>
          <cell r="P20">
            <v>0</v>
          </cell>
          <cell r="S20">
            <v>0</v>
          </cell>
          <cell r="T20">
            <v>0</v>
          </cell>
          <cell r="U20">
            <v>0</v>
          </cell>
        </row>
        <row r="21">
          <cell r="C21" t="str">
            <v>Color Printer</v>
          </cell>
          <cell r="D21">
            <v>10</v>
          </cell>
          <cell r="G21">
            <v>1257275.1684685098</v>
          </cell>
          <cell r="H21">
            <v>966439.14459824341</v>
          </cell>
          <cell r="I21">
            <v>0</v>
          </cell>
          <cell r="N21">
            <v>72580</v>
          </cell>
          <cell r="P21">
            <v>4490.3945771090002</v>
          </cell>
          <cell r="S21">
            <v>169742.15304699069</v>
          </cell>
          <cell r="T21">
            <v>44023.476246166676</v>
          </cell>
          <cell r="U21">
            <v>1257275.1684685098</v>
          </cell>
        </row>
        <row r="22">
          <cell r="C22" t="str">
            <v>B&amp; W-Printer</v>
          </cell>
          <cell r="D22">
            <v>20</v>
          </cell>
          <cell r="G22">
            <v>936585.82316584652</v>
          </cell>
          <cell r="H22">
            <v>691464.19750421937</v>
          </cell>
          <cell r="I22">
            <v>0</v>
          </cell>
          <cell r="N22">
            <v>51920</v>
          </cell>
          <cell r="P22">
            <v>6178.7829381019847</v>
          </cell>
          <cell r="S22">
            <v>126446.53940879986</v>
          </cell>
          <cell r="T22">
            <v>60576.303314725345</v>
          </cell>
          <cell r="U22">
            <v>936585.82316584652</v>
          </cell>
        </row>
        <row r="23">
          <cell r="B23" t="str">
            <v>9F.5</v>
          </cell>
          <cell r="C23" t="str">
            <v>Servers</v>
          </cell>
          <cell r="G23">
            <v>0</v>
          </cell>
          <cell r="H23">
            <v>0</v>
          </cell>
          <cell r="I23">
            <v>0</v>
          </cell>
          <cell r="N23">
            <v>0</v>
          </cell>
          <cell r="P23">
            <v>0</v>
          </cell>
          <cell r="S23">
            <v>0</v>
          </cell>
          <cell r="T23">
            <v>0</v>
          </cell>
          <cell r="U23">
            <v>0</v>
          </cell>
        </row>
        <row r="24">
          <cell r="C24" t="str">
            <v>HW Servers-Printer Server with Cluster Support</v>
          </cell>
          <cell r="D24">
            <v>2</v>
          </cell>
          <cell r="G24">
            <v>786489.93524038757</v>
          </cell>
          <cell r="H24">
            <v>632787.5351536118</v>
          </cell>
          <cell r="I24">
            <v>0</v>
          </cell>
          <cell r="N24">
            <v>47520</v>
          </cell>
          <cell r="P24">
            <v>0</v>
          </cell>
          <cell r="S24">
            <v>106182.40008677573</v>
          </cell>
          <cell r="T24">
            <v>0</v>
          </cell>
          <cell r="U24">
            <v>786489.93524038757</v>
          </cell>
        </row>
        <row r="25">
          <cell r="C25" t="str">
            <v xml:space="preserve">Web Server </v>
          </cell>
          <cell r="D25">
            <v>2</v>
          </cell>
          <cell r="G25">
            <v>672091.39920542203</v>
          </cell>
          <cell r="H25">
            <v>540745.71185854101</v>
          </cell>
          <cell r="I25">
            <v>0</v>
          </cell>
          <cell r="N25">
            <v>40608</v>
          </cell>
          <cell r="P25">
            <v>0</v>
          </cell>
          <cell r="S25">
            <v>90737.687346881081</v>
          </cell>
          <cell r="T25">
            <v>0</v>
          </cell>
          <cell r="U25">
            <v>672091.39920542203</v>
          </cell>
        </row>
        <row r="26">
          <cell r="C26" t="str">
            <v xml:space="preserve">Database Server </v>
          </cell>
          <cell r="D26">
            <v>2</v>
          </cell>
          <cell r="G26">
            <v>2216471.6356774555</v>
          </cell>
          <cell r="H26">
            <v>1783310.3263419967</v>
          </cell>
          <cell r="I26">
            <v>0</v>
          </cell>
          <cell r="N26">
            <v>133920</v>
          </cell>
          <cell r="P26">
            <v>0</v>
          </cell>
          <cell r="S26">
            <v>299241.30933545885</v>
          </cell>
          <cell r="T26">
            <v>0</v>
          </cell>
          <cell r="U26">
            <v>2216471.6356774555</v>
          </cell>
        </row>
        <row r="27">
          <cell r="C27" t="str">
            <v>HW Servers-Active Directory Support</v>
          </cell>
          <cell r="D27">
            <v>1</v>
          </cell>
          <cell r="G27">
            <v>774311.9595164574</v>
          </cell>
          <cell r="H27">
            <v>622989.68306385144</v>
          </cell>
          <cell r="I27">
            <v>0</v>
          </cell>
          <cell r="N27">
            <v>46784</v>
          </cell>
          <cell r="P27">
            <v>0</v>
          </cell>
          <cell r="S27">
            <v>104538.27645260593</v>
          </cell>
          <cell r="T27">
            <v>0</v>
          </cell>
          <cell r="U27">
            <v>774311.9595164574</v>
          </cell>
        </row>
        <row r="28">
          <cell r="C28" t="str">
            <v>DNS/DHP server</v>
          </cell>
          <cell r="D28">
            <v>2</v>
          </cell>
          <cell r="G28">
            <v>2216471.6356774555</v>
          </cell>
          <cell r="H28">
            <v>1783310.3263419967</v>
          </cell>
          <cell r="I28">
            <v>0</v>
          </cell>
          <cell r="N28">
            <v>133920</v>
          </cell>
          <cell r="P28">
            <v>0</v>
          </cell>
          <cell r="S28">
            <v>299241.30933545885</v>
          </cell>
          <cell r="T28">
            <v>0</v>
          </cell>
          <cell r="U28">
            <v>2216471.6356774555</v>
          </cell>
        </row>
        <row r="29">
          <cell r="C29" t="str">
            <v xml:space="preserve">File Server </v>
          </cell>
          <cell r="D29">
            <v>2</v>
          </cell>
          <cell r="G29">
            <v>643491.76519668079</v>
          </cell>
          <cell r="H29">
            <v>517735.25603477325</v>
          </cell>
          <cell r="I29">
            <v>0</v>
          </cell>
          <cell r="N29">
            <v>38880</v>
          </cell>
          <cell r="P29">
            <v>0</v>
          </cell>
          <cell r="S29">
            <v>86876.509161907423</v>
          </cell>
          <cell r="T29">
            <v>0</v>
          </cell>
          <cell r="U29">
            <v>643491.76519668079</v>
          </cell>
        </row>
        <row r="30">
          <cell r="C30" t="str">
            <v xml:space="preserve">Outlook Web access server </v>
          </cell>
          <cell r="D30">
            <v>2</v>
          </cell>
          <cell r="G30">
            <v>571992.68017482723</v>
          </cell>
          <cell r="H30">
            <v>460209.11647535401</v>
          </cell>
          <cell r="I30">
            <v>0</v>
          </cell>
          <cell r="N30">
            <v>34560</v>
          </cell>
          <cell r="P30">
            <v>0</v>
          </cell>
          <cell r="S30">
            <v>77223.563699473249</v>
          </cell>
          <cell r="T30">
            <v>0</v>
          </cell>
          <cell r="U30">
            <v>571992.68017482723</v>
          </cell>
        </row>
        <row r="31">
          <cell r="C31" t="str">
            <v xml:space="preserve">Email Server </v>
          </cell>
          <cell r="D31">
            <v>2</v>
          </cell>
          <cell r="G31">
            <v>643491.76519668079</v>
          </cell>
          <cell r="H31">
            <v>517735.25603477325</v>
          </cell>
          <cell r="I31">
            <v>0</v>
          </cell>
          <cell r="N31">
            <v>38880</v>
          </cell>
          <cell r="P31">
            <v>0</v>
          </cell>
          <cell r="S31">
            <v>86876.509161907423</v>
          </cell>
          <cell r="T31">
            <v>0</v>
          </cell>
          <cell r="U31">
            <v>643491.76519668079</v>
          </cell>
        </row>
        <row r="32">
          <cell r="C32" t="str">
            <v xml:space="preserve">Data Storage Server </v>
          </cell>
          <cell r="D32">
            <v>2</v>
          </cell>
          <cell r="G32">
            <v>643491.76519668079</v>
          </cell>
          <cell r="H32">
            <v>517735.25603477325</v>
          </cell>
          <cell r="I32">
            <v>0</v>
          </cell>
          <cell r="N32">
            <v>38880</v>
          </cell>
          <cell r="P32">
            <v>0</v>
          </cell>
          <cell r="S32">
            <v>86876.509161907423</v>
          </cell>
          <cell r="T32">
            <v>0</v>
          </cell>
          <cell r="U32">
            <v>643491.76519668079</v>
          </cell>
        </row>
        <row r="33">
          <cell r="C33" t="str">
            <v>Antivirus Server</v>
          </cell>
          <cell r="D33">
            <v>1</v>
          </cell>
          <cell r="G33">
            <v>321745.88259834039</v>
          </cell>
          <cell r="H33">
            <v>258867.62801738663</v>
          </cell>
          <cell r="I33">
            <v>0</v>
          </cell>
          <cell r="N33">
            <v>19440</v>
          </cell>
          <cell r="P33">
            <v>0</v>
          </cell>
          <cell r="S33">
            <v>43438.254580953711</v>
          </cell>
          <cell r="T33">
            <v>0</v>
          </cell>
          <cell r="U33">
            <v>321745.88259834039</v>
          </cell>
        </row>
        <row r="34">
          <cell r="C34" t="str">
            <v>Asset Management System (Intel Xeon Processor MP)</v>
          </cell>
          <cell r="D34">
            <v>1</v>
          </cell>
          <cell r="G34">
            <v>1182595.0974774554</v>
          </cell>
          <cell r="H34">
            <v>951482.34831279446</v>
          </cell>
          <cell r="I34">
            <v>0</v>
          </cell>
          <cell r="N34">
            <v>71453</v>
          </cell>
          <cell r="P34">
            <v>0</v>
          </cell>
          <cell r="S34">
            <v>159659.74916466096</v>
          </cell>
          <cell r="T34">
            <v>0</v>
          </cell>
          <cell r="U34">
            <v>1182595.0974774554</v>
          </cell>
        </row>
        <row r="35">
          <cell r="C35" t="str">
            <v>Server Rack</v>
          </cell>
          <cell r="D35">
            <v>3</v>
          </cell>
          <cell r="G35">
            <v>420496.68787020911</v>
          </cell>
          <cell r="H35">
            <v>251964.49127025632</v>
          </cell>
          <cell r="I35">
            <v>0</v>
          </cell>
          <cell r="K35">
            <v>92840.797455618289</v>
          </cell>
          <cell r="N35">
            <v>18921</v>
          </cell>
          <cell r="P35">
            <v>0</v>
          </cell>
          <cell r="S35">
            <v>56770.399144334508</v>
          </cell>
          <cell r="T35">
            <v>0</v>
          </cell>
          <cell r="U35">
            <v>420496.68787020911</v>
          </cell>
        </row>
        <row r="36">
          <cell r="C36" t="str">
            <v xml:space="preserve">Storage Systems (SAN) - Primary </v>
          </cell>
          <cell r="D36">
            <v>1</v>
          </cell>
          <cell r="G36">
            <v>33282824.077672761</v>
          </cell>
          <cell r="H36">
            <v>26778417.964909662</v>
          </cell>
          <cell r="I36">
            <v>0</v>
          </cell>
          <cell r="N36">
            <v>2010960</v>
          </cell>
          <cell r="P36">
            <v>0</v>
          </cell>
          <cell r="S36">
            <v>4493446.1127631003</v>
          </cell>
          <cell r="T36">
            <v>0</v>
          </cell>
          <cell r="U36">
            <v>33282824.077672761</v>
          </cell>
        </row>
        <row r="37">
          <cell r="C37" t="str">
            <v xml:space="preserve">Storage Systems (SAN) - Secondary </v>
          </cell>
          <cell r="D37">
            <v>1</v>
          </cell>
          <cell r="G37">
            <v>24452687.077473864</v>
          </cell>
          <cell r="H37">
            <v>19673939.729321383</v>
          </cell>
          <cell r="I37">
            <v>0</v>
          </cell>
          <cell r="N37">
            <v>1477440</v>
          </cell>
          <cell r="P37">
            <v>0</v>
          </cell>
          <cell r="S37">
            <v>3301307.3481524815</v>
          </cell>
          <cell r="T37">
            <v>0</v>
          </cell>
          <cell r="U37">
            <v>24452687.077473864</v>
          </cell>
        </row>
        <row r="38">
          <cell r="C38" t="str">
            <v xml:space="preserve">Sap H/W </v>
          </cell>
          <cell r="D38">
            <v>1</v>
          </cell>
          <cell r="G38">
            <v>28742632.178785071</v>
          </cell>
          <cell r="H38">
            <v>23125508.102886539</v>
          </cell>
          <cell r="I38">
            <v>0</v>
          </cell>
          <cell r="N38">
            <v>1736640</v>
          </cell>
          <cell r="P38">
            <v>0</v>
          </cell>
          <cell r="S38">
            <v>3880484.0758985309</v>
          </cell>
          <cell r="T38">
            <v>0</v>
          </cell>
          <cell r="U38">
            <v>28742632.178785071</v>
          </cell>
        </row>
        <row r="39">
          <cell r="B39" t="str">
            <v>9F.6</v>
          </cell>
          <cell r="C39" t="str">
            <v>Software for the above computers</v>
          </cell>
          <cell r="G39">
            <v>0</v>
          </cell>
          <cell r="H39">
            <v>0</v>
          </cell>
          <cell r="I39">
            <v>0</v>
          </cell>
          <cell r="N39">
            <v>0</v>
          </cell>
          <cell r="P39">
            <v>0</v>
          </cell>
          <cell r="S39">
            <v>0</v>
          </cell>
          <cell r="T39">
            <v>0</v>
          </cell>
          <cell r="U39">
            <v>0</v>
          </cell>
        </row>
        <row r="40">
          <cell r="C40" t="str">
            <v xml:space="preserve">Software netweaver </v>
          </cell>
          <cell r="D40">
            <v>1</v>
          </cell>
          <cell r="G40">
            <v>1751608.7561676695</v>
          </cell>
          <cell r="H40">
            <v>1174385.4861167367</v>
          </cell>
          <cell r="I40">
            <v>0</v>
          </cell>
          <cell r="N40">
            <v>44096</v>
          </cell>
          <cell r="P40">
            <v>27457.266040829174</v>
          </cell>
          <cell r="S40">
            <v>236481.12125687656</v>
          </cell>
          <cell r="T40">
            <v>269188.8827532272</v>
          </cell>
          <cell r="U40">
            <v>1751608.7561676695</v>
          </cell>
        </row>
        <row r="41">
          <cell r="C41" t="str">
            <v xml:space="preserve">Anti-virus </v>
          </cell>
          <cell r="D41">
            <v>5</v>
          </cell>
          <cell r="G41">
            <v>216299.71753012983</v>
          </cell>
          <cell r="H41">
            <v>160757.86229767781</v>
          </cell>
          <cell r="I41">
            <v>0</v>
          </cell>
          <cell r="N41">
            <v>6035</v>
          </cell>
          <cell r="P41">
            <v>1879.3798103393535</v>
          </cell>
          <cell r="S41">
            <v>29202.183163883696</v>
          </cell>
          <cell r="T41">
            <v>18425.292258228958</v>
          </cell>
          <cell r="U41">
            <v>216299.71753012983</v>
          </cell>
        </row>
        <row r="42">
          <cell r="C42" t="str">
            <v>Server OS</v>
          </cell>
          <cell r="D42">
            <v>24</v>
          </cell>
          <cell r="G42">
            <v>6539757.1092835953</v>
          </cell>
          <cell r="H42">
            <v>5452117.8566220291</v>
          </cell>
          <cell r="I42">
            <v>0</v>
          </cell>
          <cell r="N42">
            <v>204720</v>
          </cell>
          <cell r="P42">
            <v>0</v>
          </cell>
          <cell r="S42">
            <v>882919.25266156625</v>
          </cell>
          <cell r="T42">
            <v>0</v>
          </cell>
          <cell r="U42">
            <v>6539757.1092835953</v>
          </cell>
        </row>
        <row r="43">
          <cell r="C43" t="str">
            <v>Client OS</v>
          </cell>
          <cell r="D43">
            <v>205</v>
          </cell>
          <cell r="G43">
            <v>3963789.1208102698</v>
          </cell>
          <cell r="H43">
            <v>3304621.0459572608</v>
          </cell>
          <cell r="I43">
            <v>0</v>
          </cell>
          <cell r="N43">
            <v>124025</v>
          </cell>
          <cell r="P43">
            <v>0</v>
          </cell>
          <cell r="S43">
            <v>535143.0748530092</v>
          </cell>
          <cell r="T43">
            <v>0</v>
          </cell>
          <cell r="U43">
            <v>3963789.1208102698</v>
          </cell>
        </row>
        <row r="44">
          <cell r="C44" t="str">
            <v>Windows CAL</v>
          </cell>
          <cell r="D44">
            <v>205</v>
          </cell>
          <cell r="G44">
            <v>814211.91285387613</v>
          </cell>
          <cell r="H44">
            <v>678866.82517981122</v>
          </cell>
          <cell r="I44">
            <v>0</v>
          </cell>
          <cell r="N44">
            <v>25420</v>
          </cell>
          <cell r="P44">
            <v>0</v>
          </cell>
          <cell r="S44">
            <v>109925.08767406493</v>
          </cell>
          <cell r="T44">
            <v>0</v>
          </cell>
          <cell r="U44">
            <v>814211.91285387613</v>
          </cell>
        </row>
        <row r="45">
          <cell r="C45" t="str">
            <v>Messaging</v>
          </cell>
          <cell r="D45">
            <v>4</v>
          </cell>
          <cell r="G45">
            <v>1816669.0495863801</v>
          </cell>
          <cell r="H45">
            <v>1514536.2709729259</v>
          </cell>
          <cell r="I45">
            <v>0</v>
          </cell>
          <cell r="N45">
            <v>56868</v>
          </cell>
          <cell r="P45">
            <v>0</v>
          </cell>
          <cell r="S45">
            <v>245264.77861345428</v>
          </cell>
          <cell r="T45">
            <v>0</v>
          </cell>
          <cell r="U45">
            <v>1816669.0495863801</v>
          </cell>
        </row>
        <row r="46">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9667134.3505431227</v>
          </cell>
        </row>
        <row r="48">
          <cell r="C48" t="str">
            <v>Acrobat</v>
          </cell>
          <cell r="D48">
            <v>2</v>
          </cell>
          <cell r="G48">
            <v>79735.58923414172</v>
          </cell>
          <cell r="H48">
            <v>66474.650157551136</v>
          </cell>
          <cell r="I48">
            <v>0</v>
          </cell>
          <cell r="N48">
            <v>2496</v>
          </cell>
          <cell r="P48">
            <v>0</v>
          </cell>
          <cell r="S48">
            <v>10764.939076590581</v>
          </cell>
          <cell r="T48">
            <v>0</v>
          </cell>
          <cell r="U48">
            <v>79735.58923414172</v>
          </cell>
        </row>
        <row r="49">
          <cell r="C49" t="str">
            <v>Norton Ghost</v>
          </cell>
          <cell r="D49">
            <v>1</v>
          </cell>
          <cell r="G49">
            <v>2790.3294343949601</v>
          </cell>
          <cell r="H49">
            <v>2326.6127555142898</v>
          </cell>
          <cell r="I49">
            <v>0</v>
          </cell>
          <cell r="N49">
            <v>87</v>
          </cell>
          <cell r="P49">
            <v>0</v>
          </cell>
          <cell r="S49">
            <v>376.71667888067037</v>
          </cell>
          <cell r="T49">
            <v>0</v>
          </cell>
          <cell r="U49">
            <v>2790.3294343949601</v>
          </cell>
        </row>
        <row r="50">
          <cell r="C50" t="str">
            <v>Report Adm dameware</v>
          </cell>
          <cell r="D50">
            <v>1</v>
          </cell>
          <cell r="G50">
            <v>527351.34578370478</v>
          </cell>
          <cell r="H50">
            <v>439646.71747950383</v>
          </cell>
          <cell r="I50">
            <v>0</v>
          </cell>
          <cell r="N50">
            <v>16508</v>
          </cell>
          <cell r="P50">
            <v>0</v>
          </cell>
          <cell r="S50">
            <v>71196.62830420096</v>
          </cell>
          <cell r="T50">
            <v>0</v>
          </cell>
          <cell r="U50">
            <v>527351.34578370478</v>
          </cell>
        </row>
        <row r="51">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S52">
            <v>0</v>
          </cell>
          <cell r="T52">
            <v>0</v>
          </cell>
          <cell r="U52">
            <v>0</v>
          </cell>
        </row>
        <row r="53">
          <cell r="G53">
            <v>0</v>
          </cell>
          <cell r="H53">
            <v>0</v>
          </cell>
          <cell r="I53">
            <v>0</v>
          </cell>
          <cell r="N53">
            <v>0</v>
          </cell>
          <cell r="P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6"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T2" t="str">
            <v>Addendum No.2</v>
          </cell>
        </row>
        <row r="3">
          <cell r="T3" t="str">
            <v>Package 3 - Passenger Terminal Building Works</v>
          </cell>
        </row>
        <row r="5">
          <cell r="B5" t="str">
            <v>Cost Centre 9G – Billing Systems</v>
          </cell>
        </row>
        <row r="7">
          <cell r="B7" t="str">
            <v>Sl. No</v>
          </cell>
          <cell r="C7" t="str">
            <v>Item Description</v>
          </cell>
          <cell r="D7" t="str">
            <v>Qty</v>
          </cell>
          <cell r="E7" t="str">
            <v>Unit</v>
          </cell>
          <cell r="F7" t="str">
            <v>Unit Rate</v>
          </cell>
          <cell r="G7" t="str">
            <v xml:space="preserve">Apportioned Amt in Rs. </v>
          </cell>
          <cell r="H7" t="str">
            <v>COST BREAKDOWN</v>
          </cell>
        </row>
        <row r="8">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row>
        <row r="9">
          <cell r="S9">
            <v>0</v>
          </cell>
          <cell r="T9">
            <v>0</v>
          </cell>
          <cell r="U9">
            <v>0</v>
          </cell>
        </row>
        <row r="10">
          <cell r="C10" t="str">
            <v>Billing System</v>
          </cell>
          <cell r="S10">
            <v>0</v>
          </cell>
          <cell r="T10">
            <v>0</v>
          </cell>
          <cell r="U10">
            <v>0</v>
          </cell>
        </row>
        <row r="11">
          <cell r="B11" t="str">
            <v>9G.1</v>
          </cell>
          <cell r="C11" t="str">
            <v>Central software/Hardware</v>
          </cell>
          <cell r="S11">
            <v>0</v>
          </cell>
          <cell r="T11">
            <v>0</v>
          </cell>
          <cell r="U11">
            <v>0</v>
          </cell>
        </row>
        <row r="12">
          <cell r="B12">
            <v>2</v>
          </cell>
          <cell r="C12" t="str">
            <v>Software</v>
          </cell>
          <cell r="S12">
            <v>0</v>
          </cell>
          <cell r="T12">
            <v>0</v>
          </cell>
          <cell r="U12">
            <v>0</v>
          </cell>
        </row>
        <row r="13">
          <cell r="C13" t="str">
            <v>Server OS</v>
          </cell>
          <cell r="D13">
            <v>1</v>
          </cell>
          <cell r="G13">
            <v>272145.07589967811</v>
          </cell>
          <cell r="H13">
            <v>226873.32494263211</v>
          </cell>
          <cell r="I13">
            <v>0</v>
          </cell>
          <cell r="N13">
            <v>8530</v>
          </cell>
          <cell r="P13">
            <v>0</v>
          </cell>
          <cell r="S13">
            <v>36741.750957046017</v>
          </cell>
          <cell r="T13">
            <v>0</v>
          </cell>
          <cell r="U13">
            <v>272145.07589967811</v>
          </cell>
        </row>
        <row r="14">
          <cell r="C14" t="str">
            <v>Client OS</v>
          </cell>
          <cell r="D14">
            <v>1</v>
          </cell>
          <cell r="G14">
            <v>19311.089408170483</v>
          </cell>
          <cell r="H14">
            <v>16098.93866183178</v>
          </cell>
          <cell r="I14">
            <v>0</v>
          </cell>
          <cell r="N14">
            <v>605</v>
          </cell>
          <cell r="P14">
            <v>0</v>
          </cell>
          <cell r="S14">
            <v>2607.1507463387043</v>
          </cell>
          <cell r="T14">
            <v>0</v>
          </cell>
          <cell r="U14">
            <v>19311.089408170483</v>
          </cell>
        </row>
        <row r="15">
          <cell r="C15" t="str">
            <v>Window CAL</v>
          </cell>
          <cell r="D15">
            <v>1</v>
          </cell>
          <cell r="G15">
            <v>3966.7391264207272</v>
          </cell>
          <cell r="H15">
            <v>3307.1977773343774</v>
          </cell>
          <cell r="I15">
            <v>0</v>
          </cell>
          <cell r="N15">
            <v>124</v>
          </cell>
          <cell r="P15">
            <v>0</v>
          </cell>
          <cell r="S15">
            <v>535.54134908634967</v>
          </cell>
          <cell r="T15">
            <v>0</v>
          </cell>
          <cell r="U15">
            <v>3966.7391264207272</v>
          </cell>
        </row>
        <row r="16">
          <cell r="C16" t="str">
            <v>Database-Oracle</v>
          </cell>
          <cell r="D16">
            <v>1</v>
          </cell>
          <cell r="G16">
            <v>319049.25176068075</v>
          </cell>
          <cell r="H16">
            <v>265975.06380240188</v>
          </cell>
          <cell r="I16">
            <v>0</v>
          </cell>
          <cell r="N16">
            <v>10000</v>
          </cell>
          <cell r="P16">
            <v>0</v>
          </cell>
          <cell r="S16">
            <v>43074.187958278882</v>
          </cell>
          <cell r="T16">
            <v>0</v>
          </cell>
          <cell r="U16">
            <v>319049.25176068075</v>
          </cell>
        </row>
        <row r="17">
          <cell r="C17" t="str">
            <v>Aviation Billing</v>
          </cell>
          <cell r="D17">
            <v>1</v>
          </cell>
          <cell r="G17">
            <v>5582997.1573110763</v>
          </cell>
          <cell r="H17">
            <v>4149210.9953174694</v>
          </cell>
          <cell r="I17">
            <v>0</v>
          </cell>
          <cell r="N17">
            <v>156000</v>
          </cell>
          <cell r="P17">
            <v>48504.342922637137</v>
          </cell>
          <cell r="S17">
            <v>753749.04531962564</v>
          </cell>
          <cell r="T17">
            <v>475532.77375134453</v>
          </cell>
          <cell r="U17">
            <v>5582997.1573110763</v>
          </cell>
        </row>
        <row r="18">
          <cell r="C18" t="str">
            <v>HW Servers</v>
          </cell>
          <cell r="D18">
            <v>1</v>
          </cell>
          <cell r="G18">
            <v>199952.95930485972</v>
          </cell>
          <cell r="H18">
            <v>160861.71858769265</v>
          </cell>
          <cell r="I18">
            <v>0</v>
          </cell>
          <cell r="N18">
            <v>12096</v>
          </cell>
          <cell r="P18">
            <v>0</v>
          </cell>
          <cell r="S18">
            <v>26995.240717167067</v>
          </cell>
          <cell r="T18">
            <v>0</v>
          </cell>
          <cell r="U18">
            <v>199952.95930485972</v>
          </cell>
        </row>
        <row r="19">
          <cell r="C19" t="str">
            <v>Workstation</v>
          </cell>
          <cell r="D19">
            <v>1</v>
          </cell>
          <cell r="G19">
            <v>53681.157094610193</v>
          </cell>
          <cell r="H19">
            <v>38491.911233483603</v>
          </cell>
          <cell r="I19">
            <v>0</v>
          </cell>
          <cell r="N19">
            <v>2894</v>
          </cell>
          <cell r="P19">
            <v>467.22501922767088</v>
          </cell>
          <cell r="S19">
            <v>7247.3833984903795</v>
          </cell>
          <cell r="T19">
            <v>4580.6374434085383</v>
          </cell>
          <cell r="U19">
            <v>53681.157094610193</v>
          </cell>
        </row>
        <row r="20">
          <cell r="B20" t="str">
            <v>9G. 2</v>
          </cell>
          <cell r="C20" t="str">
            <v>Clearing and Forwarding Services</v>
          </cell>
          <cell r="G20">
            <v>0</v>
          </cell>
          <cell r="H20">
            <v>0</v>
          </cell>
          <cell r="I20">
            <v>0</v>
          </cell>
          <cell r="N20">
            <v>0</v>
          </cell>
          <cell r="P20">
            <v>0</v>
          </cell>
          <cell r="S20">
            <v>0</v>
          </cell>
          <cell r="T20">
            <v>0</v>
          </cell>
          <cell r="U20">
            <v>0</v>
          </cell>
        </row>
        <row r="21">
          <cell r="G21">
            <v>0</v>
          </cell>
          <cell r="H21">
            <v>0</v>
          </cell>
          <cell r="I21">
            <v>0</v>
          </cell>
          <cell r="N21">
            <v>0</v>
          </cell>
          <cell r="P21">
            <v>0</v>
          </cell>
          <cell r="S21">
            <v>0</v>
          </cell>
          <cell r="T21">
            <v>0</v>
          </cell>
          <cell r="U21">
            <v>0</v>
          </cell>
        </row>
        <row r="22">
          <cell r="B22" t="str">
            <v>9G. 3</v>
          </cell>
          <cell r="C22" t="str">
            <v>Inland Transportation</v>
          </cell>
          <cell r="G22">
            <v>0</v>
          </cell>
          <cell r="H22">
            <v>0</v>
          </cell>
          <cell r="I22">
            <v>0</v>
          </cell>
          <cell r="N22">
            <v>0</v>
          </cell>
          <cell r="P22">
            <v>0</v>
          </cell>
          <cell r="S22">
            <v>0</v>
          </cell>
          <cell r="T22">
            <v>0</v>
          </cell>
          <cell r="U22">
            <v>0</v>
          </cell>
        </row>
        <row r="23">
          <cell r="G23">
            <v>0</v>
          </cell>
          <cell r="H23">
            <v>0</v>
          </cell>
          <cell r="I23">
            <v>0</v>
          </cell>
          <cell r="N23">
            <v>0</v>
          </cell>
          <cell r="P23">
            <v>0</v>
          </cell>
          <cell r="S23">
            <v>0</v>
          </cell>
          <cell r="T23">
            <v>0</v>
          </cell>
          <cell r="U23">
            <v>0</v>
          </cell>
        </row>
        <row r="24">
          <cell r="B24" t="str">
            <v>9G. 4</v>
          </cell>
          <cell r="C24" t="str">
            <v>Value of   engineering services</v>
          </cell>
          <cell r="G24">
            <v>13090861.574756991</v>
          </cell>
          <cell r="H24">
            <v>0</v>
          </cell>
          <cell r="I24">
            <v>0</v>
          </cell>
          <cell r="L24">
            <v>11879184.748745</v>
          </cell>
          <cell r="N24">
            <v>0</v>
          </cell>
          <cell r="P24">
            <v>1211676.8260119904</v>
          </cell>
          <cell r="R24">
            <v>0</v>
          </cell>
          <cell r="S24">
            <v>0</v>
          </cell>
          <cell r="T24">
            <v>0</v>
          </cell>
          <cell r="U24">
            <v>13090861.574756991</v>
          </cell>
        </row>
        <row r="25">
          <cell r="B25" t="str">
            <v>9G. 5</v>
          </cell>
          <cell r="C25" t="str">
            <v>Spare Parts comprising:</v>
          </cell>
          <cell r="G25">
            <v>0</v>
          </cell>
          <cell r="H25">
            <v>0</v>
          </cell>
          <cell r="I25">
            <v>0</v>
          </cell>
          <cell r="N25">
            <v>0</v>
          </cell>
          <cell r="P25">
            <v>0</v>
          </cell>
          <cell r="S25">
            <v>0</v>
          </cell>
          <cell r="T25">
            <v>0</v>
          </cell>
          <cell r="U25">
            <v>0</v>
          </cell>
        </row>
        <row r="26">
          <cell r="C26" t="str">
            <v>(i) Replacement Parts</v>
          </cell>
          <cell r="G26">
            <v>0</v>
          </cell>
          <cell r="H26">
            <v>0</v>
          </cell>
          <cell r="I26">
            <v>0</v>
          </cell>
          <cell r="N26">
            <v>0</v>
          </cell>
          <cell r="P26">
            <v>0</v>
          </cell>
          <cell r="S26">
            <v>0</v>
          </cell>
          <cell r="T26">
            <v>0</v>
          </cell>
          <cell r="U26">
            <v>0</v>
          </cell>
        </row>
        <row r="27">
          <cell r="C27" t="str">
            <v>(ii) Commissioning Parts</v>
          </cell>
          <cell r="G27">
            <v>0</v>
          </cell>
          <cell r="H27">
            <v>0</v>
          </cell>
          <cell r="I27">
            <v>0</v>
          </cell>
          <cell r="N27">
            <v>0</v>
          </cell>
          <cell r="P27">
            <v>0</v>
          </cell>
          <cell r="S27">
            <v>0</v>
          </cell>
          <cell r="T27">
            <v>0</v>
          </cell>
          <cell r="U27">
            <v>0</v>
          </cell>
        </row>
        <row r="28">
          <cell r="C28" t="str">
            <v>(iii) Critical Spare Parts</v>
          </cell>
          <cell r="G28">
            <v>0</v>
          </cell>
          <cell r="H28">
            <v>0</v>
          </cell>
          <cell r="I28">
            <v>0</v>
          </cell>
          <cell r="N28">
            <v>0</v>
          </cell>
          <cell r="P28">
            <v>0</v>
          </cell>
          <cell r="S28">
            <v>0</v>
          </cell>
          <cell r="T28">
            <v>0</v>
          </cell>
          <cell r="U28">
            <v>0</v>
          </cell>
        </row>
        <row r="29">
          <cell r="C29" t="str">
            <v>(provide separate list with quantity and unit prices for spares for each item 9G.1 to 9G. 4)</v>
          </cell>
          <cell r="G29">
            <v>0</v>
          </cell>
          <cell r="H29">
            <v>0</v>
          </cell>
          <cell r="I29">
            <v>0</v>
          </cell>
          <cell r="N29">
            <v>0</v>
          </cell>
          <cell r="P29">
            <v>0</v>
          </cell>
          <cell r="S29">
            <v>0</v>
          </cell>
          <cell r="T29">
            <v>0</v>
          </cell>
          <cell r="U29">
            <v>0</v>
          </cell>
        </row>
        <row r="30">
          <cell r="H30">
            <v>0</v>
          </cell>
          <cell r="I30">
            <v>0</v>
          </cell>
          <cell r="N30">
            <v>0</v>
          </cell>
          <cell r="P30">
            <v>0</v>
          </cell>
          <cell r="T30">
            <v>0</v>
          </cell>
        </row>
        <row r="31">
          <cell r="A31" t="str">
            <v>9G</v>
          </cell>
          <cell r="B31" t="str">
            <v>TOTAL APPORTIONED AMOUNT FOR  COST CENTRE 9G (inclusive of all taxes and duties except tax payable under Section 5 or 6 and 5F of the APGST)</v>
          </cell>
          <cell r="G31">
            <v>19541965.004662488</v>
          </cell>
          <cell r="H31">
            <v>4860819.1503228461</v>
          </cell>
          <cell r="I31">
            <v>0</v>
          </cell>
          <cell r="J31">
            <v>0</v>
          </cell>
          <cell r="K31">
            <v>0</v>
          </cell>
          <cell r="L31">
            <v>11879184.748745</v>
          </cell>
          <cell r="M31">
            <v>0</v>
          </cell>
          <cell r="N31">
            <v>190249</v>
          </cell>
          <cell r="O31">
            <v>0</v>
          </cell>
          <cell r="P31">
            <v>1260648.3939538551</v>
          </cell>
          <cell r="Q31">
            <v>0</v>
          </cell>
          <cell r="R31">
            <v>0</v>
          </cell>
          <cell r="S31">
            <v>870950.30044603301</v>
          </cell>
          <cell r="T31">
            <v>480113.41119475308</v>
          </cell>
          <cell r="U31">
            <v>19541965.004662488</v>
          </cell>
        </row>
        <row r="32">
          <cell r="B32" t="str">
            <v>Value of applicable Segniorage charges</v>
          </cell>
        </row>
        <row r="33">
          <cell r="U33">
            <v>19541965.004662488</v>
          </cell>
        </row>
        <row r="34">
          <cell r="B34" t="str">
            <v>Note for Tenderers :     Any items of work not specifically mentioned above shall be allocated to the most appropriate item of work and indicated separately (9G.1 to 9G.5)</v>
          </cell>
          <cell r="U34">
            <v>0</v>
          </cell>
        </row>
        <row r="35">
          <cell r="G35">
            <v>19541964.824662492</v>
          </cell>
          <cell r="U35">
            <v>0</v>
          </cell>
        </row>
        <row r="36">
          <cell r="G36">
            <v>0.17999999597668648</v>
          </cell>
        </row>
      </sheetData>
      <sheetData sheetId="2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T2" t="str">
            <v>Addendum No.2</v>
          </cell>
        </row>
        <row r="3">
          <cell r="T3" t="str">
            <v>Package 3 - Passenger Terminal Building Works</v>
          </cell>
        </row>
        <row r="5">
          <cell r="B5" t="str">
            <v>Cost Centre 9H – Master Clock System</v>
          </cell>
        </row>
        <row r="7">
          <cell r="B7" t="str">
            <v>Sl. No</v>
          </cell>
          <cell r="C7" t="str">
            <v>Item Description</v>
          </cell>
          <cell r="D7" t="str">
            <v>Qty</v>
          </cell>
          <cell r="E7" t="str">
            <v>Unit</v>
          </cell>
          <cell r="F7" t="str">
            <v>Unit Rate</v>
          </cell>
          <cell r="G7" t="str">
            <v xml:space="preserve">Apportioned Amt in Rs. </v>
          </cell>
          <cell r="H7" t="str">
            <v>COST BREAKDOWN</v>
          </cell>
        </row>
        <row r="8">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row>
        <row r="9">
          <cell r="H9">
            <v>0</v>
          </cell>
          <cell r="I9">
            <v>0</v>
          </cell>
          <cell r="N9">
            <v>0</v>
          </cell>
          <cell r="S9">
            <v>0</v>
          </cell>
          <cell r="T9">
            <v>0</v>
          </cell>
          <cell r="U9">
            <v>0</v>
          </cell>
        </row>
        <row r="10">
          <cell r="B10" t="str">
            <v>9H.1</v>
          </cell>
          <cell r="C10" t="str">
            <v>Master clock</v>
          </cell>
          <cell r="H10">
            <v>0</v>
          </cell>
          <cell r="I10">
            <v>0</v>
          </cell>
          <cell r="N10">
            <v>0</v>
          </cell>
          <cell r="S10">
            <v>0</v>
          </cell>
          <cell r="T10">
            <v>0</v>
          </cell>
          <cell r="U10">
            <v>0</v>
          </cell>
        </row>
        <row r="11">
          <cell r="C11" t="str">
            <v xml:space="preserve">Master Clock </v>
          </cell>
          <cell r="D11">
            <v>1</v>
          </cell>
          <cell r="G11">
            <v>2441214.4017919833</v>
          </cell>
          <cell r="H11">
            <v>1285108.5074419307</v>
          </cell>
          <cell r="I11">
            <v>497406</v>
          </cell>
          <cell r="N11">
            <v>118430</v>
          </cell>
          <cell r="P11">
            <v>19500.930450517873</v>
          </cell>
          <cell r="Q11">
            <v>152076</v>
          </cell>
          <cell r="S11">
            <v>329583.37124739878</v>
          </cell>
          <cell r="T11">
            <v>191185.59265213602</v>
          </cell>
          <cell r="U11">
            <v>2441214.4017919833</v>
          </cell>
        </row>
        <row r="12">
          <cell r="B12" t="str">
            <v>9H.2</v>
          </cell>
          <cell r="C12" t="str">
            <v>Secondary clocks</v>
          </cell>
          <cell r="H12">
            <v>0</v>
          </cell>
          <cell r="I12">
            <v>0</v>
          </cell>
          <cell r="N12">
            <v>0</v>
          </cell>
          <cell r="P12">
            <v>0</v>
          </cell>
          <cell r="S12">
            <v>0</v>
          </cell>
          <cell r="T12">
            <v>0</v>
          </cell>
          <cell r="U12">
            <v>0</v>
          </cell>
        </row>
        <row r="13">
          <cell r="B13" t="str">
            <v>9H.3</v>
          </cell>
          <cell r="C13" t="str">
            <v>Analogue clocks</v>
          </cell>
          <cell r="D13">
            <v>60</v>
          </cell>
          <cell r="G13">
            <v>3340166.3996404968</v>
          </cell>
          <cell r="H13">
            <v>1953217.3548893651</v>
          </cell>
          <cell r="I13">
            <v>756000</v>
          </cell>
          <cell r="N13">
            <v>180000</v>
          </cell>
          <cell r="P13">
            <v>0</v>
          </cell>
          <cell r="Q13">
            <v>231137</v>
          </cell>
          <cell r="S13">
            <v>450949.04475113208</v>
          </cell>
          <cell r="T13">
            <v>0</v>
          </cell>
          <cell r="U13">
            <v>3340166.3996404968</v>
          </cell>
        </row>
        <row r="14">
          <cell r="B14" t="str">
            <v>9H.4</v>
          </cell>
          <cell r="C14" t="str">
            <v>Digital clocks</v>
          </cell>
          <cell r="D14">
            <v>40</v>
          </cell>
          <cell r="G14">
            <v>1670083.1998202484</v>
          </cell>
          <cell r="H14">
            <v>976608.67744468257</v>
          </cell>
          <cell r="I14">
            <v>378000</v>
          </cell>
          <cell r="N14">
            <v>90000</v>
          </cell>
          <cell r="P14">
            <v>0</v>
          </cell>
          <cell r="Q14">
            <v>115569</v>
          </cell>
          <cell r="S14">
            <v>225474.52237556604</v>
          </cell>
          <cell r="T14">
            <v>0</v>
          </cell>
          <cell r="U14">
            <v>1670083.1998202484</v>
          </cell>
        </row>
        <row r="15">
          <cell r="G15">
            <v>0</v>
          </cell>
          <cell r="H15">
            <v>0</v>
          </cell>
          <cell r="I15">
            <v>0</v>
          </cell>
          <cell r="N15">
            <v>0</v>
          </cell>
          <cell r="P15">
            <v>0</v>
          </cell>
          <cell r="S15">
            <v>0</v>
          </cell>
          <cell r="T15">
            <v>0</v>
          </cell>
          <cell r="U15">
            <v>0</v>
          </cell>
        </row>
        <row r="16">
          <cell r="B16" t="str">
            <v>9H. 5</v>
          </cell>
          <cell r="C16" t="str">
            <v>Software</v>
          </cell>
          <cell r="G16">
            <v>0</v>
          </cell>
          <cell r="H16">
            <v>0</v>
          </cell>
          <cell r="I16">
            <v>0</v>
          </cell>
          <cell r="N16">
            <v>0</v>
          </cell>
          <cell r="P16">
            <v>0</v>
          </cell>
          <cell r="T16">
            <v>0</v>
          </cell>
          <cell r="U16">
            <v>0</v>
          </cell>
        </row>
        <row r="17">
          <cell r="G17">
            <v>0</v>
          </cell>
          <cell r="H17">
            <v>0</v>
          </cell>
          <cell r="I17">
            <v>0</v>
          </cell>
          <cell r="N17">
            <v>0</v>
          </cell>
          <cell r="P17">
            <v>0</v>
          </cell>
          <cell r="T17">
            <v>0</v>
          </cell>
          <cell r="U17">
            <v>0</v>
          </cell>
        </row>
        <row r="18">
          <cell r="B18" t="str">
            <v>9H. 6</v>
          </cell>
          <cell r="C18" t="str">
            <v>Clearing and Forwarding Services</v>
          </cell>
          <cell r="G18">
            <v>0</v>
          </cell>
          <cell r="H18">
            <v>0</v>
          </cell>
          <cell r="I18">
            <v>0</v>
          </cell>
          <cell r="N18">
            <v>0</v>
          </cell>
          <cell r="P18">
            <v>0</v>
          </cell>
          <cell r="T18">
            <v>0</v>
          </cell>
          <cell r="U18">
            <v>0</v>
          </cell>
        </row>
        <row r="19">
          <cell r="G19">
            <v>0</v>
          </cell>
          <cell r="H19">
            <v>0</v>
          </cell>
          <cell r="I19">
            <v>0</v>
          </cell>
          <cell r="N19">
            <v>0</v>
          </cell>
          <cell r="P19">
            <v>0</v>
          </cell>
          <cell r="T19">
            <v>0</v>
          </cell>
          <cell r="U19">
            <v>0</v>
          </cell>
        </row>
        <row r="20">
          <cell r="B20" t="str">
            <v>9H. 7</v>
          </cell>
          <cell r="C20" t="str">
            <v>Inland Transportation</v>
          </cell>
          <cell r="G20">
            <v>0</v>
          </cell>
          <cell r="H20">
            <v>0</v>
          </cell>
          <cell r="I20">
            <v>0</v>
          </cell>
          <cell r="N20">
            <v>0</v>
          </cell>
          <cell r="P20">
            <v>0</v>
          </cell>
          <cell r="T20">
            <v>0</v>
          </cell>
          <cell r="U20">
            <v>0</v>
          </cell>
        </row>
        <row r="21">
          <cell r="G21">
            <v>0</v>
          </cell>
          <cell r="H21">
            <v>0</v>
          </cell>
          <cell r="I21">
            <v>0</v>
          </cell>
          <cell r="N21">
            <v>0</v>
          </cell>
          <cell r="P21">
            <v>0</v>
          </cell>
          <cell r="T21">
            <v>0</v>
          </cell>
          <cell r="U21">
            <v>0</v>
          </cell>
        </row>
        <row r="22">
          <cell r="B22" t="str">
            <v>9H. 8</v>
          </cell>
          <cell r="C22" t="str">
            <v>Value of   engineering services</v>
          </cell>
          <cell r="D22">
            <v>1</v>
          </cell>
          <cell r="G22">
            <v>2853833.8073330987</v>
          </cell>
          <cell r="H22">
            <v>0</v>
          </cell>
          <cell r="I22">
            <v>0</v>
          </cell>
          <cell r="L22">
            <v>2589685.8505744999</v>
          </cell>
          <cell r="N22">
            <v>0</v>
          </cell>
          <cell r="P22">
            <v>264147.95675859897</v>
          </cell>
          <cell r="Q22">
            <v>0</v>
          </cell>
          <cell r="T22">
            <v>0</v>
          </cell>
          <cell r="U22">
            <v>2853833.8073330987</v>
          </cell>
        </row>
        <row r="23">
          <cell r="G23">
            <v>0</v>
          </cell>
          <cell r="H23">
            <v>0</v>
          </cell>
          <cell r="I23">
            <v>0</v>
          </cell>
          <cell r="N23">
            <v>0</v>
          </cell>
          <cell r="P23">
            <v>0</v>
          </cell>
          <cell r="T23">
            <v>0</v>
          </cell>
          <cell r="U23">
            <v>0</v>
          </cell>
        </row>
        <row r="24">
          <cell r="B24" t="str">
            <v>9H.9</v>
          </cell>
          <cell r="C24" t="str">
            <v>Spare Parts comprising:</v>
          </cell>
          <cell r="G24">
            <v>0</v>
          </cell>
          <cell r="H24">
            <v>0</v>
          </cell>
          <cell r="I24">
            <v>0</v>
          </cell>
          <cell r="N24">
            <v>0</v>
          </cell>
          <cell r="P24">
            <v>0</v>
          </cell>
          <cell r="T24">
            <v>0</v>
          </cell>
          <cell r="U24">
            <v>0</v>
          </cell>
        </row>
        <row r="25">
          <cell r="C25" t="str">
            <v>(i) Replacement Parts</v>
          </cell>
          <cell r="G25">
            <v>0</v>
          </cell>
          <cell r="H25">
            <v>0</v>
          </cell>
          <cell r="I25">
            <v>0</v>
          </cell>
          <cell r="N25">
            <v>0</v>
          </cell>
          <cell r="P25">
            <v>0</v>
          </cell>
          <cell r="T25">
            <v>0</v>
          </cell>
          <cell r="U25">
            <v>0</v>
          </cell>
        </row>
        <row r="26">
          <cell r="C26" t="str">
            <v>(ii) Commissioning Parts</v>
          </cell>
          <cell r="G26">
            <v>0</v>
          </cell>
          <cell r="H26">
            <v>0</v>
          </cell>
          <cell r="I26">
            <v>0</v>
          </cell>
          <cell r="N26">
            <v>0</v>
          </cell>
          <cell r="P26">
            <v>0</v>
          </cell>
          <cell r="T26">
            <v>0</v>
          </cell>
          <cell r="U26">
            <v>0</v>
          </cell>
        </row>
        <row r="27">
          <cell r="C27" t="str">
            <v>(iii) Critical Spare Parts</v>
          </cell>
          <cell r="G27">
            <v>0</v>
          </cell>
          <cell r="H27">
            <v>0</v>
          </cell>
          <cell r="I27">
            <v>0</v>
          </cell>
          <cell r="N27">
            <v>0</v>
          </cell>
          <cell r="P27">
            <v>0</v>
          </cell>
          <cell r="T27">
            <v>0</v>
          </cell>
          <cell r="U27">
            <v>0</v>
          </cell>
        </row>
        <row r="28">
          <cell r="C28" t="str">
            <v xml:space="preserve">Master Clock </v>
          </cell>
          <cell r="D28">
            <v>1</v>
          </cell>
          <cell r="G28">
            <v>1900944.5074419307</v>
          </cell>
          <cell r="H28">
            <v>1285108.5074419307</v>
          </cell>
          <cell r="I28">
            <v>497406</v>
          </cell>
          <cell r="N28">
            <v>118430</v>
          </cell>
          <cell r="P28">
            <v>0</v>
          </cell>
          <cell r="Q28">
            <v>152076</v>
          </cell>
          <cell r="T28">
            <v>0</v>
          </cell>
          <cell r="U28">
            <v>1900944.5074419307</v>
          </cell>
        </row>
        <row r="29">
          <cell r="C29" t="str">
            <v>Analogue clocks</v>
          </cell>
          <cell r="D29">
            <v>2</v>
          </cell>
          <cell r="G29">
            <v>96307.245162978841</v>
          </cell>
          <cell r="H29">
            <v>65107.245162978841</v>
          </cell>
          <cell r="I29">
            <v>25200</v>
          </cell>
          <cell r="N29">
            <v>6000</v>
          </cell>
          <cell r="P29">
            <v>0</v>
          </cell>
          <cell r="Q29">
            <v>7705</v>
          </cell>
          <cell r="T29">
            <v>0</v>
          </cell>
          <cell r="U29">
            <v>96307.245162978841</v>
          </cell>
        </row>
        <row r="30">
          <cell r="C30" t="str">
            <v>Digital clocks</v>
          </cell>
          <cell r="D30">
            <v>2</v>
          </cell>
          <cell r="G30">
            <v>72230.433872234134</v>
          </cell>
          <cell r="H30">
            <v>48830.433872234134</v>
          </cell>
          <cell r="I30">
            <v>18900</v>
          </cell>
          <cell r="N30">
            <v>4500</v>
          </cell>
          <cell r="P30">
            <v>0</v>
          </cell>
          <cell r="Q30">
            <v>5778</v>
          </cell>
          <cell r="T30">
            <v>0</v>
          </cell>
          <cell r="U30">
            <v>72230.433872234134</v>
          </cell>
        </row>
        <row r="31">
          <cell r="H31">
            <v>0</v>
          </cell>
          <cell r="I31">
            <v>0</v>
          </cell>
          <cell r="N31">
            <v>0</v>
          </cell>
          <cell r="T31">
            <v>0</v>
          </cell>
          <cell r="U31">
            <v>0</v>
          </cell>
        </row>
        <row r="32">
          <cell r="C32" t="str">
            <v>(provide separate list with quantity and unit prices for spares for each item 9H.1 to 9H.8)</v>
          </cell>
          <cell r="H32">
            <v>0</v>
          </cell>
          <cell r="I32">
            <v>0</v>
          </cell>
          <cell r="N32">
            <v>0</v>
          </cell>
          <cell r="T32">
            <v>0</v>
          </cell>
          <cell r="U32">
            <v>0</v>
          </cell>
        </row>
        <row r="33">
          <cell r="H33">
            <v>0</v>
          </cell>
          <cell r="I33">
            <v>0</v>
          </cell>
          <cell r="N33">
            <v>0</v>
          </cell>
          <cell r="T33">
            <v>0</v>
          </cell>
        </row>
        <row r="34">
          <cell r="A34" t="str">
            <v>9H</v>
          </cell>
          <cell r="B34" t="str">
            <v>TOTAL APPORTIONED AMOUNT FOR  COST CENTRE 9H.6 (inclusive of all taxes and duties except tax payable under Section 5 or 6 and 5F of the APGST)</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12374779.995062973</v>
          </cell>
        </row>
        <row r="35">
          <cell r="B35" t="str">
            <v>Value of applicable Segniorage charges</v>
          </cell>
        </row>
        <row r="36">
          <cell r="U36">
            <v>12374779.99506297</v>
          </cell>
        </row>
        <row r="37">
          <cell r="B37" t="str">
            <v>Note for Tenderers :     Any items of work not specifically mentioned above shall be allocated to the most appropriate item of work and indicated separately (9H.1 to 9H.9)</v>
          </cell>
          <cell r="U37">
            <v>0</v>
          </cell>
        </row>
        <row r="38">
          <cell r="G38">
            <v>12374779.99506297</v>
          </cell>
          <cell r="U38">
            <v>0</v>
          </cell>
        </row>
        <row r="39">
          <cell r="G39">
            <v>0</v>
          </cell>
        </row>
      </sheetData>
      <sheetData sheetId="28"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T2" t="str">
            <v>Addendum No.2</v>
          </cell>
        </row>
        <row r="3">
          <cell r="T3" t="str">
            <v>Package 3 - Passenger Terminal Building Works</v>
          </cell>
        </row>
        <row r="5">
          <cell r="B5" t="str">
            <v>Cost Centre 9I – Public Address System</v>
          </cell>
        </row>
        <row r="7">
          <cell r="B7" t="str">
            <v>Sl. No</v>
          </cell>
          <cell r="C7" t="str">
            <v>Item Description</v>
          </cell>
          <cell r="D7" t="str">
            <v>Qty</v>
          </cell>
          <cell r="E7" t="str">
            <v>Unit</v>
          </cell>
          <cell r="F7" t="str">
            <v>Unit Rate</v>
          </cell>
          <cell r="G7" t="str">
            <v xml:space="preserve">Apportioned Amt in Rs. </v>
          </cell>
          <cell r="H7" t="str">
            <v>COST BREAKDOWN</v>
          </cell>
        </row>
        <row r="8">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row>
        <row r="9">
          <cell r="S9">
            <v>0</v>
          </cell>
        </row>
        <row r="10">
          <cell r="B10" t="str">
            <v>I</v>
          </cell>
          <cell r="C10" t="str">
            <v>Public Adress Systems</v>
          </cell>
          <cell r="N10">
            <v>0</v>
          </cell>
          <cell r="S10">
            <v>0</v>
          </cell>
          <cell r="T10">
            <v>0</v>
          </cell>
          <cell r="U10">
            <v>0</v>
          </cell>
        </row>
        <row r="11">
          <cell r="B11" t="str">
            <v>9I.1</v>
          </cell>
          <cell r="C11" t="str">
            <v>Public address central system</v>
          </cell>
          <cell r="G11">
            <v>0</v>
          </cell>
          <cell r="I11">
            <v>0</v>
          </cell>
          <cell r="N11">
            <v>0</v>
          </cell>
          <cell r="S11">
            <v>0</v>
          </cell>
          <cell r="T11">
            <v>0</v>
          </cell>
          <cell r="U11">
            <v>0</v>
          </cell>
        </row>
        <row r="12">
          <cell r="C12" t="str">
            <v xml:space="preserve">Bose </v>
          </cell>
          <cell r="D12">
            <v>1</v>
          </cell>
          <cell r="G12">
            <v>10176390.016000841</v>
          </cell>
          <cell r="H12">
            <v>8188157.8683940228</v>
          </cell>
          <cell r="I12">
            <v>0</v>
          </cell>
          <cell r="N12">
            <v>614338.51247999992</v>
          </cell>
          <cell r="S12">
            <v>1373893.6351268175</v>
          </cell>
          <cell r="T12">
            <v>0</v>
          </cell>
          <cell r="U12">
            <v>10176390.016000841</v>
          </cell>
        </row>
        <row r="13">
          <cell r="B13" t="str">
            <v>9I.2</v>
          </cell>
          <cell r="C13" t="str">
            <v>Amplifiers</v>
          </cell>
          <cell r="D13">
            <v>1</v>
          </cell>
          <cell r="G13">
            <v>4672032.1973738726</v>
          </cell>
          <cell r="H13">
            <v>3759224.7484782264</v>
          </cell>
          <cell r="I13">
            <v>0</v>
          </cell>
          <cell r="N13">
            <v>282045.92256000004</v>
          </cell>
          <cell r="S13">
            <v>630761.52633564628</v>
          </cell>
          <cell r="T13">
            <v>0</v>
          </cell>
          <cell r="U13">
            <v>4672032.1973738726</v>
          </cell>
        </row>
        <row r="14">
          <cell r="B14" t="str">
            <v>9I.3</v>
          </cell>
          <cell r="C14" t="str">
            <v>Speakers</v>
          </cell>
          <cell r="D14">
            <v>1</v>
          </cell>
          <cell r="G14">
            <v>21812072.884544931</v>
          </cell>
          <cell r="H14">
            <v>17550496.387692276</v>
          </cell>
          <cell r="I14">
            <v>0</v>
          </cell>
          <cell r="N14">
            <v>1316773.0785600001</v>
          </cell>
          <cell r="S14">
            <v>2944803.4182926551</v>
          </cell>
          <cell r="T14">
            <v>0</v>
          </cell>
          <cell r="U14">
            <v>21812072.884544931</v>
          </cell>
        </row>
        <row r="15">
          <cell r="B15" t="str">
            <v>9I.4</v>
          </cell>
          <cell r="C15" t="str">
            <v>Cabling for PA system</v>
          </cell>
          <cell r="D15">
            <v>1</v>
          </cell>
          <cell r="G15">
            <v>996267.0131999586</v>
          </cell>
          <cell r="H15">
            <v>801619.15118040016</v>
          </cell>
          <cell r="I15">
            <v>0</v>
          </cell>
          <cell r="N15">
            <v>60143.927520000005</v>
          </cell>
          <cell r="S15">
            <v>134503.93449955844</v>
          </cell>
          <cell r="T15">
            <v>0</v>
          </cell>
          <cell r="U15">
            <v>996267.0131999586</v>
          </cell>
        </row>
        <row r="16">
          <cell r="B16" t="str">
            <v>9I. 5</v>
          </cell>
          <cell r="C16" t="str">
            <v>Software (Included in 91.1)</v>
          </cell>
          <cell r="G16">
            <v>0</v>
          </cell>
          <cell r="H16">
            <v>0</v>
          </cell>
          <cell r="I16">
            <v>0</v>
          </cell>
          <cell r="N16">
            <v>0</v>
          </cell>
          <cell r="S16">
            <v>0</v>
          </cell>
          <cell r="T16">
            <v>0</v>
          </cell>
          <cell r="U16">
            <v>0</v>
          </cell>
        </row>
        <row r="17">
          <cell r="B17" t="str">
            <v>9I. 6</v>
          </cell>
          <cell r="C17" t="str">
            <v>Clearing and Forwarding Services</v>
          </cell>
          <cell r="G17">
            <v>0</v>
          </cell>
          <cell r="H17">
            <v>0</v>
          </cell>
          <cell r="I17">
            <v>0</v>
          </cell>
          <cell r="N17">
            <v>0</v>
          </cell>
          <cell r="S17">
            <v>0</v>
          </cell>
          <cell r="T17">
            <v>0</v>
          </cell>
          <cell r="U17">
            <v>0</v>
          </cell>
        </row>
        <row r="18">
          <cell r="B18" t="str">
            <v>9I. 7</v>
          </cell>
          <cell r="C18" t="str">
            <v>Inland Transportation</v>
          </cell>
          <cell r="D18">
            <v>1</v>
          </cell>
          <cell r="G18">
            <v>559935.45638548897</v>
          </cell>
          <cell r="H18">
            <v>484339.62734887633</v>
          </cell>
          <cell r="I18">
            <v>0</v>
          </cell>
          <cell r="N18">
            <v>0</v>
          </cell>
          <cell r="S18">
            <v>75595.829036612602</v>
          </cell>
          <cell r="T18">
            <v>0</v>
          </cell>
          <cell r="U18">
            <v>559935.45638548897</v>
          </cell>
        </row>
        <row r="19">
          <cell r="B19" t="str">
            <v>9I. 8</v>
          </cell>
          <cell r="C19" t="str">
            <v>Value of   engineering services</v>
          </cell>
          <cell r="D19">
            <v>1</v>
          </cell>
          <cell r="G19">
            <v>20232406.435960095</v>
          </cell>
          <cell r="H19">
            <v>0</v>
          </cell>
          <cell r="I19">
            <v>0</v>
          </cell>
          <cell r="L19">
            <v>18359715.4628313</v>
          </cell>
          <cell r="N19">
            <v>0</v>
          </cell>
          <cell r="P19">
            <v>1872690.973128797</v>
          </cell>
          <cell r="S19">
            <v>0</v>
          </cell>
          <cell r="T19">
            <v>0</v>
          </cell>
          <cell r="U19">
            <v>20232406.435960095</v>
          </cell>
        </row>
        <row r="20">
          <cell r="B20" t="str">
            <v>9I. 9</v>
          </cell>
          <cell r="C20" t="str">
            <v>Commissioning Spare Parts (provide separate list with quantity and unit prices for spares for each item 9I.1 to 9I.8)</v>
          </cell>
          <cell r="G20">
            <v>0</v>
          </cell>
          <cell r="H20">
            <v>0</v>
          </cell>
          <cell r="I20">
            <v>0</v>
          </cell>
          <cell r="N20">
            <v>0</v>
          </cell>
          <cell r="S20">
            <v>0</v>
          </cell>
          <cell r="T20">
            <v>0</v>
          </cell>
          <cell r="U20">
            <v>0</v>
          </cell>
        </row>
        <row r="21">
          <cell r="G21">
            <v>0</v>
          </cell>
          <cell r="H21">
            <v>0</v>
          </cell>
          <cell r="I21">
            <v>0</v>
          </cell>
          <cell r="N21">
            <v>0</v>
          </cell>
          <cell r="S21">
            <v>0</v>
          </cell>
          <cell r="T21">
            <v>0</v>
          </cell>
          <cell r="U21">
            <v>0</v>
          </cell>
        </row>
        <row r="22">
          <cell r="C22" t="str">
            <v>(provide separate list with quantity and unit prices for spares for each item 9I.1 to 9I.8)</v>
          </cell>
          <cell r="G22">
            <v>0</v>
          </cell>
          <cell r="H22">
            <v>0</v>
          </cell>
          <cell r="I22">
            <v>0</v>
          </cell>
          <cell r="N22">
            <v>0</v>
          </cell>
          <cell r="S22">
            <v>0</v>
          </cell>
          <cell r="T22">
            <v>0</v>
          </cell>
          <cell r="U22">
            <v>0</v>
          </cell>
        </row>
        <row r="23">
          <cell r="D23">
            <v>1</v>
          </cell>
          <cell r="G23">
            <v>0</v>
          </cell>
          <cell r="H23">
            <v>0</v>
          </cell>
          <cell r="I23">
            <v>0</v>
          </cell>
          <cell r="N23">
            <v>0</v>
          </cell>
          <cell r="T23">
            <v>0</v>
          </cell>
          <cell r="U23">
            <v>0</v>
          </cell>
        </row>
        <row r="24">
          <cell r="A24" t="str">
            <v>9I</v>
          </cell>
          <cell r="B24" t="str">
            <v>TOTAL APPORTIONED AMOUNT FOR  COST CENTRE 9I (inclusive of all taxes and duties except tax payable under Section 5 or 6 and 5F of the APGST)</v>
          </cell>
          <cell r="G24">
            <v>58449104.003465176</v>
          </cell>
          <cell r="H24">
            <v>30783837.783093803</v>
          </cell>
          <cell r="I24">
            <v>0</v>
          </cell>
          <cell r="J24">
            <v>0</v>
          </cell>
          <cell r="K24">
            <v>0</v>
          </cell>
          <cell r="L24">
            <v>18359715.4628313</v>
          </cell>
          <cell r="M24">
            <v>0</v>
          </cell>
          <cell r="N24">
            <v>2273301.4411200001</v>
          </cell>
          <cell r="O24">
            <v>0</v>
          </cell>
          <cell r="P24">
            <v>1872690.973128797</v>
          </cell>
          <cell r="Q24">
            <v>0</v>
          </cell>
          <cell r="R24">
            <v>0</v>
          </cell>
          <cell r="S24">
            <v>5159558.3432912901</v>
          </cell>
          <cell r="T24">
            <v>0</v>
          </cell>
          <cell r="U24">
            <v>58449104.003465183</v>
          </cell>
        </row>
        <row r="25">
          <cell r="B25" t="str">
            <v>Value of applicable Segniorage charges</v>
          </cell>
        </row>
        <row r="26">
          <cell r="U26">
            <v>58449104.003465176</v>
          </cell>
        </row>
        <row r="27">
          <cell r="B27" t="str">
            <v>Note for Tenderers :     Any items of work not specifically mentioned above shall be allocated to the most appropriate item of work and indicated separately (9I.1 to 9I.9)</v>
          </cell>
          <cell r="U27">
            <v>0</v>
          </cell>
        </row>
        <row r="28">
          <cell r="G28">
            <v>58449103.563465238</v>
          </cell>
          <cell r="U28">
            <v>0</v>
          </cell>
        </row>
        <row r="29">
          <cell r="G29">
            <v>0.43999993801116943</v>
          </cell>
        </row>
      </sheetData>
      <sheetData sheetId="29"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G7">
            <v>0</v>
          </cell>
          <cell r="I7">
            <v>0</v>
          </cell>
          <cell r="L7">
            <v>0</v>
          </cell>
          <cell r="P7">
            <v>0</v>
          </cell>
          <cell r="S7">
            <v>0</v>
          </cell>
          <cell r="T7">
            <v>0</v>
          </cell>
          <cell r="U7">
            <v>0</v>
          </cell>
        </row>
        <row r="8">
          <cell r="B8" t="str">
            <v>9J.2</v>
          </cell>
          <cell r="C8" t="str">
            <v>Supply &amp; Installation of Headend and antennas</v>
          </cell>
          <cell r="G8">
            <v>4530132.068268083</v>
          </cell>
          <cell r="H8">
            <v>2799865</v>
          </cell>
          <cell r="I8">
            <v>967610.84</v>
          </cell>
          <cell r="J8">
            <v>0</v>
          </cell>
          <cell r="K8">
            <v>0</v>
          </cell>
          <cell r="L8">
            <v>117910</v>
          </cell>
          <cell r="M8">
            <v>0</v>
          </cell>
          <cell r="N8">
            <v>0</v>
          </cell>
          <cell r="O8">
            <v>0</v>
          </cell>
          <cell r="P8">
            <v>13982</v>
          </cell>
          <cell r="Q8">
            <v>0</v>
          </cell>
          <cell r="R8">
            <v>0</v>
          </cell>
          <cell r="S8">
            <v>611603.87967552629</v>
          </cell>
          <cell r="T8">
            <v>19160.348592557202</v>
          </cell>
          <cell r="U8">
            <v>4530132.068268083</v>
          </cell>
        </row>
        <row r="9">
          <cell r="G9">
            <v>0</v>
          </cell>
          <cell r="H9">
            <v>0</v>
          </cell>
          <cell r="L9">
            <v>0</v>
          </cell>
          <cell r="P9">
            <v>0</v>
          </cell>
          <cell r="S9">
            <v>0</v>
          </cell>
          <cell r="T9">
            <v>0</v>
          </cell>
          <cell r="U9">
            <v>0</v>
          </cell>
        </row>
        <row r="10">
          <cell r="B10" t="str">
            <v>9J.3</v>
          </cell>
          <cell r="C10" t="str">
            <v>Television sets</v>
          </cell>
          <cell r="G10">
            <v>0</v>
          </cell>
          <cell r="H10">
            <v>0</v>
          </cell>
          <cell r="L10">
            <v>0</v>
          </cell>
          <cell r="P10">
            <v>0</v>
          </cell>
          <cell r="S10">
            <v>0</v>
          </cell>
          <cell r="T10">
            <v>0</v>
          </cell>
          <cell r="U10">
            <v>0</v>
          </cell>
        </row>
        <row r="11">
          <cell r="B11" t="str">
            <v>9J.3.a</v>
          </cell>
          <cell r="C11" t="str">
            <v>48" Television sets</v>
          </cell>
          <cell r="G11">
            <v>25812161.827730514</v>
          </cell>
          <cell r="H11">
            <v>16035109</v>
          </cell>
          <cell r="I11">
            <v>5541606</v>
          </cell>
          <cell r="J11" t="str">
            <v>inc</v>
          </cell>
          <cell r="L11">
            <v>675283</v>
          </cell>
          <cell r="P11">
            <v>69475</v>
          </cell>
          <cell r="S11">
            <v>3484847.2580376607</v>
          </cell>
          <cell r="T11">
            <v>5841.5696928528059</v>
          </cell>
          <cell r="U11">
            <v>25812161.827730514</v>
          </cell>
        </row>
        <row r="12">
          <cell r="G12">
            <v>0</v>
          </cell>
          <cell r="H12">
            <v>0</v>
          </cell>
          <cell r="L12">
            <v>0</v>
          </cell>
          <cell r="P12">
            <v>0</v>
          </cell>
          <cell r="S12">
            <v>0</v>
          </cell>
          <cell r="T12">
            <v>0</v>
          </cell>
          <cell r="U12">
            <v>0</v>
          </cell>
        </row>
        <row r="13">
          <cell r="B13" t="str">
            <v>9J. 4</v>
          </cell>
          <cell r="C13" t="str">
            <v>Software</v>
          </cell>
          <cell r="G13">
            <v>329284.26562598906</v>
          </cell>
          <cell r="H13">
            <v>224901</v>
          </cell>
          <cell r="I13">
            <v>77723.509999999995</v>
          </cell>
          <cell r="J13">
            <v>0</v>
          </cell>
          <cell r="K13">
            <v>0</v>
          </cell>
          <cell r="L13">
            <v>9471</v>
          </cell>
          <cell r="M13">
            <v>0</v>
          </cell>
          <cell r="N13">
            <v>0</v>
          </cell>
          <cell r="O13">
            <v>0</v>
          </cell>
          <cell r="P13">
            <v>2468</v>
          </cell>
          <cell r="Q13">
            <v>0</v>
          </cell>
          <cell r="R13">
            <v>0</v>
          </cell>
          <cell r="S13">
            <v>0</v>
          </cell>
          <cell r="T13">
            <v>14720.75562598907</v>
          </cell>
          <cell r="U13">
            <v>329284.26562598906</v>
          </cell>
        </row>
        <row r="14">
          <cell r="G14">
            <v>0</v>
          </cell>
          <cell r="L14">
            <v>0</v>
          </cell>
          <cell r="P14">
            <v>0</v>
          </cell>
          <cell r="U14">
            <v>0</v>
          </cell>
        </row>
        <row r="15">
          <cell r="B15" t="str">
            <v>9J. 5</v>
          </cell>
          <cell r="C15" t="str">
            <v>Clearing and Forwarding Services</v>
          </cell>
          <cell r="G15">
            <v>0</v>
          </cell>
          <cell r="I15">
            <v>0</v>
          </cell>
          <cell r="L15">
            <v>0</v>
          </cell>
          <cell r="P15">
            <v>0</v>
          </cell>
          <cell r="U15">
            <v>0</v>
          </cell>
        </row>
        <row r="16">
          <cell r="B16" t="str">
            <v>9J. 6</v>
          </cell>
          <cell r="C16" t="str">
            <v>Inland Transportation</v>
          </cell>
          <cell r="G16">
            <v>0</v>
          </cell>
          <cell r="I16">
            <v>0</v>
          </cell>
          <cell r="L16">
            <v>0</v>
          </cell>
          <cell r="P16">
            <v>0</v>
          </cell>
          <cell r="U16">
            <v>0</v>
          </cell>
        </row>
        <row r="17">
          <cell r="B17" t="str">
            <v>9J. 7</v>
          </cell>
          <cell r="C17" t="str">
            <v>Value of   engineering services</v>
          </cell>
          <cell r="G17">
            <v>0</v>
          </cell>
          <cell r="I17">
            <v>0</v>
          </cell>
          <cell r="L17">
            <v>0</v>
          </cell>
          <cell r="P17">
            <v>0</v>
          </cell>
          <cell r="U17">
            <v>0</v>
          </cell>
        </row>
        <row r="18">
          <cell r="B18" t="str">
            <v>9J. 8</v>
          </cell>
          <cell r="C18" t="str">
            <v>Commissioning Spare Parts (provide separate list with quantity and unit prices for spares for each item 9J.1 to 9J.8)</v>
          </cell>
          <cell r="G18">
            <v>0</v>
          </cell>
          <cell r="L18">
            <v>0</v>
          </cell>
          <cell r="P18">
            <v>0</v>
          </cell>
          <cell r="U18">
            <v>0</v>
          </cell>
        </row>
        <row r="19">
          <cell r="A19" t="str">
            <v>9J</v>
          </cell>
          <cell r="B19" t="str">
            <v>TOTAL APPORTIONED AMOUNT FOR  COST CENTRE 9J (inclusive of all taxes and duties except tax payable under Section 5 or 6 and 5F of the APGST)</v>
          </cell>
          <cell r="G19">
            <v>35497723.293176927</v>
          </cell>
          <cell r="H19">
            <v>21602133</v>
          </cell>
          <cell r="I19">
            <v>7465524.4188000001</v>
          </cell>
          <cell r="J19">
            <v>0</v>
          </cell>
          <cell r="K19">
            <v>0</v>
          </cell>
          <cell r="L19">
            <v>909725</v>
          </cell>
          <cell r="M19">
            <v>0</v>
          </cell>
          <cell r="N19">
            <v>0</v>
          </cell>
          <cell r="O19">
            <v>0</v>
          </cell>
          <cell r="P19">
            <v>155692</v>
          </cell>
          <cell r="Q19">
            <v>0</v>
          </cell>
          <cell r="R19">
            <v>0</v>
          </cell>
          <cell r="S19">
            <v>4748019.0974300653</v>
          </cell>
          <cell r="T19">
            <v>616629.77694685548</v>
          </cell>
          <cell r="U19">
            <v>35497723.293176919</v>
          </cell>
        </row>
        <row r="20">
          <cell r="B20" t="str">
            <v>Value of applicable Segniorage charges</v>
          </cell>
        </row>
        <row r="21">
          <cell r="U21">
            <v>35497723.293176927</v>
          </cell>
        </row>
        <row r="22">
          <cell r="U22">
            <v>0</v>
          </cell>
        </row>
        <row r="23">
          <cell r="B23" t="str">
            <v>Note for Tenderers:        Any items of work not specifically mentioned above shall be allocated to the most appropriate item of work and indicated seperately (9J.1 to 9J.8)</v>
          </cell>
          <cell r="U23">
            <v>0</v>
          </cell>
        </row>
        <row r="24">
          <cell r="G24">
            <v>35497723.293176919</v>
          </cell>
        </row>
        <row r="25">
          <cell r="G25">
            <v>0</v>
          </cell>
        </row>
      </sheetData>
      <sheetData sheetId="3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T2" t="str">
            <v>Addendum No.2</v>
          </cell>
        </row>
        <row r="3">
          <cell r="T3" t="str">
            <v>Package 3 - Passenger Terminal Building Works</v>
          </cell>
        </row>
        <row r="5">
          <cell r="B5" t="str">
            <v>Cost Centre 9K – SCADA System</v>
          </cell>
        </row>
        <row r="7">
          <cell r="B7" t="str">
            <v>Sl. No</v>
          </cell>
          <cell r="C7" t="str">
            <v>Item Description</v>
          </cell>
          <cell r="D7" t="str">
            <v>Qty</v>
          </cell>
          <cell r="E7" t="str">
            <v>Unit</v>
          </cell>
          <cell r="F7" t="str">
            <v>Unit Rate</v>
          </cell>
          <cell r="G7" t="str">
            <v xml:space="preserve">Apportioned Amt in Rs. </v>
          </cell>
          <cell r="H7" t="str">
            <v>COST BREAKDOWN</v>
          </cell>
        </row>
        <row r="10">
          <cell r="G10" t="str">
            <v xml:space="preserve">Apportioned Amt in Rs. </v>
          </cell>
          <cell r="H10" t="str">
            <v>CIF Price</v>
          </cell>
          <cell r="I10" t="str">
            <v>Custom Duty</v>
          </cell>
          <cell r="J10" t="str">
            <v>CVD</v>
          </cell>
          <cell r="K10" t="str">
            <v>Ex-Factory Price</v>
          </cell>
          <cell r="L10" t="str">
            <v>Value of Service</v>
          </cell>
          <cell r="M10" t="str">
            <v>Excise duty</v>
          </cell>
          <cell r="N10" t="str">
            <v>Sales Tax</v>
          </cell>
          <cell r="O10" t="str">
            <v>AP Entry Tax</v>
          </cell>
          <cell r="P10" t="str">
            <v>Service Tax</v>
          </cell>
          <cell r="Q10" t="str">
            <v>Works Contract Tax</v>
          </cell>
          <cell r="R10" t="str">
            <v>Other taxes &amp; levies *</v>
          </cell>
          <cell r="S10" t="str">
            <v>Construction services</v>
          </cell>
          <cell r="T10" t="str">
            <v>Installation, testing &amp; commissioning</v>
          </cell>
        </row>
        <row r="11">
          <cell r="S11">
            <v>0</v>
          </cell>
        </row>
        <row r="12">
          <cell r="B12" t="str">
            <v>9K.1</v>
          </cell>
          <cell r="C12" t="str">
            <v>Central Control Station consisting of the following:</v>
          </cell>
          <cell r="G12">
            <v>0</v>
          </cell>
          <cell r="S12">
            <v>0</v>
          </cell>
          <cell r="U12">
            <v>0</v>
          </cell>
        </row>
        <row r="13">
          <cell r="B13" t="str">
            <v>9K.1.1</v>
          </cell>
          <cell r="C13" t="str">
            <v>Main computer</v>
          </cell>
          <cell r="D13">
            <v>1</v>
          </cell>
          <cell r="G13">
            <v>427516.44756716723</v>
          </cell>
          <cell r="H13">
            <v>344137.52500100964</v>
          </cell>
          <cell r="N13">
            <v>25660.799999999999</v>
          </cell>
          <cell r="P13">
            <v>0</v>
          </cell>
          <cell r="S13">
            <v>57718.122566157581</v>
          </cell>
          <cell r="U13">
            <v>427516.44756716723</v>
          </cell>
        </row>
        <row r="14">
          <cell r="B14" t="str">
            <v>9K.1.2</v>
          </cell>
          <cell r="C14" t="str">
            <v>SQL server</v>
          </cell>
          <cell r="D14">
            <v>1</v>
          </cell>
          <cell r="G14">
            <v>63555.72586274409</v>
          </cell>
          <cell r="H14">
            <v>51160.394699460325</v>
          </cell>
          <cell r="N14">
            <v>3814.8024</v>
          </cell>
          <cell r="P14">
            <v>0</v>
          </cell>
          <cell r="S14">
            <v>8580.5287632837681</v>
          </cell>
          <cell r="U14">
            <v>63555.72586274409</v>
          </cell>
        </row>
        <row r="15">
          <cell r="B15" t="str">
            <v>High</v>
          </cell>
          <cell r="C15" t="str">
            <v>Desktop (High end terminal)</v>
          </cell>
          <cell r="D15">
            <v>2</v>
          </cell>
          <cell r="G15">
            <v>474704.15027311316</v>
          </cell>
          <cell r="H15">
            <v>343322.1349305496</v>
          </cell>
          <cell r="N15">
            <v>25600</v>
          </cell>
          <cell r="P15">
            <v>3859.0781254733497</v>
          </cell>
          <cell r="S15">
            <v>64088.837947743668</v>
          </cell>
          <cell r="T15">
            <v>37834.099269346567</v>
          </cell>
          <cell r="U15">
            <v>474704.15027311316</v>
          </cell>
        </row>
        <row r="16">
          <cell r="B16" t="str">
            <v>9K.1.3</v>
          </cell>
          <cell r="C16" t="str">
            <v>Furniture for computers &amp; peripherals</v>
          </cell>
          <cell r="D16">
            <v>1</v>
          </cell>
          <cell r="G16">
            <v>71381.100148517144</v>
          </cell>
          <cell r="H16">
            <v>53644.083582898369</v>
          </cell>
          <cell r="N16">
            <v>8100</v>
          </cell>
          <cell r="P16">
            <v>0</v>
          </cell>
          <cell r="S16">
            <v>9637.0165656187764</v>
          </cell>
          <cell r="U16">
            <v>71381.100148517144</v>
          </cell>
        </row>
        <row r="17">
          <cell r="B17" t="str">
            <v>9K.1.4</v>
          </cell>
          <cell r="C17" t="str">
            <v>Printers and plotters (2printers &amp;  1 plotter)</v>
          </cell>
          <cell r="D17">
            <v>1</v>
          </cell>
          <cell r="G17">
            <v>726890.73010570451</v>
          </cell>
          <cell r="H17">
            <v>525712.01911240409</v>
          </cell>
          <cell r="N17">
            <v>39200</v>
          </cell>
          <cell r="P17">
            <v>5909.2133796310654</v>
          </cell>
          <cell r="S17">
            <v>98136.033107482494</v>
          </cell>
          <cell r="T17">
            <v>57933.464506186923</v>
          </cell>
          <cell r="U17">
            <v>726890.73010570451</v>
          </cell>
        </row>
        <row r="18">
          <cell r="B18" t="str">
            <v>9K.2</v>
          </cell>
          <cell r="C18" t="str">
            <v>Sub station consisting of the following:</v>
          </cell>
          <cell r="D18">
            <v>1</v>
          </cell>
          <cell r="G18">
            <v>76857584.011401713</v>
          </cell>
          <cell r="H18">
            <v>51757788.303395882</v>
          </cell>
          <cell r="M18">
            <v>7873068.6470400011</v>
          </cell>
          <cell r="N18">
            <v>6850341.5923999995</v>
          </cell>
          <cell r="P18">
            <v>0</v>
          </cell>
          <cell r="S18">
            <v>10376385.468565825</v>
          </cell>
          <cell r="U18">
            <v>76857584.011401713</v>
          </cell>
        </row>
        <row r="19">
          <cell r="B19" t="str">
            <v>9k2.1</v>
          </cell>
          <cell r="C19" t="str">
            <v>Programmable electronic system (PES) units</v>
          </cell>
          <cell r="G19">
            <v>0</v>
          </cell>
          <cell r="H19">
            <v>0</v>
          </cell>
          <cell r="P19">
            <v>0</v>
          </cell>
          <cell r="S19">
            <v>0</v>
          </cell>
          <cell r="U19">
            <v>0</v>
          </cell>
        </row>
        <row r="20">
          <cell r="B20" t="str">
            <v>9k2.2</v>
          </cell>
          <cell r="C20" t="str">
            <v>I/O Modules</v>
          </cell>
          <cell r="G20">
            <v>0</v>
          </cell>
          <cell r="H20">
            <v>0</v>
          </cell>
          <cell r="P20">
            <v>0</v>
          </cell>
          <cell r="S20">
            <v>0</v>
          </cell>
          <cell r="U20">
            <v>0</v>
          </cell>
        </row>
        <row r="21">
          <cell r="B21" t="str">
            <v>9k2.3</v>
          </cell>
          <cell r="C21" t="str">
            <v>Communication modules for airport community network</v>
          </cell>
          <cell r="G21">
            <v>0</v>
          </cell>
          <cell r="H21">
            <v>0</v>
          </cell>
          <cell r="P21">
            <v>0</v>
          </cell>
          <cell r="S21">
            <v>0</v>
          </cell>
          <cell r="U21">
            <v>0</v>
          </cell>
        </row>
        <row r="22">
          <cell r="G22">
            <v>0</v>
          </cell>
          <cell r="H22">
            <v>0</v>
          </cell>
          <cell r="P22">
            <v>0</v>
          </cell>
          <cell r="S22">
            <v>0</v>
          </cell>
          <cell r="U22">
            <v>0</v>
          </cell>
        </row>
        <row r="23">
          <cell r="B23" t="str">
            <v>9K.3</v>
          </cell>
          <cell r="C23" t="str">
            <v>SCADA software</v>
          </cell>
          <cell r="G23">
            <v>0</v>
          </cell>
          <cell r="H23">
            <v>0</v>
          </cell>
          <cell r="P23">
            <v>0</v>
          </cell>
          <cell r="S23">
            <v>0</v>
          </cell>
          <cell r="U23">
            <v>0</v>
          </cell>
        </row>
        <row r="24">
          <cell r="B24" t="str">
            <v>9k3.1</v>
          </cell>
          <cell r="C24" t="str">
            <v>SCADA software (BAS)</v>
          </cell>
          <cell r="D24">
            <v>1</v>
          </cell>
          <cell r="G24">
            <v>72114109.198730692</v>
          </cell>
          <cell r="H24">
            <v>60136090.578100733</v>
          </cell>
          <cell r="N24">
            <v>2242040</v>
          </cell>
          <cell r="P24">
            <v>0</v>
          </cell>
          <cell r="S24">
            <v>9735978.6206299625</v>
          </cell>
          <cell r="U24">
            <v>72114109.198730692</v>
          </cell>
        </row>
        <row r="25">
          <cell r="B25" t="str">
            <v>9K.4</v>
          </cell>
          <cell r="C25" t="str">
            <v>Clearing and Frowarding charges</v>
          </cell>
          <cell r="H25">
            <v>0</v>
          </cell>
          <cell r="N25">
            <v>0</v>
          </cell>
          <cell r="P25">
            <v>0</v>
          </cell>
          <cell r="S25">
            <v>0</v>
          </cell>
          <cell r="U25">
            <v>0</v>
          </cell>
        </row>
        <row r="26">
          <cell r="B26" t="str">
            <v>9K.5</v>
          </cell>
          <cell r="C26" t="str">
            <v>inland transportation</v>
          </cell>
          <cell r="G26">
            <v>1270725.8018375812</v>
          </cell>
          <cell r="H26">
            <v>0</v>
          </cell>
          <cell r="L26">
            <v>997429.86047786765</v>
          </cell>
          <cell r="P26">
            <v>101737.8457687425</v>
          </cell>
          <cell r="S26">
            <v>171558.09559097092</v>
          </cell>
          <cell r="U26">
            <v>1270725.8018375812</v>
          </cell>
        </row>
        <row r="27">
          <cell r="B27" t="str">
            <v>9K.6</v>
          </cell>
          <cell r="C27" t="str">
            <v>value of engineering services</v>
          </cell>
          <cell r="D27">
            <v>1</v>
          </cell>
          <cell r="H27">
            <v>0</v>
          </cell>
          <cell r="L27">
            <v>4136238.866357767</v>
          </cell>
          <cell r="P27">
            <v>421896.36436849221</v>
          </cell>
          <cell r="S27">
            <v>711433.74681175442</v>
          </cell>
          <cell r="U27">
            <v>5269568.9775380129</v>
          </cell>
        </row>
        <row r="28">
          <cell r="B28" t="str">
            <v>9K.7</v>
          </cell>
          <cell r="C28" t="str">
            <v>Spares</v>
          </cell>
          <cell r="G28">
            <v>0</v>
          </cell>
          <cell r="H28">
            <v>0</v>
          </cell>
          <cell r="N28">
            <v>0</v>
          </cell>
          <cell r="P28">
            <v>0</v>
          </cell>
          <cell r="S28">
            <v>0</v>
          </cell>
          <cell r="U28">
            <v>0</v>
          </cell>
        </row>
        <row r="29">
          <cell r="C29" t="str">
            <v>critical spares</v>
          </cell>
          <cell r="D29">
            <v>1</v>
          </cell>
          <cell r="G29">
            <v>1285955.829421737</v>
          </cell>
          <cell r="H29">
            <v>1035154.6505557901</v>
          </cell>
          <cell r="N29">
            <v>77186.880000000005</v>
          </cell>
          <cell r="P29">
            <v>0</v>
          </cell>
          <cell r="S29">
            <v>173614.298865947</v>
          </cell>
          <cell r="U29">
            <v>1285955.829421737</v>
          </cell>
        </row>
        <row r="30">
          <cell r="P30">
            <v>0</v>
          </cell>
          <cell r="U30">
            <v>0</v>
          </cell>
        </row>
        <row r="31">
          <cell r="P31">
            <v>0</v>
          </cell>
          <cell r="U31">
            <v>0</v>
          </cell>
        </row>
        <row r="32">
          <cell r="A32" t="str">
            <v>9K</v>
          </cell>
          <cell r="B32" t="str">
            <v>TOTAL APPORTIONED AMOUNT FOR  COST CENTRE 9K (inclusive of all taxes and duties except tax payable under Section 5 or 6 and 5F of the APGST)</v>
          </cell>
          <cell r="G32">
            <v>153292422.99534899</v>
          </cell>
          <cell r="H32">
            <v>114247009.68937874</v>
          </cell>
          <cell r="I32">
            <v>0</v>
          </cell>
          <cell r="J32">
            <v>0</v>
          </cell>
          <cell r="K32">
            <v>0</v>
          </cell>
          <cell r="L32">
            <v>5133668.7268356346</v>
          </cell>
          <cell r="M32">
            <v>7873068.6470400011</v>
          </cell>
          <cell r="N32">
            <v>9271944.0748000015</v>
          </cell>
          <cell r="O32">
            <v>0</v>
          </cell>
          <cell r="P32">
            <v>533402.50164233916</v>
          </cell>
          <cell r="Q32">
            <v>0</v>
          </cell>
          <cell r="R32">
            <v>0</v>
          </cell>
          <cell r="S32">
            <v>21407130.769414749</v>
          </cell>
          <cell r="T32">
            <v>95767.56377553349</v>
          </cell>
          <cell r="U32">
            <v>158561991.97288701</v>
          </cell>
        </row>
        <row r="33">
          <cell r="B33" t="str">
            <v>Value of applicable Segniorage charges</v>
          </cell>
        </row>
        <row r="34">
          <cell r="U34">
            <v>158561991.97288701</v>
          </cell>
        </row>
        <row r="35">
          <cell r="B35" t="str">
            <v>Note for Tenderers :     Any items of work not specifically mentioned above shall be allocated to the most appropriate item of work and indicated separately (9K.1 to 9K.7)</v>
          </cell>
          <cell r="U35">
            <v>0</v>
          </cell>
        </row>
        <row r="36">
          <cell r="G36">
            <v>153292423.205349</v>
          </cell>
          <cell r="U36">
            <v>-5269568.9775380194</v>
          </cell>
        </row>
        <row r="37">
          <cell r="G37">
            <v>-0.21000000834465027</v>
          </cell>
        </row>
      </sheetData>
      <sheetData sheetId="31"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3">
          <cell r="B3" t="str">
            <v>Cost Centre 10 – Baggage Handling System</v>
          </cell>
        </row>
        <row r="5">
          <cell r="B5" t="str">
            <v>SL. NO</v>
          </cell>
          <cell r="C5" t="str">
            <v>ITEM DESCRIPTION</v>
          </cell>
          <cell r="D5" t="str">
            <v>QTY</v>
          </cell>
          <cell r="E5" t="str">
            <v>UNIT</v>
          </cell>
          <cell r="F5" t="str">
            <v>UNIT RATE (INR)</v>
          </cell>
          <cell r="G5" t="str">
            <v>APPORTIONED AMOUNT IN RUPEES</v>
          </cell>
          <cell r="H5" t="str">
            <v>COST BREAKDOWN</v>
          </cell>
        </row>
        <row r="6">
          <cell r="H6" t="str">
            <v>CIF Price</v>
          </cell>
          <cell r="I6" t="str">
            <v>Custom Duty</v>
          </cell>
          <cell r="J6" t="str">
            <v>CVD</v>
          </cell>
          <cell r="K6" t="str">
            <v>Ex-Factory Price</v>
          </cell>
          <cell r="L6" t="str">
            <v>Value of Service</v>
          </cell>
          <cell r="M6" t="str">
            <v>Excise Duty</v>
          </cell>
          <cell r="N6" t="str">
            <v>Sales Tax</v>
          </cell>
          <cell r="O6" t="str">
            <v>AP Entry Tax</v>
          </cell>
          <cell r="P6" t="str">
            <v>Service Tax</v>
          </cell>
          <cell r="Q6" t="str">
            <v>Works Conract Tax</v>
          </cell>
          <cell r="R6" t="str">
            <v>Other taxes &amp; levies*</v>
          </cell>
          <cell r="S6" t="str">
            <v>Construction Services</v>
          </cell>
          <cell r="T6" t="str">
            <v>Installation, testing &amp; commissioning</v>
          </cell>
        </row>
        <row r="7">
          <cell r="B7">
            <v>10.1</v>
          </cell>
          <cell r="C7" t="str">
            <v xml:space="preserve">Check-in belt system </v>
          </cell>
          <cell r="D7">
            <v>2</v>
          </cell>
          <cell r="E7" t="str">
            <v xml:space="preserve"> Set</v>
          </cell>
          <cell r="F7">
            <v>10399588.5</v>
          </cell>
          <cell r="G7">
            <v>20799177</v>
          </cell>
          <cell r="H7">
            <v>14350000</v>
          </cell>
          <cell r="I7">
            <v>2898700</v>
          </cell>
          <cell r="J7">
            <v>2759792</v>
          </cell>
          <cell r="L7">
            <v>352058.50795953209</v>
          </cell>
          <cell r="P7">
            <v>73185</v>
          </cell>
          <cell r="S7">
            <v>1623167.77308</v>
          </cell>
          <cell r="T7">
            <v>717500</v>
          </cell>
          <cell r="U7">
            <v>22422344.773079999</v>
          </cell>
        </row>
        <row r="8">
          <cell r="B8">
            <v>10.199999999999999</v>
          </cell>
          <cell r="C8" t="str">
            <v>Check-in weighing scale</v>
          </cell>
          <cell r="D8">
            <v>44</v>
          </cell>
          <cell r="E8" t="str">
            <v>No.</v>
          </cell>
          <cell r="F8">
            <v>173896.1409818182</v>
          </cell>
          <cell r="G8">
            <v>7651430.2032000003</v>
          </cell>
          <cell r="H8">
            <v>5278960</v>
          </cell>
          <cell r="I8">
            <v>1066349.92</v>
          </cell>
          <cell r="J8">
            <v>1015249.5872</v>
          </cell>
          <cell r="L8">
            <v>129512.3889322684</v>
          </cell>
          <cell r="P8">
            <v>26922.696</v>
          </cell>
          <cell r="S8">
            <v>27141.709684442183</v>
          </cell>
          <cell r="T8">
            <v>263948</v>
          </cell>
          <cell r="U8">
            <v>7678571.9128844421</v>
          </cell>
        </row>
        <row r="9">
          <cell r="B9">
            <v>10.3</v>
          </cell>
          <cell r="C9" t="str">
            <v>Bag tag printer and support</v>
          </cell>
          <cell r="D9">
            <v>44</v>
          </cell>
          <cell r="E9" t="str">
            <v>No.</v>
          </cell>
          <cell r="F9">
            <v>295509.49549227272</v>
          </cell>
          <cell r="G9">
            <v>13002417.801659999</v>
          </cell>
          <cell r="H9">
            <v>8970773</v>
          </cell>
          <cell r="I9">
            <v>1812096.1460000002</v>
          </cell>
          <cell r="J9">
            <v>1725259.06336</v>
          </cell>
          <cell r="L9">
            <v>220086.19913753698</v>
          </cell>
          <cell r="P9">
            <v>45750.942300000002</v>
          </cell>
          <cell r="S9">
            <v>46123.122056433924</v>
          </cell>
          <cell r="T9">
            <v>448538.65</v>
          </cell>
          <cell r="U9">
            <v>13048540.923716433</v>
          </cell>
        </row>
        <row r="10">
          <cell r="B10">
            <v>10.4</v>
          </cell>
          <cell r="C10" t="str">
            <v xml:space="preserve">Check-in collect conveyor </v>
          </cell>
          <cell r="D10">
            <v>4</v>
          </cell>
          <cell r="E10" t="str">
            <v>No.</v>
          </cell>
          <cell r="F10">
            <v>2726721.375</v>
          </cell>
          <cell r="G10">
            <v>10906885.5</v>
          </cell>
          <cell r="H10">
            <v>7525000</v>
          </cell>
          <cell r="I10">
            <v>1520050</v>
          </cell>
          <cell r="J10">
            <v>1447208</v>
          </cell>
          <cell r="L10">
            <v>184616.0468568278</v>
          </cell>
          <cell r="P10">
            <v>38377.5</v>
          </cell>
          <cell r="S10">
            <v>425586.67220999999</v>
          </cell>
          <cell r="T10">
            <v>376250</v>
          </cell>
          <cell r="U10">
            <v>11332472.17221</v>
          </cell>
        </row>
        <row r="11">
          <cell r="B11">
            <v>10.5</v>
          </cell>
          <cell r="C11" t="str">
            <v>Conveyor drive unit</v>
          </cell>
          <cell r="G11" t="str">
            <v>Included in 10.6</v>
          </cell>
          <cell r="S11">
            <v>0</v>
          </cell>
          <cell r="U11">
            <v>0</v>
          </cell>
        </row>
        <row r="12">
          <cell r="B12">
            <v>10.6</v>
          </cell>
          <cell r="C12" t="str">
            <v>Belt Conveyor</v>
          </cell>
          <cell r="D12">
            <v>1</v>
          </cell>
          <cell r="E12" t="str">
            <v>No.</v>
          </cell>
          <cell r="F12">
            <v>69328048.683599994</v>
          </cell>
          <cell r="G12">
            <v>69328048.683599994</v>
          </cell>
          <cell r="H12">
            <v>47831580</v>
          </cell>
          <cell r="I12">
            <v>9661979.1600000001</v>
          </cell>
          <cell r="J12">
            <v>9198969.4655999988</v>
          </cell>
          <cell r="L12">
            <v>1173485.3441217418</v>
          </cell>
          <cell r="P12">
            <v>243941.05799999999</v>
          </cell>
          <cell r="S12">
            <v>10820721.838536287</v>
          </cell>
          <cell r="T12">
            <v>2391579</v>
          </cell>
          <cell r="U12">
            <v>80148770.522136286</v>
          </cell>
        </row>
        <row r="13">
          <cell r="B13">
            <v>10.7</v>
          </cell>
          <cell r="C13" t="str">
            <v>Merge unit</v>
          </cell>
          <cell r="G13" t="str">
            <v>Included in 10.6</v>
          </cell>
          <cell r="S13">
            <v>0</v>
          </cell>
          <cell r="U13">
            <v>0</v>
          </cell>
        </row>
        <row r="14">
          <cell r="B14">
            <v>10.8</v>
          </cell>
          <cell r="C14" t="str">
            <v>Diverter arm</v>
          </cell>
          <cell r="D14">
            <v>2</v>
          </cell>
          <cell r="E14" t="str">
            <v>No.</v>
          </cell>
          <cell r="F14">
            <v>386729.89613999991</v>
          </cell>
          <cell r="G14">
            <v>773459.79227999982</v>
          </cell>
          <cell r="H14">
            <v>533634</v>
          </cell>
          <cell r="I14">
            <v>107794.06800000001</v>
          </cell>
          <cell r="J14">
            <v>102628.49088</v>
          </cell>
          <cell r="L14">
            <v>13092.013229022783</v>
          </cell>
          <cell r="P14">
            <v>2721.5333999999998</v>
          </cell>
          <cell r="S14">
            <v>60360.802189531183</v>
          </cell>
          <cell r="T14">
            <v>26681.7</v>
          </cell>
          <cell r="U14">
            <v>833820.59446953097</v>
          </cell>
        </row>
        <row r="15">
          <cell r="B15">
            <v>10.9</v>
          </cell>
          <cell r="C15" t="str">
            <v>Belt curve 45 and 180 degrees</v>
          </cell>
          <cell r="D15">
            <v>34</v>
          </cell>
          <cell r="E15" t="str">
            <v>No.</v>
          </cell>
          <cell r="F15">
            <v>1064057.5889999999</v>
          </cell>
          <cell r="G15">
            <v>36177958.026000001</v>
          </cell>
          <cell r="H15">
            <v>24960300</v>
          </cell>
          <cell r="I15">
            <v>5041980.5999999996</v>
          </cell>
          <cell r="J15">
            <v>4800364.8959999997</v>
          </cell>
          <cell r="L15">
            <v>612368.36071235605</v>
          </cell>
          <cell r="P15">
            <v>127297.53</v>
          </cell>
          <cell r="S15">
            <v>166078.10849111999</v>
          </cell>
          <cell r="T15">
            <v>1248015</v>
          </cell>
          <cell r="U15">
            <v>36344036.134491123</v>
          </cell>
        </row>
        <row r="16">
          <cell r="B16" t="str">
            <v>10.10</v>
          </cell>
          <cell r="C16" t="str">
            <v xml:space="preserve">Reclaim unit </v>
          </cell>
          <cell r="D16">
            <v>4</v>
          </cell>
          <cell r="E16" t="str">
            <v>No.</v>
          </cell>
          <cell r="F16">
            <v>9116563.4839825556</v>
          </cell>
          <cell r="G16">
            <v>36466253.935930222</v>
          </cell>
          <cell r="H16">
            <v>24214360</v>
          </cell>
          <cell r="I16">
            <v>4891300.72</v>
          </cell>
          <cell r="J16">
            <v>4656905.7152000004</v>
          </cell>
          <cell r="L16">
            <v>594067.69705888326</v>
          </cell>
          <cell r="P16">
            <v>123493.23599999999</v>
          </cell>
          <cell r="S16">
            <v>1369476.2647302239</v>
          </cell>
          <cell r="T16">
            <v>1210718</v>
          </cell>
          <cell r="U16">
            <v>36466253.935930222</v>
          </cell>
        </row>
        <row r="17">
          <cell r="B17">
            <v>10.11</v>
          </cell>
          <cell r="C17" t="str">
            <v>Feed conveyor to reclaim unit</v>
          </cell>
          <cell r="D17">
            <v>4</v>
          </cell>
          <cell r="E17" t="str">
            <v>No.</v>
          </cell>
          <cell r="F17">
            <v>7625940.5446583945</v>
          </cell>
          <cell r="G17">
            <v>30503762.178633578</v>
          </cell>
          <cell r="H17">
            <v>20255140</v>
          </cell>
          <cell r="I17">
            <v>4091538.28</v>
          </cell>
          <cell r="J17">
            <v>3895468.5247999998</v>
          </cell>
          <cell r="L17">
            <v>496933.40535968199</v>
          </cell>
          <cell r="P17">
            <v>103301.21399999999</v>
          </cell>
          <cell r="S17">
            <v>1145557.1598335761</v>
          </cell>
          <cell r="T17">
            <v>1012757</v>
          </cell>
          <cell r="U17">
            <v>30503762.178633578</v>
          </cell>
        </row>
        <row r="18">
          <cell r="B18">
            <v>10.119999999999999</v>
          </cell>
          <cell r="C18" t="str">
            <v>Sorting racetrack</v>
          </cell>
          <cell r="D18">
            <v>2</v>
          </cell>
          <cell r="E18" t="str">
            <v>No.</v>
          </cell>
          <cell r="F18">
            <v>6410556.1832872555</v>
          </cell>
          <cell r="G18">
            <v>12821112.366574511</v>
          </cell>
          <cell r="H18">
            <v>8205340</v>
          </cell>
          <cell r="I18">
            <v>1657478.68</v>
          </cell>
          <cell r="J18">
            <v>1578050.9888000002</v>
          </cell>
          <cell r="L18">
            <v>201307.30018819979</v>
          </cell>
          <cell r="P18">
            <v>41847.233999999997</v>
          </cell>
          <cell r="S18">
            <v>928128.46377451194</v>
          </cell>
          <cell r="T18">
            <v>410267</v>
          </cell>
          <cell r="U18">
            <v>12821112.366574511</v>
          </cell>
        </row>
        <row r="19">
          <cell r="B19">
            <v>10.130000000000001</v>
          </cell>
          <cell r="C19" t="str">
            <v>Baggage management system</v>
          </cell>
          <cell r="D19">
            <v>1</v>
          </cell>
          <cell r="E19" t="str">
            <v>Item</v>
          </cell>
          <cell r="F19">
            <v>82687742.056644484</v>
          </cell>
          <cell r="G19">
            <v>82687742.056644484</v>
          </cell>
          <cell r="H19">
            <v>49346800</v>
          </cell>
          <cell r="I19">
            <v>9968053.6000000015</v>
          </cell>
          <cell r="J19">
            <v>9490376.5760000013</v>
          </cell>
          <cell r="L19">
            <v>1210659.2878451175</v>
          </cell>
          <cell r="P19">
            <v>251668.68</v>
          </cell>
          <cell r="S19">
            <v>11163503.20064448</v>
          </cell>
          <cell r="T19">
            <v>2467340</v>
          </cell>
          <cell r="U19">
            <v>82687742.056644484</v>
          </cell>
        </row>
        <row r="20">
          <cell r="B20">
            <v>10.14</v>
          </cell>
          <cell r="C20" t="str">
            <v>Information monitors</v>
          </cell>
          <cell r="D20">
            <v>44</v>
          </cell>
          <cell r="E20" t="str">
            <v>No.</v>
          </cell>
          <cell r="F20">
            <v>466002.65736347722</v>
          </cell>
          <cell r="G20">
            <v>20504116.923992999</v>
          </cell>
          <cell r="H20">
            <v>14096425</v>
          </cell>
          <cell r="I20">
            <v>2847477.85</v>
          </cell>
          <cell r="J20">
            <v>2711024.4560000002</v>
          </cell>
          <cell r="L20">
            <v>345837.37652010086</v>
          </cell>
          <cell r="P20">
            <v>71891.767500000002</v>
          </cell>
          <cell r="S20">
            <v>72476.60049299727</v>
          </cell>
          <cell r="T20">
            <v>704821.25</v>
          </cell>
          <cell r="U20">
            <v>20504116.923992999</v>
          </cell>
        </row>
        <row r="21">
          <cell r="B21">
            <v>10.15</v>
          </cell>
          <cell r="C21" t="str">
            <v>Level 4 spiral</v>
          </cell>
          <cell r="G21" t="str">
            <v>N/A</v>
          </cell>
          <cell r="S21">
            <v>0</v>
          </cell>
          <cell r="U21">
            <v>0</v>
          </cell>
        </row>
        <row r="22">
          <cell r="B22">
            <v>10.16</v>
          </cell>
          <cell r="C22" t="str">
            <v>Structural supports, platforms &amp; ladders</v>
          </cell>
          <cell r="D22">
            <v>1</v>
          </cell>
          <cell r="E22" t="str">
            <v>Item</v>
          </cell>
          <cell r="F22">
            <v>26757963.656550001</v>
          </cell>
          <cell r="G22">
            <v>26757963.656550001</v>
          </cell>
          <cell r="H22">
            <v>15968750</v>
          </cell>
          <cell r="I22">
            <v>3225687.5</v>
          </cell>
          <cell r="J22">
            <v>3071110</v>
          </cell>
          <cell r="L22">
            <v>391772.42501594272</v>
          </cell>
          <cell r="P22">
            <v>81440.625</v>
          </cell>
          <cell r="S22">
            <v>3612538.03155</v>
          </cell>
          <cell r="T22">
            <v>798437.5</v>
          </cell>
          <cell r="U22">
            <v>26757963.656550001</v>
          </cell>
        </row>
        <row r="23">
          <cell r="B23">
            <v>10.17</v>
          </cell>
          <cell r="C23" t="str">
            <v>Fire doors</v>
          </cell>
          <cell r="D23">
            <v>14</v>
          </cell>
          <cell r="E23" t="str">
            <v>No.</v>
          </cell>
          <cell r="F23">
            <v>838127.96912250004</v>
          </cell>
          <cell r="G23">
            <v>11733791.567715</v>
          </cell>
          <cell r="H23">
            <v>8006250</v>
          </cell>
          <cell r="I23">
            <v>1617262.5</v>
          </cell>
          <cell r="J23">
            <v>1539762</v>
          </cell>
          <cell r="L23">
            <v>196422.88706278772</v>
          </cell>
          <cell r="P23">
            <v>40831.875</v>
          </cell>
          <cell r="S23">
            <v>129372.692715</v>
          </cell>
          <cell r="T23">
            <v>400312.5</v>
          </cell>
          <cell r="U23">
            <v>11733791.567715</v>
          </cell>
        </row>
        <row r="24">
          <cell r="B24">
            <v>10.18</v>
          </cell>
          <cell r="C24" t="str">
            <v>Software</v>
          </cell>
          <cell r="G24" t="str">
            <v>N/A</v>
          </cell>
          <cell r="U24">
            <v>0</v>
          </cell>
        </row>
        <row r="25">
          <cell r="B25">
            <v>10.19</v>
          </cell>
          <cell r="C25" t="str">
            <v>Clearing and Forwarding Services</v>
          </cell>
          <cell r="D25">
            <v>1</v>
          </cell>
          <cell r="E25" t="str">
            <v>Item</v>
          </cell>
          <cell r="F25">
            <v>509068.35648000002</v>
          </cell>
          <cell r="G25">
            <v>509068.35648000002</v>
          </cell>
          <cell r="L25">
            <v>4990866.24</v>
          </cell>
          <cell r="P25">
            <v>509068.35648000002</v>
          </cell>
          <cell r="U25">
            <v>5499934.5964799998</v>
          </cell>
        </row>
        <row r="26">
          <cell r="B26" t="str">
            <v>10.20</v>
          </cell>
          <cell r="C26" t="str">
            <v>Inland Transportation</v>
          </cell>
          <cell r="D26">
            <v>1</v>
          </cell>
          <cell r="E26" t="str">
            <v>Item</v>
          </cell>
          <cell r="F26">
            <v>1160202.5015</v>
          </cell>
          <cell r="G26">
            <v>1160202.5015</v>
          </cell>
          <cell r="L26">
            <v>1131353</v>
          </cell>
          <cell r="P26">
            <v>28849.501499999998</v>
          </cell>
          <cell r="U26">
            <v>1160202.5015</v>
          </cell>
        </row>
        <row r="27">
          <cell r="B27" t="str">
            <v>10.21</v>
          </cell>
          <cell r="C27" t="str">
            <v>Value of engineering services</v>
          </cell>
          <cell r="G27" t="str">
            <v>N/A</v>
          </cell>
          <cell r="U27">
            <v>0</v>
          </cell>
        </row>
        <row r="28">
          <cell r="B28">
            <v>10.220000000000001</v>
          </cell>
          <cell r="C28" t="str">
            <v>Spare Parts comprising:</v>
          </cell>
          <cell r="D28">
            <v>1</v>
          </cell>
          <cell r="E28" t="str">
            <v>Item</v>
          </cell>
          <cell r="F28">
            <v>10169194.056</v>
          </cell>
          <cell r="G28">
            <v>10169194.056</v>
          </cell>
          <cell r="H28">
            <v>7293300</v>
          </cell>
          <cell r="I28">
            <v>1473246.6</v>
          </cell>
          <cell r="J28">
            <v>1402647.456</v>
          </cell>
          <cell r="U28">
            <v>10169194.056</v>
          </cell>
        </row>
        <row r="29">
          <cell r="C29" t="str">
            <v>(i) Replacement Parts</v>
          </cell>
        </row>
        <row r="30">
          <cell r="C30" t="str">
            <v>(ii) Commissioning Parts</v>
          </cell>
        </row>
        <row r="31">
          <cell r="C31" t="str">
            <v>(iii) Critical Spare Parts</v>
          </cell>
        </row>
        <row r="32">
          <cell r="C32" t="str">
            <v>(provide separate list with quantity and unit prices for spares for each item 10.1 to 10.21)</v>
          </cell>
        </row>
        <row r="33">
          <cell r="A33" t="str">
            <v>10</v>
          </cell>
          <cell r="B33" t="str">
            <v>TOTAL APPORTIONED AMOUNT FOR  COST CENTRE 10 (inclusive of all taxes and duties except tax payable under Section 5 or 6 and 5F of the APGST)</v>
          </cell>
          <cell r="G33">
            <v>391952584.6067608</v>
          </cell>
          <cell r="H33">
            <v>256836612</v>
          </cell>
          <cell r="I33">
            <v>51880995.624000005</v>
          </cell>
          <cell r="J33">
            <v>49394817.219839998</v>
          </cell>
          <cell r="K33">
            <v>0</v>
          </cell>
          <cell r="L33">
            <v>6122219.2400000002</v>
          </cell>
          <cell r="M33">
            <v>0</v>
          </cell>
          <cell r="N33">
            <v>0</v>
          </cell>
          <cell r="O33">
            <v>0</v>
          </cell>
          <cell r="P33">
            <v>1810588.74918</v>
          </cell>
          <cell r="Q33">
            <v>0</v>
          </cell>
          <cell r="R33">
            <v>0</v>
          </cell>
          <cell r="S33">
            <v>31590232.439988606</v>
          </cell>
          <cell r="T33">
            <v>12477165.600000001</v>
          </cell>
          <cell r="U33">
            <v>410112630.87300867</v>
          </cell>
        </row>
        <row r="34">
          <cell r="B34" t="str">
            <v>Value of applicable Segniorage charges</v>
          </cell>
          <cell r="U34">
            <v>410112630.87300861</v>
          </cell>
        </row>
        <row r="35">
          <cell r="U35">
            <v>0</v>
          </cell>
        </row>
        <row r="36">
          <cell r="B36" t="str">
            <v>Note for Tenderers: Any items of work not specifically mentioned above shall be allocated to the most appropriate item of work and indicated separately (10.1.to 10.22)</v>
          </cell>
          <cell r="U36">
            <v>-18160046.266247869</v>
          </cell>
        </row>
        <row r="37">
          <cell r="G37">
            <v>391952584.60676098</v>
          </cell>
        </row>
      </sheetData>
      <sheetData sheetId="32" refreshError="1">
        <row r="1">
          <cell r="B1" t="str">
            <v>2</v>
          </cell>
          <cell r="C1" t="str">
            <v>3</v>
          </cell>
          <cell r="D1" t="str">
            <v>4</v>
          </cell>
          <cell r="E1" t="str">
            <v>5</v>
          </cell>
          <cell r="F1" t="str">
            <v>6</v>
          </cell>
          <cell r="G1" t="str">
            <v>7</v>
          </cell>
          <cell r="H1" t="str">
            <v>8</v>
          </cell>
          <cell r="I1" t="str">
            <v>9</v>
          </cell>
          <cell r="J1" t="str">
            <v>10</v>
          </cell>
          <cell r="K1" t="str">
            <v>11</v>
          </cell>
          <cell r="L1" t="str">
            <v>12</v>
          </cell>
          <cell r="M1" t="str">
            <v>13</v>
          </cell>
          <cell r="N1" t="str">
            <v>14</v>
          </cell>
          <cell r="O1" t="str">
            <v>15</v>
          </cell>
          <cell r="P1" t="str">
            <v>16</v>
          </cell>
          <cell r="Q1" t="str">
            <v>17</v>
          </cell>
          <cell r="R1" t="str">
            <v>18</v>
          </cell>
          <cell r="S1" t="str">
            <v>19</v>
          </cell>
          <cell r="T1" t="str">
            <v>20</v>
          </cell>
          <cell r="U1" t="str">
            <v>21</v>
          </cell>
          <cell r="V1" t="str">
            <v>22</v>
          </cell>
        </row>
        <row r="3">
          <cell r="B3" t="str">
            <v>Cost Centre 11A – Passenger Boarding Bridges</v>
          </cell>
        </row>
        <row r="5">
          <cell r="B5" t="str">
            <v>SL. NO</v>
          </cell>
          <cell r="C5" t="str">
            <v>ITEM DESCRIPTION</v>
          </cell>
          <cell r="D5" t="str">
            <v>QTY</v>
          </cell>
          <cell r="E5" t="str">
            <v>UNIT</v>
          </cell>
          <cell r="F5" t="str">
            <v>UNIT RATE (USD)</v>
          </cell>
          <cell r="G5" t="str">
            <v>UNIT RATE (INR)</v>
          </cell>
          <cell r="H5" t="str">
            <v>APPORTIONED AMOUNT IN RUPEES</v>
          </cell>
          <cell r="J5" t="str">
            <v>COST BREAKDOWN</v>
          </cell>
        </row>
        <row r="6">
          <cell r="I6" t="str">
            <v>CIF Price (USD)</v>
          </cell>
          <cell r="J6" t="str">
            <v>CIF Price</v>
          </cell>
          <cell r="K6" t="str">
            <v>Custom Duty</v>
          </cell>
          <cell r="L6" t="str">
            <v>CVD</v>
          </cell>
          <cell r="M6" t="str">
            <v>Ex-Factory Price</v>
          </cell>
          <cell r="N6" t="str">
            <v>Value of Service</v>
          </cell>
          <cell r="O6" t="str">
            <v>Excise Duty</v>
          </cell>
          <cell r="P6" t="str">
            <v>Sales Tax</v>
          </cell>
          <cell r="Q6" t="str">
            <v>AP Entry Tax</v>
          </cell>
          <cell r="R6" t="str">
            <v>Service Tax</v>
          </cell>
          <cell r="S6" t="str">
            <v>Works Conract Tax</v>
          </cell>
          <cell r="T6" t="str">
            <v>Other taxes &amp; levies*</v>
          </cell>
          <cell r="U6" t="str">
            <v>Construction Services</v>
          </cell>
          <cell r="V6" t="str">
            <v>Installation, testing &amp; commissioning</v>
          </cell>
        </row>
        <row r="7">
          <cell r="B7" t="str">
            <v>11A.1</v>
          </cell>
          <cell r="C7" t="str">
            <v>Fixed bridges &amp; Ramp houses</v>
          </cell>
        </row>
        <row r="8">
          <cell r="C8" t="str">
            <v>Gate No. 4</v>
          </cell>
          <cell r="D8">
            <v>1</v>
          </cell>
          <cell r="E8" t="str">
            <v>No.</v>
          </cell>
          <cell r="H8">
            <v>8621464.3148667105</v>
          </cell>
          <cell r="I8">
            <v>119431</v>
          </cell>
          <cell r="J8">
            <v>5225106.25</v>
          </cell>
          <cell r="K8">
            <v>1055471.4625000001</v>
          </cell>
          <cell r="L8">
            <v>1004892.434</v>
          </cell>
          <cell r="N8">
            <v>105687.09822873198</v>
          </cell>
          <cell r="R8">
            <v>10780.084019330661</v>
          </cell>
          <cell r="U8">
            <v>1118014.0843473803</v>
          </cell>
          <cell r="V8">
            <v>207200</v>
          </cell>
          <cell r="W8">
            <v>8621464.3148667123</v>
          </cell>
        </row>
        <row r="9">
          <cell r="C9" t="str">
            <v>Gate No. 6</v>
          </cell>
          <cell r="D9">
            <v>1</v>
          </cell>
          <cell r="E9" t="str">
            <v>No.</v>
          </cell>
          <cell r="H9">
            <v>8621464.3148667105</v>
          </cell>
          <cell r="I9">
            <v>119431</v>
          </cell>
          <cell r="J9">
            <v>5225106.25</v>
          </cell>
          <cell r="K9">
            <v>1055471.4625000001</v>
          </cell>
          <cell r="L9">
            <v>1004892.434</v>
          </cell>
          <cell r="N9">
            <v>105687.09822873198</v>
          </cell>
          <cell r="R9">
            <v>10780.084019330661</v>
          </cell>
          <cell r="U9">
            <v>1118014.0843473803</v>
          </cell>
          <cell r="V9">
            <v>207200</v>
          </cell>
          <cell r="W9">
            <v>8621464.3148667123</v>
          </cell>
        </row>
        <row r="10">
          <cell r="C10" t="str">
            <v>Gate No. 8</v>
          </cell>
          <cell r="D10">
            <v>1</v>
          </cell>
          <cell r="E10" t="str">
            <v>No.</v>
          </cell>
          <cell r="H10">
            <v>8621464.3148667105</v>
          </cell>
          <cell r="I10">
            <v>119431</v>
          </cell>
          <cell r="J10">
            <v>5225106.25</v>
          </cell>
          <cell r="K10">
            <v>1055471.4625000001</v>
          </cell>
          <cell r="L10">
            <v>1004892.434</v>
          </cell>
          <cell r="N10">
            <v>105687.09822873198</v>
          </cell>
          <cell r="R10">
            <v>10780.084019330661</v>
          </cell>
          <cell r="U10">
            <v>1118014.0843473803</v>
          </cell>
          <cell r="V10">
            <v>207200</v>
          </cell>
          <cell r="W10">
            <v>8621464.3148667123</v>
          </cell>
        </row>
        <row r="11">
          <cell r="C11" t="str">
            <v>Gate No. 10</v>
          </cell>
          <cell r="D11">
            <v>1</v>
          </cell>
          <cell r="E11" t="str">
            <v>No.</v>
          </cell>
          <cell r="H11">
            <v>8621464.3148667105</v>
          </cell>
          <cell r="I11">
            <v>119431</v>
          </cell>
          <cell r="J11">
            <v>5225106.25</v>
          </cell>
          <cell r="K11">
            <v>1055471.4625000001</v>
          </cell>
          <cell r="L11">
            <v>1004892.434</v>
          </cell>
          <cell r="N11">
            <v>105687.09822873198</v>
          </cell>
          <cell r="R11">
            <v>10780.084019330661</v>
          </cell>
          <cell r="U11">
            <v>1118014.0843473803</v>
          </cell>
          <cell r="V11">
            <v>207200</v>
          </cell>
          <cell r="W11">
            <v>8621464.3148667123</v>
          </cell>
        </row>
        <row r="12">
          <cell r="C12" t="str">
            <v>Gate No. 12A</v>
          </cell>
          <cell r="D12">
            <v>1</v>
          </cell>
          <cell r="E12" t="str">
            <v>No.</v>
          </cell>
          <cell r="H12">
            <v>8116485.5525859697</v>
          </cell>
          <cell r="I12">
            <v>112237</v>
          </cell>
          <cell r="J12">
            <v>4910368.75</v>
          </cell>
          <cell r="K12">
            <v>991894.48750000005</v>
          </cell>
          <cell r="L12">
            <v>944362.11800000002</v>
          </cell>
          <cell r="N12">
            <v>99320.970634912141</v>
          </cell>
          <cell r="R12">
            <v>10130.739004761037</v>
          </cell>
          <cell r="U12">
            <v>1052529.4580812093</v>
          </cell>
          <cell r="V12">
            <v>207200</v>
          </cell>
          <cell r="W12">
            <v>8116485.5525859697</v>
          </cell>
        </row>
        <row r="13">
          <cell r="C13" t="str">
            <v>Gate No. 12B</v>
          </cell>
          <cell r="D13">
            <v>1</v>
          </cell>
          <cell r="E13" t="str">
            <v>No.</v>
          </cell>
          <cell r="H13">
            <v>8939164.3257205654</v>
          </cell>
          <cell r="I13">
            <v>123957</v>
          </cell>
          <cell r="J13">
            <v>5423118.75</v>
          </cell>
          <cell r="K13">
            <v>1095469.9875</v>
          </cell>
          <cell r="L13">
            <v>1042974.198</v>
          </cell>
          <cell r="N13">
            <v>109692.25439910016</v>
          </cell>
          <cell r="R13">
            <v>11188.609948708216</v>
          </cell>
          <cell r="U13">
            <v>1159212.7802718575</v>
          </cell>
          <cell r="V13">
            <v>207200</v>
          </cell>
          <cell r="W13">
            <v>8939164.3257205654</v>
          </cell>
        </row>
        <row r="14">
          <cell r="C14" t="str">
            <v>Gate No. 14A</v>
          </cell>
          <cell r="D14">
            <v>1</v>
          </cell>
          <cell r="E14" t="str">
            <v>No.</v>
          </cell>
          <cell r="H14">
            <v>8116485.5525859697</v>
          </cell>
          <cell r="I14">
            <v>112237</v>
          </cell>
          <cell r="J14">
            <v>4910368.75</v>
          </cell>
          <cell r="K14">
            <v>991894.48750000005</v>
          </cell>
          <cell r="L14">
            <v>944362.11800000002</v>
          </cell>
          <cell r="N14">
            <v>99320.970634912141</v>
          </cell>
          <cell r="R14">
            <v>10130.739004761037</v>
          </cell>
          <cell r="U14">
            <v>1052529.4580812093</v>
          </cell>
          <cell r="V14">
            <v>207200</v>
          </cell>
          <cell r="W14">
            <v>8116485.5525859697</v>
          </cell>
        </row>
        <row r="15">
          <cell r="C15" t="str">
            <v>Gate No. 14B</v>
          </cell>
          <cell r="D15">
            <v>1</v>
          </cell>
          <cell r="E15" t="str">
            <v>No.</v>
          </cell>
          <cell r="H15">
            <v>8939164.3257205654</v>
          </cell>
          <cell r="I15">
            <v>123957</v>
          </cell>
          <cell r="J15">
            <v>5423118.75</v>
          </cell>
          <cell r="K15">
            <v>1095469.9875</v>
          </cell>
          <cell r="L15">
            <v>1042974.198</v>
          </cell>
          <cell r="N15">
            <v>109692.25439910016</v>
          </cell>
          <cell r="R15">
            <v>11188.609948708216</v>
          </cell>
          <cell r="U15">
            <v>1159212.7802718575</v>
          </cell>
          <cell r="V15">
            <v>207200</v>
          </cell>
          <cell r="W15">
            <v>8939164.3257205654</v>
          </cell>
        </row>
        <row r="16">
          <cell r="C16" t="str">
            <v>Gate No. 16A</v>
          </cell>
          <cell r="D16">
            <v>1</v>
          </cell>
          <cell r="E16" t="str">
            <v>No.</v>
          </cell>
          <cell r="H16">
            <v>8116485.5525859697</v>
          </cell>
          <cell r="I16">
            <v>112237</v>
          </cell>
          <cell r="J16">
            <v>4910368.75</v>
          </cell>
          <cell r="K16">
            <v>991894.48750000005</v>
          </cell>
          <cell r="L16">
            <v>944362.11800000002</v>
          </cell>
          <cell r="N16">
            <v>99320.970634912141</v>
          </cell>
          <cell r="R16">
            <v>10130.739004761037</v>
          </cell>
          <cell r="U16">
            <v>1052529.4580812093</v>
          </cell>
          <cell r="V16">
            <v>207200</v>
          </cell>
          <cell r="W16">
            <v>8116485.5525859697</v>
          </cell>
        </row>
        <row r="17">
          <cell r="C17" t="str">
            <v>Gate No. 16B</v>
          </cell>
          <cell r="D17">
            <v>1</v>
          </cell>
          <cell r="E17" t="str">
            <v>No.</v>
          </cell>
          <cell r="H17">
            <v>8939164.3257205654</v>
          </cell>
          <cell r="I17">
            <v>123957</v>
          </cell>
          <cell r="J17">
            <v>5423118.75</v>
          </cell>
          <cell r="K17">
            <v>1095469.9875</v>
          </cell>
          <cell r="L17">
            <v>1042974.198</v>
          </cell>
          <cell r="N17">
            <v>109692.25439910016</v>
          </cell>
          <cell r="R17">
            <v>11188.609948708216</v>
          </cell>
          <cell r="U17">
            <v>1159212.7802718575</v>
          </cell>
          <cell r="V17">
            <v>207200</v>
          </cell>
          <cell r="W17">
            <v>8939164.3257205654</v>
          </cell>
        </row>
        <row r="18">
          <cell r="B18" t="str">
            <v>11A.1.1</v>
          </cell>
          <cell r="C18" t="str">
            <v>Structural steel for supports</v>
          </cell>
          <cell r="D18">
            <v>286922</v>
          </cell>
          <cell r="E18" t="str">
            <v>Kg</v>
          </cell>
          <cell r="H18" t="str">
            <v>Included</v>
          </cell>
          <cell r="U18">
            <v>0</v>
          </cell>
          <cell r="W18">
            <v>0</v>
          </cell>
        </row>
        <row r="19">
          <cell r="B19" t="str">
            <v>11A.1.2</v>
          </cell>
          <cell r="C19" t="str">
            <v>Concrete for foundation</v>
          </cell>
          <cell r="D19">
            <v>71</v>
          </cell>
          <cell r="E19" t="str">
            <v>m3</v>
          </cell>
          <cell r="G19">
            <v>1494.4521199999999</v>
          </cell>
          <cell r="H19">
            <v>106106.10051999999</v>
          </cell>
          <cell r="J19">
            <v>0</v>
          </cell>
          <cell r="K19">
            <v>0</v>
          </cell>
          <cell r="L19">
            <v>0</v>
          </cell>
          <cell r="M19">
            <v>437634.06</v>
          </cell>
          <cell r="N19">
            <v>17338.2</v>
          </cell>
          <cell r="O19">
            <v>53543.94</v>
          </cell>
          <cell r="P19">
            <v>11817.24</v>
          </cell>
          <cell r="Q19">
            <v>38242.019999999997</v>
          </cell>
          <cell r="R19">
            <v>0</v>
          </cell>
          <cell r="S19">
            <v>35051.279999999999</v>
          </cell>
          <cell r="T19">
            <v>0</v>
          </cell>
          <cell r="U19">
            <v>106106.10051999999</v>
          </cell>
          <cell r="V19">
            <v>0</v>
          </cell>
          <cell r="W19">
            <v>647343.36051999999</v>
          </cell>
        </row>
        <row r="20">
          <cell r="B20" t="str">
            <v>11A.1.3</v>
          </cell>
          <cell r="C20" t="str">
            <v>Flooring</v>
          </cell>
          <cell r="H20" t="str">
            <v>Included</v>
          </cell>
          <cell r="U20">
            <v>170884.22</v>
          </cell>
          <cell r="W20">
            <v>170884.22</v>
          </cell>
        </row>
        <row r="21">
          <cell r="C21" t="str">
            <v>Kota stone</v>
          </cell>
          <cell r="D21">
            <v>250</v>
          </cell>
          <cell r="E21" t="str">
            <v>m2</v>
          </cell>
          <cell r="H21" t="str">
            <v>Included</v>
          </cell>
          <cell r="U21">
            <v>0</v>
          </cell>
          <cell r="W21">
            <v>0</v>
          </cell>
        </row>
        <row r="22">
          <cell r="C22" t="str">
            <v>Non-skid PVC flooring (ramp house)</v>
          </cell>
          <cell r="D22">
            <v>250</v>
          </cell>
          <cell r="E22" t="str">
            <v>m2</v>
          </cell>
          <cell r="H22" t="str">
            <v>Included</v>
          </cell>
          <cell r="U22">
            <v>0</v>
          </cell>
          <cell r="W22">
            <v>0</v>
          </cell>
        </row>
        <row r="23">
          <cell r="C23" t="str">
            <v>2mm thk non-skid PVC flooring (bridges)</v>
          </cell>
          <cell r="D23">
            <v>488</v>
          </cell>
          <cell r="E23" t="str">
            <v>m2</v>
          </cell>
          <cell r="H23" t="str">
            <v>Included</v>
          </cell>
          <cell r="U23">
            <v>0</v>
          </cell>
          <cell r="W23">
            <v>0</v>
          </cell>
        </row>
        <row r="24">
          <cell r="B24" t="str">
            <v>11A.1.4</v>
          </cell>
          <cell r="C24" t="str">
            <v>Glazing on sides</v>
          </cell>
          <cell r="D24">
            <v>1518</v>
          </cell>
          <cell r="E24" t="str">
            <v>m2</v>
          </cell>
          <cell r="H24" t="str">
            <v>Included</v>
          </cell>
          <cell r="U24">
            <v>0</v>
          </cell>
          <cell r="W24">
            <v>0</v>
          </cell>
        </row>
        <row r="25">
          <cell r="B25" t="str">
            <v>11A.1.5</v>
          </cell>
          <cell r="C25" t="str">
            <v>Roofing for PBB and ramp house</v>
          </cell>
          <cell r="D25">
            <v>738</v>
          </cell>
          <cell r="E25" t="str">
            <v>m2</v>
          </cell>
          <cell r="H25" t="str">
            <v>Included</v>
          </cell>
          <cell r="U25">
            <v>0</v>
          </cell>
          <cell r="W25">
            <v>0</v>
          </cell>
        </row>
        <row r="26">
          <cell r="B26" t="str">
            <v>11A.1.6</v>
          </cell>
          <cell r="C26" t="str">
            <v>Thermal insulation for roof</v>
          </cell>
          <cell r="D26">
            <v>738</v>
          </cell>
          <cell r="E26" t="str">
            <v>m2</v>
          </cell>
          <cell r="H26" t="str">
            <v>Included</v>
          </cell>
          <cell r="U26">
            <v>0</v>
          </cell>
          <cell r="W26">
            <v>0</v>
          </cell>
        </row>
        <row r="27">
          <cell r="B27" t="str">
            <v>11A.1.7</v>
          </cell>
          <cell r="C27" t="str">
            <v>False ceiling</v>
          </cell>
          <cell r="H27" t="str">
            <v>Included</v>
          </cell>
          <cell r="U27">
            <v>0</v>
          </cell>
          <cell r="W27">
            <v>0</v>
          </cell>
        </row>
        <row r="28">
          <cell r="C28" t="str">
            <v>Perforated metal false ceiling (ramp house)</v>
          </cell>
          <cell r="D28">
            <v>250</v>
          </cell>
          <cell r="E28" t="str">
            <v>m2</v>
          </cell>
          <cell r="H28" t="str">
            <v>Included</v>
          </cell>
          <cell r="U28">
            <v>0</v>
          </cell>
          <cell r="W28">
            <v>0</v>
          </cell>
        </row>
        <row r="29">
          <cell r="C29" t="str">
            <v>Metal false ceiling including bulkhead (bridges)</v>
          </cell>
          <cell r="D29">
            <v>678</v>
          </cell>
          <cell r="E29" t="str">
            <v>m2</v>
          </cell>
          <cell r="H29" t="str">
            <v>Included</v>
          </cell>
          <cell r="U29">
            <v>0</v>
          </cell>
          <cell r="W29">
            <v>0</v>
          </cell>
        </row>
        <row r="30">
          <cell r="B30" t="str">
            <v>11A.1.8</v>
          </cell>
          <cell r="C30" t="str">
            <v>Thermal insulation for side walls of ramp house</v>
          </cell>
          <cell r="D30">
            <v>1232</v>
          </cell>
          <cell r="E30" t="str">
            <v>m2</v>
          </cell>
          <cell r="H30" t="str">
            <v>Included</v>
          </cell>
          <cell r="U30">
            <v>0</v>
          </cell>
          <cell r="W30">
            <v>0</v>
          </cell>
        </row>
        <row r="31">
          <cell r="B31" t="str">
            <v>11A.1.9</v>
          </cell>
          <cell r="C31" t="str">
            <v>Metallic cladding</v>
          </cell>
          <cell r="D31">
            <v>1436</v>
          </cell>
          <cell r="E31" t="str">
            <v>op_x0000_㇠䟛ꈀ言_x0002_NA_x0000_㇟䟚ꌀ蠀_x0003_No.㇞䟙ꐀ言_x0002_NA_x0000_㇝䟘ꔀ谀_x0001_7˕_x0000_㇜䟟ꘀ蠀_x0003_No.㇛䟞꜀谀_x0001_8˕_x0000_㇚䟝ꠀ言_x0002_NA_x0000_㇙䟜꤀蠀_x0003_No.㇘䟃ꨀ言_x0002_NA_x0000_㇗䟂꬀言_x0002_16_x0000_㇖䟁가蠀_x0003_No.㇕䟀관言_x0002_12_x0000_㇔䟇글言_x0002_11_x0000_㇓䟆꼀言_x0002_19_x0000_㇒</v>
          </cell>
          <cell r="H31" t="str">
            <v>Included</v>
          </cell>
          <cell r="U31">
            <v>0</v>
          </cell>
          <cell r="W31">
            <v>0</v>
          </cell>
        </row>
        <row r="32">
          <cell r="B32" t="str">
            <v>11A.1.10</v>
          </cell>
          <cell r="C32" t="str">
            <v>Pre-conditioned Air Unit</v>
          </cell>
          <cell r="D32">
            <v>10</v>
          </cell>
          <cell r="E32" t="str">
            <v>unit</v>
          </cell>
          <cell r="H32">
            <v>101631549.075</v>
          </cell>
          <cell r="J32">
            <v>63437500</v>
          </cell>
          <cell r="K32">
            <v>12814375</v>
          </cell>
          <cell r="L32">
            <v>12200300</v>
          </cell>
          <cell r="N32">
            <v>1283136.6431802579</v>
          </cell>
          <cell r="U32">
            <v>13179374.074999999</v>
          </cell>
          <cell r="V32" t="str">
            <v>included</v>
          </cell>
          <cell r="W32">
            <v>101631549.075</v>
          </cell>
        </row>
        <row r="33">
          <cell r="B33" t="str">
            <v>11A.1.11</v>
          </cell>
          <cell r="C33" t="str">
            <v xml:space="preserve">Fixed Ground Power Unit </v>
          </cell>
          <cell r="D33">
            <v>14</v>
          </cell>
          <cell r="E33" t="str">
            <v>unit</v>
          </cell>
          <cell r="H33">
            <v>43175885.675999999</v>
          </cell>
          <cell r="J33">
            <v>26950000</v>
          </cell>
          <cell r="K33">
            <v>5443900</v>
          </cell>
          <cell r="L33">
            <v>5183024</v>
          </cell>
          <cell r="N33">
            <v>545111.84289588884</v>
          </cell>
          <cell r="U33">
            <v>5598961.676</v>
          </cell>
          <cell r="V33" t="str">
            <v>included</v>
          </cell>
          <cell r="W33">
            <v>43175885.675999999</v>
          </cell>
        </row>
        <row r="34">
          <cell r="B34" t="str">
            <v>11A.2</v>
          </cell>
          <cell r="C34" t="str">
            <v>Moveable Passenger boarding bridges</v>
          </cell>
          <cell r="U34">
            <v>0</v>
          </cell>
          <cell r="W34">
            <v>0</v>
          </cell>
        </row>
        <row r="35">
          <cell r="C35" t="str">
            <v>Gate No. 4</v>
          </cell>
          <cell r="D35">
            <v>1</v>
          </cell>
          <cell r="E35" t="str">
            <v>No.</v>
          </cell>
          <cell r="H35">
            <v>19955157.779645383</v>
          </cell>
          <cell r="I35">
            <v>278538</v>
          </cell>
          <cell r="J35">
            <v>12186037.5</v>
          </cell>
          <cell r="K35">
            <v>2461579.5750000002</v>
          </cell>
          <cell r="L35">
            <v>2343618.7319999998</v>
          </cell>
          <cell r="N35">
            <v>246484.35470216736</v>
          </cell>
          <cell r="R35">
            <v>25141.404179621069</v>
          </cell>
          <cell r="U35">
            <v>2587744.5684657637</v>
          </cell>
          <cell r="V35">
            <v>351036</v>
          </cell>
          <cell r="W35">
            <v>19955157.779645383</v>
          </cell>
        </row>
        <row r="36">
          <cell r="C36" t="str">
            <v>Gate No. 6</v>
          </cell>
          <cell r="D36">
            <v>1</v>
          </cell>
          <cell r="E36" t="str">
            <v>No.</v>
          </cell>
          <cell r="H36">
            <v>19955157.779645383</v>
          </cell>
          <cell r="I36">
            <v>278538</v>
          </cell>
          <cell r="J36">
            <v>12186037.5</v>
          </cell>
          <cell r="K36">
            <v>2461579.5750000002</v>
          </cell>
          <cell r="L36">
            <v>2343618.7319999998</v>
          </cell>
          <cell r="N36">
            <v>246484.35470216736</v>
          </cell>
          <cell r="R36">
            <v>25141.404179621069</v>
          </cell>
          <cell r="U36">
            <v>2587744.5684657637</v>
          </cell>
          <cell r="V36">
            <v>351036</v>
          </cell>
          <cell r="W36">
            <v>19955157.779645383</v>
          </cell>
        </row>
        <row r="37">
          <cell r="C37" t="str">
            <v>Gate No. 8</v>
          </cell>
          <cell r="D37">
            <v>1</v>
          </cell>
          <cell r="E37" t="str">
            <v>No.</v>
          </cell>
          <cell r="H37">
            <v>19955157.779645383</v>
          </cell>
          <cell r="I37">
            <v>278538</v>
          </cell>
          <cell r="J37">
            <v>12186037.5</v>
          </cell>
          <cell r="K37">
            <v>2461579.5750000002</v>
          </cell>
          <cell r="L37">
            <v>2343618.7319999998</v>
          </cell>
          <cell r="N37">
            <v>246484.35470216736</v>
          </cell>
          <cell r="R37">
            <v>25141.404179621069</v>
          </cell>
          <cell r="U37">
            <v>2587744.5684657637</v>
          </cell>
          <cell r="V37">
            <v>351036</v>
          </cell>
          <cell r="W37">
            <v>19955157.779645383</v>
          </cell>
        </row>
        <row r="38">
          <cell r="C38" t="str">
            <v>Gate No. 10</v>
          </cell>
          <cell r="D38">
            <v>1</v>
          </cell>
          <cell r="E38" t="str">
            <v>No.</v>
          </cell>
          <cell r="H38">
            <v>19955157.779645383</v>
          </cell>
          <cell r="I38">
            <v>278538</v>
          </cell>
          <cell r="J38">
            <v>12186037.5</v>
          </cell>
          <cell r="K38">
            <v>2461579.5750000002</v>
          </cell>
          <cell r="L38">
            <v>2343618.7319999998</v>
          </cell>
          <cell r="N38">
            <v>246484.35470216736</v>
          </cell>
          <cell r="R38">
            <v>25141.404179621069</v>
          </cell>
          <cell r="U38">
            <v>2587744.5684657637</v>
          </cell>
          <cell r="V38">
            <v>351036</v>
          </cell>
          <cell r="W38">
            <v>19955157.779645383</v>
          </cell>
        </row>
        <row r="39">
          <cell r="C39" t="str">
            <v>Gate No. 12A</v>
          </cell>
          <cell r="D39">
            <v>1</v>
          </cell>
          <cell r="E39" t="str">
            <v>No.</v>
          </cell>
          <cell r="H39">
            <v>21585914.883524474</v>
          </cell>
          <cell r="I39">
            <v>301770</v>
          </cell>
          <cell r="J39">
            <v>13202437.5</v>
          </cell>
          <cell r="K39">
            <v>2666892.375</v>
          </cell>
          <cell r="L39">
            <v>2539092.7799999998</v>
          </cell>
          <cell r="N39">
            <v>267042.85849138373</v>
          </cell>
          <cell r="R39">
            <v>27238.371566121139</v>
          </cell>
          <cell r="U39">
            <v>2799217.856958352</v>
          </cell>
          <cell r="V39">
            <v>351036</v>
          </cell>
          <cell r="W39">
            <v>21585914.883524474</v>
          </cell>
        </row>
        <row r="40">
          <cell r="C40" t="str">
            <v>Gate No. 12B</v>
          </cell>
          <cell r="D40">
            <v>1</v>
          </cell>
          <cell r="E40" t="str">
            <v>No.</v>
          </cell>
          <cell r="H40">
            <v>21585914.883524474</v>
          </cell>
          <cell r="I40">
            <v>301770</v>
          </cell>
          <cell r="J40">
            <v>13202437.5</v>
          </cell>
          <cell r="K40">
            <v>2666892.375</v>
          </cell>
          <cell r="L40">
            <v>2539092.7799999998</v>
          </cell>
          <cell r="N40">
            <v>267042.85849138373</v>
          </cell>
          <cell r="R40">
            <v>27238.371566121139</v>
          </cell>
          <cell r="U40">
            <v>2799217.856958352</v>
          </cell>
          <cell r="V40">
            <v>351036</v>
          </cell>
          <cell r="W40">
            <v>21585914.883524474</v>
          </cell>
        </row>
        <row r="41">
          <cell r="C41" t="str">
            <v>Gate No. 14A</v>
          </cell>
          <cell r="D41">
            <v>1</v>
          </cell>
          <cell r="E41" t="str">
            <v>No.</v>
          </cell>
          <cell r="H41">
            <v>20941459.779757515</v>
          </cell>
          <cell r="I41">
            <v>292589</v>
          </cell>
          <cell r="J41">
            <v>12800768.75</v>
          </cell>
          <cell r="K41">
            <v>2585755.2875000001</v>
          </cell>
          <cell r="L41">
            <v>2461843.8459999999</v>
          </cell>
          <cell r="N41">
            <v>258918.39123549548</v>
          </cell>
          <cell r="R41">
            <v>26409.675906020537</v>
          </cell>
          <cell r="U41">
            <v>2715646.2203514967</v>
          </cell>
          <cell r="V41">
            <v>351036</v>
          </cell>
          <cell r="W41">
            <v>20941459.779757518</v>
          </cell>
        </row>
        <row r="42">
          <cell r="C42" t="str">
            <v>Gate No. 14B</v>
          </cell>
          <cell r="D42">
            <v>1</v>
          </cell>
          <cell r="E42" t="str">
            <v>No.</v>
          </cell>
          <cell r="H42">
            <v>21746940.916423004</v>
          </cell>
          <cell r="I42">
            <v>304064</v>
          </cell>
          <cell r="J42">
            <v>13302800</v>
          </cell>
          <cell r="K42">
            <v>2687165.6</v>
          </cell>
          <cell r="L42">
            <v>2558394.4960000003</v>
          </cell>
          <cell r="N42">
            <v>269072.86915307719</v>
          </cell>
          <cell r="R42">
            <v>27445.432653613872</v>
          </cell>
          <cell r="U42">
            <v>2820099.3877693885</v>
          </cell>
          <cell r="V42">
            <v>351036</v>
          </cell>
          <cell r="W42">
            <v>21746940.916423004</v>
          </cell>
        </row>
        <row r="43">
          <cell r="C43" t="str">
            <v>Gate No. 16A</v>
          </cell>
          <cell r="D43">
            <v>1</v>
          </cell>
          <cell r="E43" t="str">
            <v>No.</v>
          </cell>
          <cell r="H43">
            <v>20941459.779757515</v>
          </cell>
          <cell r="I43">
            <v>292589</v>
          </cell>
          <cell r="J43">
            <v>12800768.75</v>
          </cell>
          <cell r="K43">
            <v>2585755.2875000001</v>
          </cell>
          <cell r="L43">
            <v>2461843.8459999999</v>
          </cell>
          <cell r="N43">
            <v>258918.39123549548</v>
          </cell>
          <cell r="R43">
            <v>26409.675906020537</v>
          </cell>
          <cell r="U43">
            <v>2715646.2203514967</v>
          </cell>
          <cell r="V43">
            <v>351036</v>
          </cell>
          <cell r="W43">
            <v>20941459.779757518</v>
          </cell>
        </row>
        <row r="44">
          <cell r="C44" t="str">
            <v>Gate No. 16B</v>
          </cell>
          <cell r="D44">
            <v>1</v>
          </cell>
          <cell r="E44" t="str">
            <v>No.</v>
          </cell>
          <cell r="H44">
            <v>21585914.883524474</v>
          </cell>
          <cell r="I44">
            <v>301770</v>
          </cell>
          <cell r="J44">
            <v>13202437.5</v>
          </cell>
          <cell r="K44">
            <v>2666892.375</v>
          </cell>
          <cell r="L44">
            <v>2539092.7799999998</v>
          </cell>
          <cell r="N44">
            <v>267042.85849138373</v>
          </cell>
          <cell r="R44">
            <v>27238.371566121139</v>
          </cell>
          <cell r="U44">
            <v>2799217.856958352</v>
          </cell>
          <cell r="V44">
            <v>351036</v>
          </cell>
          <cell r="W44">
            <v>21585914.883524474</v>
          </cell>
        </row>
        <row r="45">
          <cell r="B45" t="str">
            <v>11A.2.1</v>
          </cell>
          <cell r="C45" t="str">
            <v>Rotunda with column</v>
          </cell>
          <cell r="D45">
            <v>10</v>
          </cell>
          <cell r="E45" t="str">
            <v>No.</v>
          </cell>
          <cell r="H45" t="str">
            <v>Included</v>
          </cell>
          <cell r="U45" t="str">
            <v>Included</v>
          </cell>
          <cell r="W45">
            <v>0</v>
          </cell>
        </row>
        <row r="46">
          <cell r="B46" t="str">
            <v>11A.2.2</v>
          </cell>
          <cell r="C46" t="str">
            <v>Foundation for rotunda column</v>
          </cell>
          <cell r="D46">
            <v>10</v>
          </cell>
          <cell r="E46" t="str">
            <v>No.</v>
          </cell>
          <cell r="H46" t="str">
            <v>Included</v>
          </cell>
          <cell r="U46" t="str">
            <v>Included</v>
          </cell>
          <cell r="W46">
            <v>0</v>
          </cell>
        </row>
        <row r="47">
          <cell r="B47" t="str">
            <v>11A.2.3</v>
          </cell>
          <cell r="C47" t="str">
            <v>Hinged tunnel</v>
          </cell>
          <cell r="D47">
            <v>10</v>
          </cell>
          <cell r="E47" t="str">
            <v>No.</v>
          </cell>
          <cell r="H47" t="str">
            <v>Included</v>
          </cell>
          <cell r="U47" t="str">
            <v>Included</v>
          </cell>
          <cell r="W47">
            <v>0</v>
          </cell>
        </row>
        <row r="48">
          <cell r="B48" t="str">
            <v>11A.2.4</v>
          </cell>
          <cell r="C48" t="str">
            <v>Telescopic tunnel</v>
          </cell>
          <cell r="D48">
            <v>10</v>
          </cell>
          <cell r="E48" t="str">
            <v>No.</v>
          </cell>
          <cell r="H48" t="str">
            <v>Included</v>
          </cell>
          <cell r="U48" t="str">
            <v>Included</v>
          </cell>
          <cell r="W48">
            <v>0</v>
          </cell>
        </row>
        <row r="49">
          <cell r="B49" t="str">
            <v>11A.2.5</v>
          </cell>
          <cell r="C49" t="str">
            <v>Cabin</v>
          </cell>
          <cell r="D49">
            <v>10</v>
          </cell>
          <cell r="E49" t="str">
            <v>No.</v>
          </cell>
          <cell r="H49" t="str">
            <v>Included</v>
          </cell>
          <cell r="U49" t="str">
            <v>Included</v>
          </cell>
          <cell r="W49">
            <v>0</v>
          </cell>
        </row>
        <row r="50">
          <cell r="B50" t="str">
            <v>11A.2.6</v>
          </cell>
          <cell r="C50" t="str">
            <v>Lifting column with horizontal drive unit</v>
          </cell>
          <cell r="D50">
            <v>10</v>
          </cell>
          <cell r="E50" t="str">
            <v>No.</v>
          </cell>
          <cell r="H50" t="str">
            <v>Included</v>
          </cell>
          <cell r="U50" t="str">
            <v>Included</v>
          </cell>
          <cell r="W50">
            <v>0</v>
          </cell>
        </row>
        <row r="51">
          <cell r="B51" t="str">
            <v>11A.3</v>
          </cell>
          <cell r="C51" t="str">
            <v>Software</v>
          </cell>
          <cell r="H51" t="str">
            <v>Included</v>
          </cell>
          <cell r="U51" t="str">
            <v>Included</v>
          </cell>
          <cell r="W51">
            <v>0</v>
          </cell>
        </row>
        <row r="52">
          <cell r="B52" t="str">
            <v>11A.4</v>
          </cell>
          <cell r="C52" t="str">
            <v>Clearing and Forwarding Services</v>
          </cell>
          <cell r="H52">
            <v>6008117.4444000004</v>
          </cell>
          <cell r="N52">
            <v>5452012.2000000002</v>
          </cell>
          <cell r="R52">
            <v>556105.24439999997</v>
          </cell>
          <cell r="W52">
            <v>6008117.4444000004</v>
          </cell>
        </row>
        <row r="53">
          <cell r="B53" t="str">
            <v>11A.5</v>
          </cell>
          <cell r="C53" t="str">
            <v>Inland Transportation</v>
          </cell>
          <cell r="H53" t="str">
            <v>Included</v>
          </cell>
          <cell r="W53">
            <v>0</v>
          </cell>
        </row>
        <row r="54">
          <cell r="B54" t="str">
            <v>11A.6</v>
          </cell>
          <cell r="C54" t="str">
            <v>Value of   engineering services</v>
          </cell>
          <cell r="H54">
            <v>0</v>
          </cell>
          <cell r="W54">
            <v>0</v>
          </cell>
        </row>
        <row r="55">
          <cell r="B55" t="str">
            <v>11A.7</v>
          </cell>
          <cell r="C55" t="str">
            <v>Spare Parts comprising:</v>
          </cell>
          <cell r="D55">
            <v>1</v>
          </cell>
          <cell r="E55" t="str">
            <v>Item</v>
          </cell>
          <cell r="H55">
            <v>3052881.0690000001</v>
          </cell>
          <cell r="I55">
            <v>50046</v>
          </cell>
          <cell r="J55">
            <v>2189512.5</v>
          </cell>
          <cell r="K55">
            <v>442281.52500000002</v>
          </cell>
          <cell r="L55">
            <v>421087.04399999999</v>
          </cell>
          <cell r="W55">
            <v>3052881.0690000001</v>
          </cell>
        </row>
        <row r="56">
          <cell r="C56" t="str">
            <v>(i) Replacement Parts</v>
          </cell>
        </row>
        <row r="57">
          <cell r="C57" t="str">
            <v>(ii) Commissioning Parts</v>
          </cell>
        </row>
        <row r="58">
          <cell r="C58" t="str">
            <v>(iii) Critical Spare Parts</v>
          </cell>
        </row>
        <row r="59">
          <cell r="C59" t="str">
            <v>(provide separate list with quantity and unit prices for spares for each item 11.A.1 to 11.A.6)</v>
          </cell>
        </row>
        <row r="60">
          <cell r="A60" t="str">
            <v>11A</v>
          </cell>
          <cell r="B60" t="str">
            <v>TOTAL APPORTIONED AMOUNT FOR  COST CENTRE 11A (inclusive of all taxes and duties except tax payable under Section 5 or 6 and 5F of the APGST)</v>
          </cell>
          <cell r="H60">
            <v>447835582.50439948</v>
          </cell>
          <cell r="J60">
            <v>271733700</v>
          </cell>
          <cell r="K60">
            <v>54890207.400000013</v>
          </cell>
          <cell r="L60">
            <v>52259825.184000008</v>
          </cell>
          <cell r="M60">
            <v>437634.06</v>
          </cell>
          <cell r="N60">
            <v>5452012.2000000002</v>
          </cell>
          <cell r="O60">
            <v>53543.94</v>
          </cell>
          <cell r="P60">
            <v>11817.24</v>
          </cell>
          <cell r="Q60">
            <v>38242.019999999997</v>
          </cell>
          <cell r="R60">
            <v>925729.14322023303</v>
          </cell>
          <cell r="S60">
            <v>35051.279999999999</v>
          </cell>
          <cell r="T60">
            <v>0</v>
          </cell>
          <cell r="U60">
            <v>57162632.7971792</v>
          </cell>
          <cell r="V60">
            <v>5582360</v>
          </cell>
          <cell r="W60">
            <v>448547703.9843995</v>
          </cell>
        </row>
        <row r="61">
          <cell r="B61" t="str">
            <v>Value of applicable Segniorage charges</v>
          </cell>
          <cell r="W61">
            <v>448547703.9843995</v>
          </cell>
        </row>
        <row r="62">
          <cell r="W62">
            <v>0</v>
          </cell>
        </row>
        <row r="63">
          <cell r="B63" t="str">
            <v>Note for Tenderers: Any items of work not specifically mentioned above shall be allocated to the most appropriate item of work and indicated separately (11A.1 to 11A.7)</v>
          </cell>
          <cell r="W63">
            <v>-712121.48000001907</v>
          </cell>
        </row>
        <row r="64">
          <cell r="H64">
            <v>447835582.50439948</v>
          </cell>
          <cell r="N64">
            <v>5469350.3999999994</v>
          </cell>
        </row>
        <row r="65">
          <cell r="H65">
            <v>0</v>
          </cell>
        </row>
      </sheetData>
      <sheetData sheetId="33" refreshError="1">
        <row r="1">
          <cell r="B1" t="str">
            <v>2</v>
          </cell>
          <cell r="C1" t="str">
            <v>3</v>
          </cell>
          <cell r="D1" t="str">
            <v>4</v>
          </cell>
          <cell r="E1" t="str">
            <v>5</v>
          </cell>
          <cell r="F1" t="str">
            <v>6</v>
          </cell>
          <cell r="G1" t="str">
            <v>7</v>
          </cell>
          <cell r="H1" t="str">
            <v>8</v>
          </cell>
          <cell r="I1" t="str">
            <v>9</v>
          </cell>
          <cell r="J1" t="str">
            <v>10</v>
          </cell>
          <cell r="K1" t="str">
            <v>11</v>
          </cell>
          <cell r="L1" t="str">
            <v>12</v>
          </cell>
          <cell r="M1" t="str">
            <v>13</v>
          </cell>
          <cell r="N1" t="str">
            <v>14</v>
          </cell>
          <cell r="O1" t="str">
            <v>15</v>
          </cell>
          <cell r="P1" t="str">
            <v>16</v>
          </cell>
          <cell r="Q1" t="str">
            <v>17</v>
          </cell>
          <cell r="R1" t="str">
            <v>18</v>
          </cell>
          <cell r="S1" t="str">
            <v>19</v>
          </cell>
          <cell r="T1" t="str">
            <v>20</v>
          </cell>
        </row>
        <row r="2">
          <cell r="T2" t="str">
            <v>Addendum No.2</v>
          </cell>
        </row>
        <row r="3">
          <cell r="T3" t="str">
            <v>Package 3 - Passenger Terminal Building Works</v>
          </cell>
        </row>
        <row r="5">
          <cell r="B5" t="str">
            <v>Cost Centre 11B – Visual Docking Guidance System</v>
          </cell>
        </row>
        <row r="7">
          <cell r="B7" t="str">
            <v>Sl. No</v>
          </cell>
          <cell r="C7" t="str">
            <v>Item Description</v>
          </cell>
          <cell r="D7" t="str">
            <v>Qty</v>
          </cell>
          <cell r="E7" t="str">
            <v>Unit</v>
          </cell>
          <cell r="F7" t="str">
            <v>Unit Rate</v>
          </cell>
          <cell r="G7" t="str">
            <v xml:space="preserve">Apportioned Amt in Rs. </v>
          </cell>
          <cell r="H7" t="str">
            <v>COST BREAKDOWN</v>
          </cell>
        </row>
        <row r="8">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row>
        <row r="10">
          <cell r="B10" t="str">
            <v>11B.1</v>
          </cell>
          <cell r="C10" t="str">
            <v>Visual Display Units</v>
          </cell>
          <cell r="D10">
            <v>13</v>
          </cell>
          <cell r="E10" t="str">
            <v>Nos.</v>
          </cell>
          <cell r="G10">
            <v>49119385.520383202</v>
          </cell>
          <cell r="H10">
            <v>25143565.052896243</v>
          </cell>
          <cell r="I10">
            <v>9082632</v>
          </cell>
          <cell r="K10" t="str">
            <v>NA</v>
          </cell>
          <cell r="L10">
            <v>6434678.0732872533</v>
          </cell>
          <cell r="M10" t="str">
            <v>NA</v>
          </cell>
          <cell r="N10" t="str">
            <v>NA</v>
          </cell>
          <cell r="O10" t="str">
            <v>NA</v>
          </cell>
          <cell r="P10">
            <v>764692.75357864401</v>
          </cell>
          <cell r="Q10" t="str">
            <v>NA</v>
          </cell>
          <cell r="R10" t="str">
            <v>NA</v>
          </cell>
          <cell r="S10">
            <v>6631507.9337255294</v>
          </cell>
          <cell r="T10">
            <v>1062309.7068955316</v>
          </cell>
          <cell r="U10">
            <v>49119385.520383202</v>
          </cell>
        </row>
        <row r="11">
          <cell r="G11">
            <v>0</v>
          </cell>
          <cell r="H11">
            <v>0</v>
          </cell>
          <cell r="S11">
            <v>0</v>
          </cell>
          <cell r="U11">
            <v>0</v>
          </cell>
        </row>
        <row r="12">
          <cell r="B12" t="str">
            <v>11B.2</v>
          </cell>
          <cell r="C12" t="str">
            <v>Supports for Visual Display units</v>
          </cell>
          <cell r="D12">
            <v>13</v>
          </cell>
          <cell r="E12" t="str">
            <v>Nos.</v>
          </cell>
          <cell r="G12">
            <v>0</v>
          </cell>
          <cell r="K12" t="str">
            <v>NA</v>
          </cell>
          <cell r="M12" t="str">
            <v>NA</v>
          </cell>
          <cell r="N12" t="str">
            <v>NA</v>
          </cell>
          <cell r="O12" t="str">
            <v>NA</v>
          </cell>
          <cell r="P12" t="str">
            <v>NS</v>
          </cell>
          <cell r="Q12" t="str">
            <v>NA</v>
          </cell>
          <cell r="R12" t="str">
            <v>NA</v>
          </cell>
          <cell r="S12">
            <v>0</v>
          </cell>
          <cell r="U12">
            <v>0</v>
          </cell>
        </row>
        <row r="13">
          <cell r="G13">
            <v>0</v>
          </cell>
          <cell r="H13">
            <v>0</v>
          </cell>
          <cell r="S13">
            <v>0</v>
          </cell>
          <cell r="U13">
            <v>0</v>
          </cell>
        </row>
        <row r="14">
          <cell r="B14" t="str">
            <v>11B.3</v>
          </cell>
          <cell r="C14" t="str">
            <v>Control System</v>
          </cell>
          <cell r="D14">
            <v>1</v>
          </cell>
          <cell r="E14" t="str">
            <v>Sum</v>
          </cell>
          <cell r="G14">
            <v>16535777.218077235</v>
          </cell>
          <cell r="H14">
            <v>4429201.2230656417</v>
          </cell>
          <cell r="I14">
            <v>1599965</v>
          </cell>
          <cell r="K14" t="str">
            <v>NA</v>
          </cell>
          <cell r="L14">
            <v>2930038.67954998</v>
          </cell>
          <cell r="M14" t="str">
            <v>NA</v>
          </cell>
          <cell r="N14" t="str">
            <v>NA</v>
          </cell>
          <cell r="O14" t="str">
            <v>NA</v>
          </cell>
          <cell r="P14">
            <v>765846.88579111453</v>
          </cell>
          <cell r="Q14" t="str">
            <v>NA</v>
          </cell>
          <cell r="R14" t="str">
            <v>NA</v>
          </cell>
          <cell r="S14">
            <v>2232461.5473468057</v>
          </cell>
          <cell r="T14">
            <v>4578263.8823236916</v>
          </cell>
          <cell r="U14">
            <v>16535777.218077235</v>
          </cell>
        </row>
        <row r="15">
          <cell r="G15">
            <v>0</v>
          </cell>
          <cell r="H15">
            <v>0</v>
          </cell>
          <cell r="U15">
            <v>0</v>
          </cell>
        </row>
        <row r="16">
          <cell r="B16" t="str">
            <v>11B.4</v>
          </cell>
          <cell r="C16" t="str">
            <v>Software</v>
          </cell>
          <cell r="D16">
            <v>1</v>
          </cell>
          <cell r="E16" t="str">
            <v>Sum</v>
          </cell>
          <cell r="G16">
            <v>0</v>
          </cell>
          <cell r="K16" t="str">
            <v>NA</v>
          </cell>
          <cell r="M16" t="str">
            <v>NA</v>
          </cell>
          <cell r="N16" t="str">
            <v>NA</v>
          </cell>
          <cell r="O16" t="str">
            <v>NA</v>
          </cell>
          <cell r="P16" t="str">
            <v>NA</v>
          </cell>
          <cell r="Q16" t="str">
            <v>NA</v>
          </cell>
          <cell r="R16" t="str">
            <v>NA</v>
          </cell>
          <cell r="S16" t="str">
            <v>NA</v>
          </cell>
          <cell r="U16">
            <v>0</v>
          </cell>
        </row>
        <row r="17">
          <cell r="G17">
            <v>0</v>
          </cell>
          <cell r="H17">
            <v>0</v>
          </cell>
          <cell r="U17">
            <v>0</v>
          </cell>
        </row>
        <row r="18">
          <cell r="B18" t="str">
            <v>11B.5</v>
          </cell>
          <cell r="C18" t="str">
            <v>Clearing &amp; Forwading Services</v>
          </cell>
          <cell r="D18">
            <v>1</v>
          </cell>
          <cell r="E18" t="str">
            <v>Sum</v>
          </cell>
          <cell r="G18">
            <v>0</v>
          </cell>
          <cell r="K18" t="str">
            <v>NA</v>
          </cell>
          <cell r="M18" t="str">
            <v>NA</v>
          </cell>
          <cell r="N18" t="str">
            <v>NA</v>
          </cell>
          <cell r="O18" t="str">
            <v>NA</v>
          </cell>
          <cell r="P18" t="str">
            <v>NA</v>
          </cell>
          <cell r="Q18" t="str">
            <v>NA</v>
          </cell>
          <cell r="R18" t="str">
            <v>NA</v>
          </cell>
          <cell r="S18" t="str">
            <v>NA</v>
          </cell>
          <cell r="U18">
            <v>0</v>
          </cell>
        </row>
        <row r="19">
          <cell r="G19">
            <v>0</v>
          </cell>
          <cell r="H19">
            <v>0</v>
          </cell>
          <cell r="U19">
            <v>0</v>
          </cell>
        </row>
        <row r="20">
          <cell r="B20" t="str">
            <v>11B.6</v>
          </cell>
          <cell r="C20" t="str">
            <v>Inland Transportation</v>
          </cell>
          <cell r="D20">
            <v>1</v>
          </cell>
          <cell r="E20" t="str">
            <v>Sum</v>
          </cell>
          <cell r="G20">
            <v>0</v>
          </cell>
          <cell r="K20" t="str">
            <v>NA</v>
          </cell>
          <cell r="M20" t="str">
            <v>NA</v>
          </cell>
          <cell r="N20" t="str">
            <v>NA</v>
          </cell>
          <cell r="O20" t="str">
            <v>NA</v>
          </cell>
          <cell r="P20" t="str">
            <v>NA</v>
          </cell>
          <cell r="Q20" t="str">
            <v/>
          </cell>
          <cell r="R20" t="str">
            <v>NA</v>
          </cell>
          <cell r="S20" t="str">
            <v>NA</v>
          </cell>
          <cell r="U20">
            <v>0</v>
          </cell>
        </row>
        <row r="21">
          <cell r="G21">
            <v>0</v>
          </cell>
          <cell r="H21">
            <v>0</v>
          </cell>
          <cell r="U21">
            <v>0</v>
          </cell>
        </row>
        <row r="22">
          <cell r="B22" t="str">
            <v>11B.7</v>
          </cell>
          <cell r="C22" t="str">
            <v>Value of Engineering Services</v>
          </cell>
          <cell r="D22">
            <v>1</v>
          </cell>
          <cell r="E22" t="str">
            <v>Sum</v>
          </cell>
          <cell r="G22">
            <v>0</v>
          </cell>
          <cell r="K22" t="str">
            <v>NA</v>
          </cell>
          <cell r="M22" t="str">
            <v>NA</v>
          </cell>
          <cell r="N22" t="str">
            <v>NA</v>
          </cell>
          <cell r="O22" t="str">
            <v>NA</v>
          </cell>
          <cell r="P22" t="str">
            <v>NA</v>
          </cell>
          <cell r="Q22" t="str">
            <v>NA</v>
          </cell>
          <cell r="R22" t="str">
            <v>NA</v>
          </cell>
          <cell r="S22" t="str">
            <v>NA</v>
          </cell>
          <cell r="U22">
            <v>0</v>
          </cell>
        </row>
        <row r="23">
          <cell r="G23">
            <v>0</v>
          </cell>
          <cell r="H23">
            <v>0</v>
          </cell>
          <cell r="U23">
            <v>0</v>
          </cell>
        </row>
        <row r="24">
          <cell r="B24" t="str">
            <v>11B.8</v>
          </cell>
          <cell r="C24" t="str">
            <v>Commissioning spare parts (provide</v>
          </cell>
          <cell r="D24">
            <v>1</v>
          </cell>
          <cell r="E24" t="str">
            <v>Sum</v>
          </cell>
          <cell r="G24">
            <v>1827028.2575372099</v>
          </cell>
          <cell r="H24">
            <v>1342188.2575372099</v>
          </cell>
          <cell r="I24">
            <v>484840</v>
          </cell>
          <cell r="K24" t="str">
            <v>NA</v>
          </cell>
          <cell r="M24" t="str">
            <v>NA</v>
          </cell>
          <cell r="N24" t="str">
            <v>NA</v>
          </cell>
          <cell r="O24" t="str">
            <v>NA</v>
          </cell>
          <cell r="P24" t="str">
            <v>NA</v>
          </cell>
          <cell r="Q24" t="str">
            <v>NA</v>
          </cell>
          <cell r="R24" t="str">
            <v>NA</v>
          </cell>
          <cell r="S24" t="str">
            <v>NA</v>
          </cell>
          <cell r="U24">
            <v>1827028.2575372099</v>
          </cell>
        </row>
        <row r="25">
          <cell r="C25" t="str">
            <v>separate list with quantity and unit</v>
          </cell>
          <cell r="G25">
            <v>0</v>
          </cell>
          <cell r="U25">
            <v>0</v>
          </cell>
        </row>
        <row r="26">
          <cell r="C26" t="str">
            <v>prices for spares for each item 11B.1</v>
          </cell>
          <cell r="G26">
            <v>0</v>
          </cell>
          <cell r="U26">
            <v>0</v>
          </cell>
        </row>
        <row r="27">
          <cell r="C27" t="str">
            <v>to 11B.7</v>
          </cell>
          <cell r="G27">
            <v>0</v>
          </cell>
          <cell r="U27">
            <v>0</v>
          </cell>
        </row>
        <row r="29">
          <cell r="A29" t="str">
            <v>11B</v>
          </cell>
          <cell r="B29" t="str">
            <v>TOTAL APPORTIONED AMOUNT FOR  COST CENTRE 11B (inclusive of all taxes and duties except tax payable under Section 5 or 6 and 5F of the APGST)</v>
          </cell>
          <cell r="G29">
            <v>67482190.995997652</v>
          </cell>
          <cell r="H29">
            <v>30914954.533499092</v>
          </cell>
          <cell r="I29">
            <v>11167437</v>
          </cell>
          <cell r="J29">
            <v>0</v>
          </cell>
          <cell r="K29">
            <v>0</v>
          </cell>
          <cell r="L29">
            <v>9364716.7528372332</v>
          </cell>
          <cell r="M29">
            <v>0</v>
          </cell>
          <cell r="N29">
            <v>0</v>
          </cell>
          <cell r="O29">
            <v>0</v>
          </cell>
          <cell r="P29">
            <v>1530539.6393697585</v>
          </cell>
          <cell r="Q29">
            <v>0</v>
          </cell>
          <cell r="R29">
            <v>0</v>
          </cell>
          <cell r="S29">
            <v>8863969.4810723346</v>
          </cell>
          <cell r="T29">
            <v>5640573.5892192237</v>
          </cell>
          <cell r="U29">
            <v>67482190.995997638</v>
          </cell>
        </row>
        <row r="30">
          <cell r="B30" t="str">
            <v>Value of applicable Segniorage charges</v>
          </cell>
          <cell r="U30">
            <v>67482190.995997652</v>
          </cell>
        </row>
        <row r="32">
          <cell r="B32" t="str">
            <v>Note for Tenderers :    Any items of work not specifically mentioned above shall be allocated to the most appropriate item of work and indicated separately (12B.1 to 12B.9)</v>
          </cell>
          <cell r="U32">
            <v>0</v>
          </cell>
        </row>
        <row r="33">
          <cell r="U33">
            <v>0</v>
          </cell>
        </row>
      </sheetData>
      <sheetData sheetId="34" refreshError="1">
        <row r="1">
          <cell r="B1" t="str">
            <v>2</v>
          </cell>
          <cell r="C1" t="str">
            <v>3</v>
          </cell>
          <cell r="D1" t="str">
            <v>4</v>
          </cell>
          <cell r="E1" t="str">
            <v>5</v>
          </cell>
          <cell r="F1" t="str">
            <v>6</v>
          </cell>
          <cell r="G1" t="str">
            <v>7</v>
          </cell>
          <cell r="H1" t="str">
            <v>8</v>
          </cell>
          <cell r="I1" t="str">
            <v>9</v>
          </cell>
          <cell r="J1" t="str">
            <v>10</v>
          </cell>
          <cell r="K1" t="str">
            <v>11</v>
          </cell>
          <cell r="L1" t="str">
            <v>12</v>
          </cell>
          <cell r="M1" t="str">
            <v>13</v>
          </cell>
          <cell r="N1" t="str">
            <v>14</v>
          </cell>
          <cell r="O1" t="str">
            <v>15</v>
          </cell>
          <cell r="P1" t="str">
            <v>16</v>
          </cell>
          <cell r="Q1" t="str">
            <v>17</v>
          </cell>
          <cell r="R1" t="str">
            <v>18</v>
          </cell>
          <cell r="S1" t="str">
            <v>19</v>
          </cell>
          <cell r="T1" t="str">
            <v>20</v>
          </cell>
        </row>
        <row r="3">
          <cell r="B3" t="str">
            <v>Cost Centre 12 A– Baggage &amp; Passenger Screening</v>
          </cell>
        </row>
        <row r="5">
          <cell r="B5" t="str">
            <v>SL. NO</v>
          </cell>
          <cell r="C5" t="str">
            <v>ITEM DESCRIPTION</v>
          </cell>
          <cell r="D5" t="str">
            <v>QTY</v>
          </cell>
          <cell r="E5" t="str">
            <v>UNIT</v>
          </cell>
          <cell r="F5" t="str">
            <v>UNIT RATE</v>
          </cell>
          <cell r="G5" t="str">
            <v>APPORTIONED AMOUNT IN RUPEES</v>
          </cell>
          <cell r="H5" t="str">
            <v>COST BREAKDOWN</v>
          </cell>
        </row>
        <row r="6">
          <cell r="H6" t="str">
            <v>CIF Price</v>
          </cell>
          <cell r="I6" t="str">
            <v>Custom Duty</v>
          </cell>
          <cell r="J6" t="str">
            <v>CVD</v>
          </cell>
          <cell r="K6" t="str">
            <v>Ex-Factory Price</v>
          </cell>
          <cell r="L6" t="str">
            <v>Value of Service</v>
          </cell>
          <cell r="M6" t="str">
            <v>Excise Duty</v>
          </cell>
          <cell r="N6" t="str">
            <v>Sales Tax</v>
          </cell>
          <cell r="O6" t="str">
            <v>AP Entry Tax</v>
          </cell>
          <cell r="P6" t="str">
            <v>Service Tax</v>
          </cell>
          <cell r="Q6" t="str">
            <v>Works Conract Tax</v>
          </cell>
          <cell r="R6" t="str">
            <v>Other taxes &amp; levies*</v>
          </cell>
          <cell r="S6" t="str">
            <v>Construction Services</v>
          </cell>
          <cell r="T6" t="str">
            <v>Installation, testing &amp; commissioning</v>
          </cell>
        </row>
        <row r="7">
          <cell r="B7" t="str">
            <v>12A.1</v>
          </cell>
          <cell r="C7" t="str">
            <v>Passenger and staff screening</v>
          </cell>
        </row>
        <row r="8">
          <cell r="B8" t="str">
            <v>12A.1.1</v>
          </cell>
          <cell r="C8" t="str">
            <v>Hand bag X-ray machines</v>
          </cell>
          <cell r="D8">
            <v>12</v>
          </cell>
          <cell r="E8" t="str">
            <v>No.</v>
          </cell>
          <cell r="F8">
            <v>2825787.4049999998</v>
          </cell>
          <cell r="G8">
            <v>33909448.859999999</v>
          </cell>
          <cell r="H8">
            <v>21000000</v>
          </cell>
          <cell r="I8">
            <v>4242000</v>
          </cell>
          <cell r="J8">
            <v>4038720</v>
          </cell>
          <cell r="L8">
            <v>4756615.0066734161</v>
          </cell>
          <cell r="P8">
            <v>21420</v>
          </cell>
          <cell r="S8">
            <v>4397308.8600000003</v>
          </cell>
          <cell r="T8">
            <v>210000</v>
          </cell>
          <cell r="U8">
            <v>33909448.859999999</v>
          </cell>
        </row>
        <row r="9">
          <cell r="B9" t="str">
            <v>12A.1.2</v>
          </cell>
          <cell r="C9" t="str">
            <v>Walk-through metal detectors</v>
          </cell>
          <cell r="D9">
            <v>12</v>
          </cell>
          <cell r="E9" t="str">
            <v>No.</v>
          </cell>
          <cell r="F9">
            <v>3744168.3116250001</v>
          </cell>
          <cell r="G9">
            <v>44930019.739500001</v>
          </cell>
          <cell r="H9">
            <v>27825000</v>
          </cell>
          <cell r="I9">
            <v>5620650</v>
          </cell>
          <cell r="J9">
            <v>5351304</v>
          </cell>
          <cell r="L9">
            <v>6302514.8838422764</v>
          </cell>
          <cell r="P9">
            <v>28381.5</v>
          </cell>
          <cell r="S9">
            <v>5826434.2395000001</v>
          </cell>
          <cell r="T9">
            <v>278250</v>
          </cell>
          <cell r="U9">
            <v>44930019.739500001</v>
          </cell>
        </row>
        <row r="10">
          <cell r="B10" t="str">
            <v>12A.1.3</v>
          </cell>
          <cell r="C10" t="str">
            <v>Hand held metal detectors</v>
          </cell>
          <cell r="D10">
            <v>12</v>
          </cell>
          <cell r="E10" t="str">
            <v>No.</v>
          </cell>
          <cell r="F10">
            <v>12221.530526625</v>
          </cell>
          <cell r="G10">
            <v>146658.3663195</v>
          </cell>
          <cell r="H10">
            <v>90825</v>
          </cell>
          <cell r="I10">
            <v>18346.650000000001</v>
          </cell>
          <cell r="J10">
            <v>17467.464</v>
          </cell>
          <cell r="L10">
            <v>20572.359903862525</v>
          </cell>
          <cell r="P10">
            <v>92.641499999999994</v>
          </cell>
          <cell r="S10">
            <v>19018.360819499998</v>
          </cell>
          <cell r="T10">
            <v>908.25</v>
          </cell>
          <cell r="U10">
            <v>146658.3663195</v>
          </cell>
        </row>
        <row r="11">
          <cell r="B11" t="str">
            <v>12A.2</v>
          </cell>
          <cell r="C11" t="str">
            <v>Goods delivery screening</v>
          </cell>
          <cell r="S11">
            <v>0</v>
          </cell>
          <cell r="U11">
            <v>0</v>
          </cell>
        </row>
        <row r="12">
          <cell r="B12" t="str">
            <v>12A.2.1</v>
          </cell>
          <cell r="C12" t="str">
            <v>EDS X-ray machine</v>
          </cell>
          <cell r="S12">
            <v>0</v>
          </cell>
          <cell r="U12">
            <v>0</v>
          </cell>
        </row>
        <row r="13">
          <cell r="C13" t="str">
            <v>(as per Spec Section 12, P. 15)</v>
          </cell>
          <cell r="D13">
            <v>2</v>
          </cell>
          <cell r="E13" t="str">
            <v>No.</v>
          </cell>
          <cell r="F13">
            <v>17661171.28125</v>
          </cell>
          <cell r="G13">
            <v>35322342.5625</v>
          </cell>
          <cell r="H13">
            <v>21875000</v>
          </cell>
          <cell r="I13">
            <v>4418750</v>
          </cell>
          <cell r="J13">
            <v>4207000</v>
          </cell>
          <cell r="L13">
            <v>4954807.2986181416</v>
          </cell>
          <cell r="P13">
            <v>22312.5</v>
          </cell>
          <cell r="S13">
            <v>4580530.0625</v>
          </cell>
          <cell r="T13">
            <v>218750</v>
          </cell>
          <cell r="U13">
            <v>35322342.5625</v>
          </cell>
        </row>
        <row r="14">
          <cell r="B14" t="str">
            <v>12A.2.2</v>
          </cell>
          <cell r="C14" t="str">
            <v>Walk-through metal detectors</v>
          </cell>
          <cell r="S14">
            <v>0</v>
          </cell>
          <cell r="U14">
            <v>0</v>
          </cell>
        </row>
        <row r="15">
          <cell r="C15" t="str">
            <v>(as per Spec Section 12, P. 15)</v>
          </cell>
          <cell r="D15">
            <v>1</v>
          </cell>
          <cell r="E15" t="str">
            <v>No.</v>
          </cell>
          <cell r="F15">
            <v>3744168.3116250001</v>
          </cell>
          <cell r="G15">
            <v>3744168.3116250001</v>
          </cell>
          <cell r="H15">
            <v>2318750</v>
          </cell>
          <cell r="I15">
            <v>468387.5</v>
          </cell>
          <cell r="J15">
            <v>445942</v>
          </cell>
          <cell r="L15">
            <v>525209.573653523</v>
          </cell>
          <cell r="P15">
            <v>2365.125</v>
          </cell>
          <cell r="S15">
            <v>485536.18662499997</v>
          </cell>
          <cell r="T15">
            <v>23187.5</v>
          </cell>
          <cell r="U15">
            <v>3744168.3116250001</v>
          </cell>
        </row>
        <row r="16">
          <cell r="B16" t="str">
            <v>12A.2.3</v>
          </cell>
          <cell r="C16" t="str">
            <v>Hand held metal detectors</v>
          </cell>
          <cell r="S16">
            <v>0</v>
          </cell>
          <cell r="U16">
            <v>0</v>
          </cell>
        </row>
        <row r="17">
          <cell r="C17" t="str">
            <v>(as per Spec Section 12, P. 15)</v>
          </cell>
          <cell r="D17">
            <v>1</v>
          </cell>
          <cell r="E17" t="str">
            <v>No.</v>
          </cell>
          <cell r="F17">
            <v>12221.530526625</v>
          </cell>
          <cell r="G17">
            <v>12221.530526625</v>
          </cell>
          <cell r="H17">
            <v>7568.75</v>
          </cell>
          <cell r="I17">
            <v>1528.8875</v>
          </cell>
          <cell r="J17">
            <v>1455.6220000000001</v>
          </cell>
          <cell r="L17">
            <v>1714.363325321877</v>
          </cell>
          <cell r="P17">
            <v>7.7201249999999995</v>
          </cell>
          <cell r="S17">
            <v>1584.8634016249998</v>
          </cell>
          <cell r="T17">
            <v>75.6875</v>
          </cell>
          <cell r="U17">
            <v>12221.530526625</v>
          </cell>
        </row>
        <row r="18">
          <cell r="B18" t="str">
            <v>12A.3</v>
          </cell>
          <cell r="C18" t="str">
            <v>Hold baggage screening</v>
          </cell>
          <cell r="S18">
            <v>0</v>
          </cell>
          <cell r="U18">
            <v>0</v>
          </cell>
        </row>
        <row r="19">
          <cell r="B19" t="str">
            <v>12A.3.1</v>
          </cell>
          <cell r="C19" t="str">
            <v>Level 1 X-ray machines</v>
          </cell>
          <cell r="S19">
            <v>0</v>
          </cell>
          <cell r="U19">
            <v>0</v>
          </cell>
        </row>
        <row r="20">
          <cell r="C20" t="str">
            <v>(as per Spec Section 12, P. 18)</v>
          </cell>
          <cell r="D20">
            <v>9</v>
          </cell>
          <cell r="E20" t="str">
            <v>No.</v>
          </cell>
          <cell r="F20">
            <v>17661171.28125</v>
          </cell>
          <cell r="G20">
            <v>158950541.53125</v>
          </cell>
          <cell r="H20">
            <v>98437500</v>
          </cell>
          <cell r="I20">
            <v>19884375</v>
          </cell>
          <cell r="J20">
            <v>18931500</v>
          </cell>
          <cell r="L20">
            <v>22296632.843781639</v>
          </cell>
          <cell r="P20">
            <v>100406.25</v>
          </cell>
          <cell r="S20">
            <v>20612385.28125</v>
          </cell>
          <cell r="T20">
            <v>984375</v>
          </cell>
          <cell r="U20">
            <v>158950541.53125</v>
          </cell>
        </row>
        <row r="21">
          <cell r="B21" t="str">
            <v>12A.3.2</v>
          </cell>
          <cell r="C21" t="str">
            <v>Level 2 EDS X-ray machines</v>
          </cell>
          <cell r="D21">
            <v>2</v>
          </cell>
          <cell r="E21" t="str">
            <v>No.</v>
          </cell>
          <cell r="F21">
            <v>31790108.306249999</v>
          </cell>
          <cell r="G21">
            <v>63580216.612499997</v>
          </cell>
          <cell r="H21">
            <v>39375000</v>
          </cell>
          <cell r="I21">
            <v>7953750.0000000009</v>
          </cell>
          <cell r="J21">
            <v>7572600</v>
          </cell>
          <cell r="L21">
            <v>8918653.1375126559</v>
          </cell>
          <cell r="P21">
            <v>40162.5</v>
          </cell>
          <cell r="S21">
            <v>8244954.1124999998</v>
          </cell>
          <cell r="T21">
            <v>393750</v>
          </cell>
          <cell r="U21">
            <v>63580216.612499997</v>
          </cell>
        </row>
        <row r="22">
          <cell r="B22" t="str">
            <v>12A.3.3</v>
          </cell>
          <cell r="C22" t="str">
            <v>Hand held metal detectors</v>
          </cell>
          <cell r="S22">
            <v>0</v>
          </cell>
          <cell r="U22">
            <v>0</v>
          </cell>
        </row>
        <row r="23">
          <cell r="C23" t="str">
            <v>(as per Spec Section 12, P. 18)</v>
          </cell>
          <cell r="D23">
            <v>1</v>
          </cell>
          <cell r="E23" t="str">
            <v>No.</v>
          </cell>
          <cell r="F23">
            <v>12221.530526625</v>
          </cell>
          <cell r="G23">
            <v>12221.530526625</v>
          </cell>
          <cell r="H23">
            <v>7568.75</v>
          </cell>
          <cell r="I23">
            <v>1528.8875</v>
          </cell>
          <cell r="J23">
            <v>1455.6220000000001</v>
          </cell>
          <cell r="L23">
            <v>1714.363325321877</v>
          </cell>
          <cell r="P23">
            <v>7.7201249999999995</v>
          </cell>
          <cell r="S23">
            <v>1584.8634016249998</v>
          </cell>
          <cell r="T23">
            <v>75.6875</v>
          </cell>
          <cell r="U23">
            <v>12221.530526625</v>
          </cell>
        </row>
        <row r="24">
          <cell r="B24" t="str">
            <v>12A.4</v>
          </cell>
          <cell r="C24" t="str">
            <v>Control workstations</v>
          </cell>
          <cell r="S24">
            <v>0</v>
          </cell>
          <cell r="U24">
            <v>0</v>
          </cell>
        </row>
        <row r="25">
          <cell r="B25" t="str">
            <v>12A.4.1</v>
          </cell>
          <cell r="C25" t="str">
            <v>Level 2 Operator Workstation</v>
          </cell>
          <cell r="D25">
            <v>4</v>
          </cell>
          <cell r="E25" t="str">
            <v>No.</v>
          </cell>
          <cell r="F25">
            <v>918380.90662499995</v>
          </cell>
          <cell r="G25">
            <v>3673523.6264999998</v>
          </cell>
          <cell r="H25">
            <v>2275000</v>
          </cell>
          <cell r="I25">
            <v>459550</v>
          </cell>
          <cell r="J25">
            <v>437528</v>
          </cell>
          <cell r="L25">
            <v>515299.95905628678</v>
          </cell>
          <cell r="P25">
            <v>2320.5</v>
          </cell>
          <cell r="S25">
            <v>476375.12649999995</v>
          </cell>
          <cell r="T25">
            <v>22750</v>
          </cell>
          <cell r="U25">
            <v>3673523.6264999998</v>
          </cell>
        </row>
        <row r="26">
          <cell r="B26" t="str">
            <v>12A.4.2</v>
          </cell>
          <cell r="C26" t="str">
            <v>Level 3 Operator Workstation</v>
          </cell>
          <cell r="D26">
            <v>4</v>
          </cell>
          <cell r="E26" t="str">
            <v>No.</v>
          </cell>
          <cell r="F26">
            <v>1130314.9620000001</v>
          </cell>
          <cell r="G26">
            <v>4521259.8480000002</v>
          </cell>
          <cell r="H26">
            <v>2800000</v>
          </cell>
          <cell r="I26">
            <v>565600</v>
          </cell>
          <cell r="J26">
            <v>538496</v>
          </cell>
          <cell r="L26">
            <v>0</v>
          </cell>
          <cell r="P26">
            <v>2856</v>
          </cell>
          <cell r="S26">
            <v>586307.848</v>
          </cell>
          <cell r="T26">
            <v>28000</v>
          </cell>
          <cell r="U26">
            <v>4521259.8480000002</v>
          </cell>
        </row>
        <row r="27">
          <cell r="B27" t="str">
            <v>12A.4.3</v>
          </cell>
          <cell r="C27" t="str">
            <v>Remote Operator Workstation</v>
          </cell>
          <cell r="D27">
            <v>6</v>
          </cell>
          <cell r="E27" t="str">
            <v>No.</v>
          </cell>
          <cell r="F27">
            <v>918380.90662499995</v>
          </cell>
          <cell r="G27">
            <v>5510285.4397499999</v>
          </cell>
          <cell r="H27">
            <v>3412500</v>
          </cell>
          <cell r="I27">
            <v>689325</v>
          </cell>
          <cell r="J27">
            <v>656292</v>
          </cell>
          <cell r="L27">
            <v>772949.93858443014</v>
          </cell>
          <cell r="P27">
            <v>3480.75</v>
          </cell>
          <cell r="S27">
            <v>714562.68975000002</v>
          </cell>
          <cell r="T27">
            <v>34125</v>
          </cell>
          <cell r="U27">
            <v>5510285.4397499999</v>
          </cell>
        </row>
        <row r="28">
          <cell r="B28" t="str">
            <v>12A.5</v>
          </cell>
          <cell r="C28" t="str">
            <v>Software</v>
          </cell>
          <cell r="U28">
            <v>0</v>
          </cell>
        </row>
        <row r="29">
          <cell r="B29" t="str">
            <v>12A.6</v>
          </cell>
          <cell r="C29" t="str">
            <v>Clearing and Forwarding Services</v>
          </cell>
          <cell r="D29">
            <v>1</v>
          </cell>
          <cell r="E29" t="str">
            <v>Item</v>
          </cell>
          <cell r="F29">
            <v>4836120.6634999998</v>
          </cell>
          <cell r="G29">
            <v>4836120.6634999998</v>
          </cell>
          <cell r="L29">
            <v>4388494.25</v>
          </cell>
          <cell r="P29">
            <v>447626.41349999997</v>
          </cell>
          <cell r="U29">
            <v>4836120.6634999998</v>
          </cell>
        </row>
        <row r="30">
          <cell r="B30" t="str">
            <v>12A.7</v>
          </cell>
          <cell r="C30" t="str">
            <v>Inland Transportation</v>
          </cell>
          <cell r="D30">
            <v>1</v>
          </cell>
          <cell r="E30" t="str">
            <v>Item</v>
          </cell>
          <cell r="F30">
            <v>1125100.21334375</v>
          </cell>
          <cell r="G30">
            <v>1125100.21334375</v>
          </cell>
          <cell r="L30">
            <v>1097123.5625</v>
          </cell>
          <cell r="P30">
            <v>27976.650843749998</v>
          </cell>
          <cell r="U30">
            <v>1125100.21334375</v>
          </cell>
        </row>
        <row r="31">
          <cell r="B31" t="str">
            <v>12A.8</v>
          </cell>
          <cell r="C31" t="str">
            <v>Value of   engineering services</v>
          </cell>
          <cell r="D31">
            <v>1</v>
          </cell>
          <cell r="E31" t="str">
            <v>Item</v>
          </cell>
          <cell r="F31">
            <v>48725239.9375</v>
          </cell>
          <cell r="G31">
            <v>48725239.9375</v>
          </cell>
          <cell r="L31">
            <v>44215281.25</v>
          </cell>
          <cell r="P31">
            <v>4509958.6875</v>
          </cell>
          <cell r="U31">
            <v>48725239.9375</v>
          </cell>
        </row>
        <row r="32">
          <cell r="B32" t="str">
            <v>12A.9</v>
          </cell>
          <cell r="C32" t="str">
            <v>Spare Parts comprising:</v>
          </cell>
          <cell r="D32">
            <v>1</v>
          </cell>
          <cell r="E32" t="str">
            <v>Item</v>
          </cell>
          <cell r="G32" t="str">
            <v>Included</v>
          </cell>
          <cell r="U32">
            <v>0</v>
          </cell>
        </row>
        <row r="33">
          <cell r="C33" t="str">
            <v>(i) Replacement Parts</v>
          </cell>
        </row>
        <row r="34">
          <cell r="C34" t="str">
            <v>(ii) Commissioning Parts</v>
          </cell>
        </row>
        <row r="35">
          <cell r="C35" t="str">
            <v>(iii) Critical Spare Parts</v>
          </cell>
        </row>
        <row r="36">
          <cell r="C36" t="str">
            <v>(provide separate list with quantity and unit prices for spares for each item 12A.1 to 12A.8)</v>
          </cell>
        </row>
        <row r="37">
          <cell r="A37" t="str">
            <v>12A</v>
          </cell>
          <cell r="B37" t="str">
            <v>TOTAL APPORTIONED AMOUNT FOR  COST CENTRE 12A (inclusive of all taxes and duties except tax payable under Section 5 or 6 and 5F of the APGST)</v>
          </cell>
          <cell r="G37">
            <v>408999368.77334154</v>
          </cell>
          <cell r="H37">
            <v>219424712.5</v>
          </cell>
          <cell r="I37">
            <v>44323791.925000004</v>
          </cell>
          <cell r="J37">
            <v>42199760.707999997</v>
          </cell>
          <cell r="K37">
            <v>0</v>
          </cell>
          <cell r="L37">
            <v>49700899.0625</v>
          </cell>
          <cell r="M37">
            <v>0</v>
          </cell>
          <cell r="N37">
            <v>0</v>
          </cell>
          <cell r="O37">
            <v>0</v>
          </cell>
          <cell r="P37">
            <v>5209374.9585937504</v>
          </cell>
          <cell r="Q37">
            <v>0</v>
          </cell>
          <cell r="R37">
            <v>0</v>
          </cell>
          <cell r="S37">
            <v>45946582.494247749</v>
          </cell>
          <cell r="T37">
            <v>2194247.125</v>
          </cell>
          <cell r="U37">
            <v>408999368.77334148</v>
          </cell>
        </row>
        <row r="38">
          <cell r="B38" t="str">
            <v>Value of applicable Segniorage charges</v>
          </cell>
          <cell r="U38">
            <v>408999368.77334154</v>
          </cell>
        </row>
        <row r="39">
          <cell r="U39">
            <v>0</v>
          </cell>
        </row>
        <row r="40">
          <cell r="B40" t="str">
            <v>Note for Tenderers: Any items of work not specifically mentioned above shall be allocated to the most appropriate item of work and indicated separately (12A.1 to 12A.9)</v>
          </cell>
          <cell r="U40">
            <v>0</v>
          </cell>
        </row>
        <row r="41">
          <cell r="G41">
            <v>408999368.77334154</v>
          </cell>
          <cell r="L41">
            <v>49066683.728276871</v>
          </cell>
        </row>
        <row r="42">
          <cell r="G42">
            <v>0</v>
          </cell>
          <cell r="L42">
            <v>49700899.0625</v>
          </cell>
        </row>
      </sheetData>
      <sheetData sheetId="35" refreshError="1">
        <row r="1">
          <cell r="B1" t="str">
            <v>2</v>
          </cell>
          <cell r="C1" t="str">
            <v>3</v>
          </cell>
          <cell r="D1" t="str">
            <v>4</v>
          </cell>
          <cell r="E1" t="str">
            <v>5</v>
          </cell>
          <cell r="F1" t="str">
            <v>6</v>
          </cell>
          <cell r="G1" t="str">
            <v>7</v>
          </cell>
          <cell r="H1" t="str">
            <v>8</v>
          </cell>
          <cell r="I1" t="str">
            <v>9</v>
          </cell>
          <cell r="J1" t="str">
            <v>10</v>
          </cell>
          <cell r="K1" t="str">
            <v>11</v>
          </cell>
          <cell r="L1" t="str">
            <v>12</v>
          </cell>
          <cell r="M1" t="str">
            <v>13</v>
          </cell>
          <cell r="N1" t="str">
            <v>14</v>
          </cell>
          <cell r="O1" t="str">
            <v>15</v>
          </cell>
          <cell r="P1" t="str">
            <v>16</v>
          </cell>
          <cell r="Q1" t="str">
            <v>17</v>
          </cell>
          <cell r="R1" t="str">
            <v>18</v>
          </cell>
          <cell r="S1" t="str">
            <v>19</v>
          </cell>
          <cell r="T1" t="str">
            <v>20</v>
          </cell>
        </row>
        <row r="2">
          <cell r="T2" t="str">
            <v>Addendum No.2</v>
          </cell>
        </row>
        <row r="3">
          <cell r="T3" t="str">
            <v>Package 3 - Passenger Terminal Building Works</v>
          </cell>
        </row>
        <row r="5">
          <cell r="B5" t="str">
            <v>Cost Centre 12B – Other Security Systems</v>
          </cell>
        </row>
        <row r="7">
          <cell r="B7" t="str">
            <v>Sl. No</v>
          </cell>
          <cell r="C7" t="str">
            <v>Item Description</v>
          </cell>
          <cell r="D7" t="str">
            <v>Qty</v>
          </cell>
          <cell r="E7" t="str">
            <v>Unit</v>
          </cell>
          <cell r="F7" t="str">
            <v>Unit Rate</v>
          </cell>
          <cell r="G7" t="str">
            <v xml:space="preserve">Apportioned Amt in Rs. </v>
          </cell>
          <cell r="H7" t="str">
            <v>COST BREAKDOWN</v>
          </cell>
        </row>
        <row r="8">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row>
        <row r="9">
          <cell r="S9">
            <v>0</v>
          </cell>
        </row>
        <row r="10">
          <cell r="B10" t="str">
            <v>12B.1</v>
          </cell>
          <cell r="C10" t="str">
            <v>CCTV System</v>
          </cell>
          <cell r="D10">
            <v>1</v>
          </cell>
          <cell r="E10" t="str">
            <v>Lot</v>
          </cell>
          <cell r="G10">
            <v>72549246.983919546</v>
          </cell>
          <cell r="H10">
            <v>33569637.390151866</v>
          </cell>
          <cell r="I10">
            <v>6268000</v>
          </cell>
          <cell r="J10">
            <v>6017280</v>
          </cell>
          <cell r="K10">
            <v>12284677.052275183</v>
          </cell>
          <cell r="L10">
            <v>700934.02870637085</v>
          </cell>
          <cell r="M10" t="str">
            <v>NA</v>
          </cell>
          <cell r="P10">
            <v>427152.9395833711</v>
          </cell>
          <cell r="R10" t="str">
            <v>NA</v>
          </cell>
          <cell r="S10">
            <v>9794725.6844250932</v>
          </cell>
          <cell r="T10">
            <v>3486839.8887776597</v>
          </cell>
          <cell r="U10">
            <v>72549246.983919546</v>
          </cell>
        </row>
        <row r="11">
          <cell r="B11" t="str">
            <v>12B.2</v>
          </cell>
          <cell r="C11" t="str">
            <v>Access Control System</v>
          </cell>
          <cell r="D11">
            <v>1</v>
          </cell>
          <cell r="E11" t="str">
            <v>Lot</v>
          </cell>
          <cell r="G11">
            <v>53334844.674221188</v>
          </cell>
          <cell r="H11">
            <v>24467059.9199952</v>
          </cell>
          <cell r="I11">
            <v>4568400</v>
          </cell>
          <cell r="J11">
            <v>4385664</v>
          </cell>
          <cell r="K11">
            <v>7790480.2559171673</v>
          </cell>
          <cell r="L11">
            <v>510872.21071189939</v>
          </cell>
          <cell r="M11" t="str">
            <v>NA</v>
          </cell>
          <cell r="P11">
            <v>455631.96696043672</v>
          </cell>
          <cell r="R11" t="str">
            <v>NA</v>
          </cell>
          <cell r="S11">
            <v>7200628.4631088162</v>
          </cell>
          <cell r="T11">
            <v>3956107.857527677</v>
          </cell>
          <cell r="U11">
            <v>53334844.674221188</v>
          </cell>
        </row>
        <row r="12">
          <cell r="B12" t="str">
            <v>12B.3</v>
          </cell>
          <cell r="C12" t="str">
            <v>Intruder alarm system</v>
          </cell>
          <cell r="D12">
            <v>1</v>
          </cell>
          <cell r="E12" t="str">
            <v>Lot</v>
          </cell>
          <cell r="F12" t="str">
            <v>Included</v>
          </cell>
          <cell r="G12" t="str">
            <v>Included</v>
          </cell>
          <cell r="H12" t="str">
            <v>Included</v>
          </cell>
          <cell r="I12" t="str">
            <v>Included</v>
          </cell>
          <cell r="J12" t="str">
            <v>Included</v>
          </cell>
          <cell r="K12" t="str">
            <v>Included</v>
          </cell>
          <cell r="L12" t="str">
            <v>Included</v>
          </cell>
          <cell r="M12" t="str">
            <v>NA</v>
          </cell>
          <cell r="P12" t="str">
            <v>Included</v>
          </cell>
          <cell r="R12" t="str">
            <v>NA</v>
          </cell>
          <cell r="S12">
            <v>0</v>
          </cell>
          <cell r="T12" t="str">
            <v>Included</v>
          </cell>
          <cell r="U12">
            <v>0</v>
          </cell>
        </row>
        <row r="13">
          <cell r="B13" t="str">
            <v>12B.4</v>
          </cell>
          <cell r="C13" t="str">
            <v>Perimeter protection system</v>
          </cell>
          <cell r="D13">
            <v>1</v>
          </cell>
          <cell r="E13" t="str">
            <v>Lot</v>
          </cell>
          <cell r="G13">
            <v>109348975.33776984</v>
          </cell>
          <cell r="H13">
            <v>0</v>
          </cell>
          <cell r="I13">
            <v>0</v>
          </cell>
          <cell r="J13">
            <v>0</v>
          </cell>
          <cell r="K13">
            <v>79237840.648898661</v>
          </cell>
          <cell r="L13">
            <v>0</v>
          </cell>
          <cell r="M13" t="str">
            <v>NA</v>
          </cell>
          <cell r="P13">
            <v>1420609.4268307548</v>
          </cell>
          <cell r="R13" t="str">
            <v>NA</v>
          </cell>
          <cell r="S13">
            <v>14762981.861738907</v>
          </cell>
          <cell r="T13">
            <v>13927543.40030152</v>
          </cell>
          <cell r="U13">
            <v>109348975.33776984</v>
          </cell>
        </row>
        <row r="14">
          <cell r="B14" t="str">
            <v>12B. 5</v>
          </cell>
          <cell r="C14" t="str">
            <v>Software</v>
          </cell>
          <cell r="D14">
            <v>1</v>
          </cell>
          <cell r="E14" t="str">
            <v>Lot</v>
          </cell>
          <cell r="F14" t="str">
            <v>Included</v>
          </cell>
          <cell r="G14" t="str">
            <v>Included</v>
          </cell>
          <cell r="H14" t="str">
            <v>Included</v>
          </cell>
          <cell r="I14" t="str">
            <v>Included</v>
          </cell>
          <cell r="J14" t="str">
            <v>Included</v>
          </cell>
          <cell r="K14" t="str">
            <v>Included</v>
          </cell>
          <cell r="L14" t="str">
            <v>Included</v>
          </cell>
          <cell r="M14" t="str">
            <v>NA</v>
          </cell>
          <cell r="P14" t="str">
            <v>Included</v>
          </cell>
          <cell r="R14" t="str">
            <v>NA</v>
          </cell>
          <cell r="S14" t="str">
            <v>NA</v>
          </cell>
          <cell r="T14" t="str">
            <v>Included</v>
          </cell>
          <cell r="U14">
            <v>0</v>
          </cell>
        </row>
        <row r="15">
          <cell r="B15" t="str">
            <v>12B. 6</v>
          </cell>
          <cell r="C15" t="str">
            <v>Clearing and Forwarding Services</v>
          </cell>
          <cell r="D15">
            <v>1</v>
          </cell>
          <cell r="E15" t="str">
            <v>Lot</v>
          </cell>
          <cell r="F15" t="str">
            <v>Included</v>
          </cell>
          <cell r="G15" t="str">
            <v>Included</v>
          </cell>
          <cell r="H15" t="str">
            <v>Included</v>
          </cell>
          <cell r="I15" t="str">
            <v>Included</v>
          </cell>
          <cell r="J15" t="str">
            <v>Included</v>
          </cell>
          <cell r="K15" t="str">
            <v>Included</v>
          </cell>
          <cell r="L15" t="str">
            <v>Included</v>
          </cell>
          <cell r="M15" t="str">
            <v>NA</v>
          </cell>
          <cell r="P15" t="str">
            <v>Included</v>
          </cell>
          <cell r="R15" t="str">
            <v>NA</v>
          </cell>
          <cell r="S15" t="str">
            <v>NA</v>
          </cell>
          <cell r="T15" t="str">
            <v>Included</v>
          </cell>
          <cell r="U15">
            <v>0</v>
          </cell>
        </row>
        <row r="16">
          <cell r="B16" t="str">
            <v>12B. 7</v>
          </cell>
          <cell r="C16" t="str">
            <v>Inland Transportation</v>
          </cell>
          <cell r="D16">
            <v>1</v>
          </cell>
          <cell r="E16" t="str">
            <v>Lot</v>
          </cell>
          <cell r="F16" t="str">
            <v>Included</v>
          </cell>
          <cell r="G16" t="str">
            <v>Included</v>
          </cell>
          <cell r="H16" t="str">
            <v>Included</v>
          </cell>
          <cell r="I16" t="str">
            <v>Included</v>
          </cell>
          <cell r="J16" t="str">
            <v>Included</v>
          </cell>
          <cell r="K16" t="str">
            <v>Included</v>
          </cell>
          <cell r="L16" t="str">
            <v>Included</v>
          </cell>
          <cell r="M16" t="str">
            <v>NA</v>
          </cell>
          <cell r="P16" t="str">
            <v>Included</v>
          </cell>
          <cell r="R16" t="str">
            <v>NA</v>
          </cell>
          <cell r="S16" t="str">
            <v>NA</v>
          </cell>
          <cell r="T16" t="str">
            <v>Included</v>
          </cell>
          <cell r="U16">
            <v>0</v>
          </cell>
        </row>
        <row r="17">
          <cell r="B17" t="str">
            <v>12B. 8</v>
          </cell>
          <cell r="C17" t="str">
            <v>Value of   engineering services</v>
          </cell>
          <cell r="D17">
            <v>1</v>
          </cell>
          <cell r="E17" t="str">
            <v>Lot</v>
          </cell>
          <cell r="F17" t="str">
            <v>Included</v>
          </cell>
          <cell r="G17" t="str">
            <v>Included</v>
          </cell>
          <cell r="H17" t="str">
            <v>Included</v>
          </cell>
          <cell r="I17" t="str">
            <v>Included</v>
          </cell>
          <cell r="J17" t="str">
            <v>Included</v>
          </cell>
          <cell r="K17" t="str">
            <v>Included</v>
          </cell>
          <cell r="L17" t="str">
            <v>Included</v>
          </cell>
          <cell r="M17" t="str">
            <v>NA</v>
          </cell>
          <cell r="P17" t="str">
            <v>Included</v>
          </cell>
          <cell r="R17" t="str">
            <v>NA</v>
          </cell>
          <cell r="S17" t="str">
            <v>NA</v>
          </cell>
          <cell r="T17" t="str">
            <v>Included</v>
          </cell>
          <cell r="U17">
            <v>0</v>
          </cell>
        </row>
        <row r="18">
          <cell r="B18" t="str">
            <v>12B. 9</v>
          </cell>
          <cell r="C18" t="str">
            <v>Commissioning Spare Parts (provide separate list with quantity and unit prices for spares for each item 12B.1 to 12B.8)</v>
          </cell>
        </row>
        <row r="19">
          <cell r="A19" t="str">
            <v>12B</v>
          </cell>
          <cell r="C19" t="str">
            <v>TOTAL APPORTIONED AMOUNT FOR  COST CENTRE 12B (inclusive of all taxes and duties except tax payable under Section 5 or 6 and 5F of the APGST)</v>
          </cell>
          <cell r="G19">
            <v>235233066.99591058</v>
          </cell>
          <cell r="H19">
            <v>58036697.310147062</v>
          </cell>
          <cell r="I19">
            <v>10836400</v>
          </cell>
          <cell r="J19">
            <v>10402944</v>
          </cell>
          <cell r="K19">
            <v>99312997.957091004</v>
          </cell>
          <cell r="L19">
            <v>1211806.2394182703</v>
          </cell>
          <cell r="M19">
            <v>0</v>
          </cell>
          <cell r="N19">
            <v>0</v>
          </cell>
          <cell r="O19">
            <v>0</v>
          </cell>
          <cell r="P19">
            <v>2303394.3333745627</v>
          </cell>
          <cell r="Q19">
            <v>0</v>
          </cell>
          <cell r="R19">
            <v>0</v>
          </cell>
          <cell r="S19">
            <v>31758336.009272814</v>
          </cell>
          <cell r="T19">
            <v>21370491.146606855</v>
          </cell>
          <cell r="U19">
            <v>235233066.99591058</v>
          </cell>
        </row>
        <row r="20">
          <cell r="U20">
            <v>235233066.99591058</v>
          </cell>
        </row>
        <row r="21">
          <cell r="B21" t="str">
            <v>Value of applicable Segniorage charges</v>
          </cell>
        </row>
        <row r="22">
          <cell r="U22">
            <v>0</v>
          </cell>
        </row>
        <row r="23">
          <cell r="B23" t="str">
            <v>Note for Tenderers: Any items of work not specifically mentioned above shall be allocated to the most appropriate item of work and indicated separately (12B.1 to 12B.9)</v>
          </cell>
          <cell r="U23">
            <v>0</v>
          </cell>
        </row>
        <row r="25">
          <cell r="G25">
            <v>235233066.97591054</v>
          </cell>
        </row>
        <row r="26">
          <cell r="G26">
            <v>2.0000040531158447E-2</v>
          </cell>
        </row>
        <row r="29">
          <cell r="G29">
            <v>0</v>
          </cell>
        </row>
      </sheetData>
      <sheetData sheetId="36" refreshError="1">
        <row r="1">
          <cell r="B1" t="str">
            <v>2</v>
          </cell>
          <cell r="C1" t="str">
            <v>3</v>
          </cell>
          <cell r="D1" t="str">
            <v>4</v>
          </cell>
          <cell r="E1" t="str">
            <v>5</v>
          </cell>
          <cell r="F1" t="str">
            <v>6</v>
          </cell>
          <cell r="G1" t="str">
            <v>7</v>
          </cell>
          <cell r="H1" t="str">
            <v>8</v>
          </cell>
          <cell r="I1" t="str">
            <v>9</v>
          </cell>
          <cell r="J1" t="str">
            <v>10</v>
          </cell>
          <cell r="K1" t="str">
            <v>11</v>
          </cell>
          <cell r="L1" t="str">
            <v>12</v>
          </cell>
          <cell r="M1" t="str">
            <v>13</v>
          </cell>
          <cell r="N1" t="str">
            <v>14</v>
          </cell>
          <cell r="O1" t="str">
            <v>15</v>
          </cell>
          <cell r="P1" t="str">
            <v>16</v>
          </cell>
          <cell r="Q1" t="str">
            <v>17</v>
          </cell>
          <cell r="R1" t="str">
            <v>18</v>
          </cell>
          <cell r="S1" t="str">
            <v>19</v>
          </cell>
          <cell r="T1" t="str">
            <v>20</v>
          </cell>
        </row>
        <row r="3">
          <cell r="B3" t="str">
            <v>Cost Centre 13 – Furniture</v>
          </cell>
        </row>
        <row r="5">
          <cell r="B5" t="str">
            <v>SL. NO</v>
          </cell>
          <cell r="C5" t="str">
            <v>ITEM DESCRIPTION</v>
          </cell>
          <cell r="D5" t="str">
            <v>QTY</v>
          </cell>
          <cell r="E5" t="str">
            <v>UNIT</v>
          </cell>
          <cell r="F5" t="str">
            <v>UNIT RATE (INR) In-tax</v>
          </cell>
          <cell r="G5" t="str">
            <v>APPORTIONED AMOUNT IN RUPEES - In-tax</v>
          </cell>
          <cell r="H5" t="str">
            <v>COST BREAKDOWN</v>
          </cell>
        </row>
        <row r="6">
          <cell r="H6" t="str">
            <v>CIF Price</v>
          </cell>
          <cell r="I6" t="str">
            <v>Custom Duty</v>
          </cell>
          <cell r="J6" t="str">
            <v>CVD</v>
          </cell>
          <cell r="K6" t="str">
            <v>Ex-Factory Price</v>
          </cell>
          <cell r="L6" t="str">
            <v>Value of Service</v>
          </cell>
          <cell r="M6" t="str">
            <v>Excise Duty</v>
          </cell>
          <cell r="N6" t="str">
            <v>Sales Tax</v>
          </cell>
          <cell r="O6" t="str">
            <v>AP Entry Tax</v>
          </cell>
          <cell r="P6" t="str">
            <v>Service Tax</v>
          </cell>
          <cell r="Q6" t="str">
            <v>Works Conract Tax</v>
          </cell>
          <cell r="R6" t="str">
            <v>Other taxes &amp; levies*</v>
          </cell>
          <cell r="S6" t="str">
            <v>Construction Services</v>
          </cell>
          <cell r="T6" t="str">
            <v>Installation, testing &amp; commissioning</v>
          </cell>
        </row>
        <row r="7">
          <cell r="B7">
            <v>13.1</v>
          </cell>
          <cell r="C7" t="str">
            <v>Check-in desks as drawing no. 8670 detail"1"</v>
          </cell>
          <cell r="D7">
            <v>44</v>
          </cell>
          <cell r="E7" t="str">
            <v>No.</v>
          </cell>
          <cell r="F7">
            <v>611046.85551884735</v>
          </cell>
          <cell r="G7">
            <v>26886061.642829284</v>
          </cell>
          <cell r="H7">
            <v>14013205.888</v>
          </cell>
          <cell r="I7">
            <v>2830667.5893760002</v>
          </cell>
          <cell r="J7">
            <v>2695019.7563801599</v>
          </cell>
          <cell r="L7">
            <v>280264.11775999999</v>
          </cell>
          <cell r="P7">
            <v>357336.75014399999</v>
          </cell>
          <cell r="S7">
            <v>3486530.1869291235</v>
          </cell>
          <cell r="T7">
            <v>3503301.4720000001</v>
          </cell>
          <cell r="U7">
            <v>26886061.642829284</v>
          </cell>
        </row>
        <row r="8">
          <cell r="C8" t="str">
            <v>Automatic/self check-in counter as drawing no. 8593</v>
          </cell>
          <cell r="D8">
            <v>8</v>
          </cell>
          <cell r="E8" t="str">
            <v>No.</v>
          </cell>
          <cell r="F8">
            <v>365412.7131086333</v>
          </cell>
          <cell r="G8">
            <v>2923301.7048690664</v>
          </cell>
          <cell r="H8">
            <v>1523645.5680000002</v>
          </cell>
          <cell r="I8">
            <v>307776.40473600005</v>
          </cell>
          <cell r="J8">
            <v>293027.51563776005</v>
          </cell>
          <cell r="L8">
            <v>30472.911360000006</v>
          </cell>
          <cell r="P8">
            <v>38852.961984000001</v>
          </cell>
          <cell r="S8">
            <v>379087.86251130624</v>
          </cell>
          <cell r="T8">
            <v>380911.39200000005</v>
          </cell>
          <cell r="U8">
            <v>2923301.7048690664</v>
          </cell>
        </row>
        <row r="9">
          <cell r="B9">
            <v>13.2</v>
          </cell>
          <cell r="C9" t="str">
            <v>Immigration &amp; emigration counters as drawing no. 8670 detail"2"</v>
          </cell>
          <cell r="D9">
            <v>12</v>
          </cell>
          <cell r="E9" t="str">
            <v>No.</v>
          </cell>
          <cell r="F9">
            <v>1123804.8250822274</v>
          </cell>
          <cell r="G9">
            <v>13485657.900986727</v>
          </cell>
          <cell r="H9">
            <v>7028820.4800000004</v>
          </cell>
          <cell r="I9">
            <v>1419821.7369600001</v>
          </cell>
          <cell r="J9">
            <v>1351782.7547136</v>
          </cell>
          <cell r="L9">
            <v>140576.40960000001</v>
          </cell>
          <cell r="P9">
            <v>179234.92224000001</v>
          </cell>
          <cell r="S9">
            <v>1748792.8870731266</v>
          </cell>
          <cell r="T9">
            <v>1757205.12</v>
          </cell>
          <cell r="U9">
            <v>13485657.900986727</v>
          </cell>
        </row>
        <row r="10">
          <cell r="B10">
            <v>13.3</v>
          </cell>
          <cell r="C10" t="str">
            <v>Airline ticket &amp; services counters as drawing no. 8677</v>
          </cell>
          <cell r="D10">
            <v>6</v>
          </cell>
          <cell r="E10" t="str">
            <v>No.</v>
          </cell>
          <cell r="F10">
            <v>1897081.1859146692</v>
          </cell>
          <cell r="G10">
            <v>11382487.115488015</v>
          </cell>
          <cell r="H10">
            <v>5932632.9600000009</v>
          </cell>
          <cell r="I10">
            <v>1198391.8579200003</v>
          </cell>
          <cell r="J10">
            <v>1140963.9708672003</v>
          </cell>
          <cell r="L10">
            <v>118652.65920000002</v>
          </cell>
          <cell r="P10">
            <v>151282.14048</v>
          </cell>
          <cell r="S10">
            <v>1476057.9462208131</v>
          </cell>
          <cell r="T10">
            <v>1483158.24</v>
          </cell>
          <cell r="U10">
            <v>11382487.115488015</v>
          </cell>
        </row>
        <row r="11">
          <cell r="B11">
            <v>13.4</v>
          </cell>
          <cell r="C11" t="str">
            <v>Furniture at security check points as drawing no. 8672</v>
          </cell>
          <cell r="D11">
            <v>8</v>
          </cell>
          <cell r="E11" t="str">
            <v>Set</v>
          </cell>
          <cell r="F11">
            <v>94854.059295733445</v>
          </cell>
          <cell r="G11">
            <v>758832.47436586756</v>
          </cell>
          <cell r="H11">
            <v>395508.86400000006</v>
          </cell>
          <cell r="I11">
            <v>79892.790528000012</v>
          </cell>
          <cell r="J11">
            <v>76064.264724480017</v>
          </cell>
          <cell r="L11">
            <v>7910.1772800000017</v>
          </cell>
          <cell r="P11">
            <v>10085.476032</v>
          </cell>
          <cell r="S11">
            <v>98403.863081387521</v>
          </cell>
          <cell r="T11">
            <v>98877.216000000015</v>
          </cell>
          <cell r="U11">
            <v>758832.47436586756</v>
          </cell>
        </row>
        <row r="12">
          <cell r="B12">
            <v>13.5</v>
          </cell>
          <cell r="C12" t="str">
            <v>Gate counters as drawing no. 8670 detail "4"</v>
          </cell>
          <cell r="D12">
            <v>10</v>
          </cell>
          <cell r="E12" t="str">
            <v>No.</v>
          </cell>
          <cell r="F12">
            <v>301648.23870741599</v>
          </cell>
          <cell r="G12">
            <v>3016482.3870741599</v>
          </cell>
          <cell r="H12">
            <v>1572212</v>
          </cell>
          <cell r="I12">
            <v>317586.82400000002</v>
          </cell>
          <cell r="J12">
            <v>302367.81184000004</v>
          </cell>
          <cell r="L12">
            <v>31444.240000000002</v>
          </cell>
          <cell r="P12">
            <v>40091.405999999995</v>
          </cell>
          <cell r="S12">
            <v>391171.34523416002</v>
          </cell>
          <cell r="T12">
            <v>393053</v>
          </cell>
          <cell r="U12">
            <v>3016482.3870741599</v>
          </cell>
        </row>
        <row r="13">
          <cell r="B13">
            <v>13.6</v>
          </cell>
          <cell r="C13" t="str">
            <v>Airside services counters</v>
          </cell>
          <cell r="F13" t="str">
            <v>N/A</v>
          </cell>
          <cell r="S13">
            <v>0</v>
          </cell>
          <cell r="U13">
            <v>0</v>
          </cell>
        </row>
        <row r="14">
          <cell r="B14">
            <v>13.7</v>
          </cell>
          <cell r="C14" t="str">
            <v>Landside services counters</v>
          </cell>
          <cell r="F14" t="str">
            <v>N/A</v>
          </cell>
          <cell r="S14">
            <v>0</v>
          </cell>
          <cell r="U14">
            <v>0</v>
          </cell>
        </row>
        <row r="15">
          <cell r="B15">
            <v>13.8</v>
          </cell>
          <cell r="C15" t="str">
            <v>Customs services counters</v>
          </cell>
          <cell r="F15" t="str">
            <v>N/A</v>
          </cell>
          <cell r="S15">
            <v>0</v>
          </cell>
          <cell r="U15">
            <v>0</v>
          </cell>
        </row>
        <row r="16">
          <cell r="C16" t="str">
            <v>Search benches for security and customs and excise department as drawing no. 8670 detail "3"</v>
          </cell>
          <cell r="D16">
            <v>2</v>
          </cell>
          <cell r="E16" t="str">
            <v xml:space="preserve"> No.</v>
          </cell>
          <cell r="F16">
            <v>2142539.1833679732</v>
          </cell>
          <cell r="G16">
            <v>4285078.3667359464</v>
          </cell>
          <cell r="H16">
            <v>2233413.216</v>
          </cell>
          <cell r="I16">
            <v>451149.46963200002</v>
          </cell>
          <cell r="J16">
            <v>429530.02970111999</v>
          </cell>
          <cell r="L16">
            <v>44668.264320000002</v>
          </cell>
          <cell r="P16">
            <v>56952.037007999999</v>
          </cell>
          <cell r="S16">
            <v>555680.31039482681</v>
          </cell>
          <cell r="T16">
            <v>558353.304</v>
          </cell>
          <cell r="U16">
            <v>4285078.3667359473</v>
          </cell>
        </row>
        <row r="17">
          <cell r="B17">
            <v>13.9</v>
          </cell>
          <cell r="C17" t="str">
            <v>Public seating as drawing no. 8676</v>
          </cell>
          <cell r="S17">
            <v>0</v>
          </cell>
          <cell r="U17">
            <v>0</v>
          </cell>
        </row>
        <row r="18">
          <cell r="C18" t="str">
            <v>2 seater</v>
          </cell>
          <cell r="D18">
            <v>3</v>
          </cell>
          <cell r="E18" t="str">
            <v>Set</v>
          </cell>
          <cell r="F18">
            <v>67199.301060951359</v>
          </cell>
          <cell r="G18">
            <v>201597.90318285409</v>
          </cell>
          <cell r="H18">
            <v>105074.25600000001</v>
          </cell>
          <cell r="I18">
            <v>21224.999712000004</v>
          </cell>
          <cell r="J18">
            <v>20207.880913920002</v>
          </cell>
          <cell r="L18">
            <v>2101.4851200000003</v>
          </cell>
          <cell r="P18">
            <v>2679.3935280000001</v>
          </cell>
          <cell r="S18">
            <v>26142.80902893408</v>
          </cell>
          <cell r="T18">
            <v>26268.564000000002</v>
          </cell>
          <cell r="U18">
            <v>201597.90318285409</v>
          </cell>
        </row>
        <row r="19">
          <cell r="C19" t="str">
            <v>3 seater</v>
          </cell>
          <cell r="D19">
            <v>24</v>
          </cell>
          <cell r="E19" t="str">
            <v>Set</v>
          </cell>
          <cell r="F19">
            <v>99962.263046107197</v>
          </cell>
          <cell r="G19">
            <v>2399094.3131065727</v>
          </cell>
          <cell r="H19">
            <v>1250424.96</v>
          </cell>
          <cell r="I19">
            <v>252585.84192000001</v>
          </cell>
          <cell r="J19">
            <v>240481.72830719998</v>
          </cell>
          <cell r="L19">
            <v>25008.499199999998</v>
          </cell>
          <cell r="P19">
            <v>31885.836479999998</v>
          </cell>
          <cell r="S19">
            <v>311109.70639937278</v>
          </cell>
          <cell r="T19">
            <v>312606.24</v>
          </cell>
          <cell r="U19">
            <v>2399094.3131065727</v>
          </cell>
        </row>
        <row r="20">
          <cell r="C20" t="str">
            <v>4 seater</v>
          </cell>
          <cell r="D20">
            <v>13</v>
          </cell>
          <cell r="E20" t="str">
            <v>Set</v>
          </cell>
          <cell r="F20">
            <v>133077.51494508193</v>
          </cell>
          <cell r="G20">
            <v>1730007.6942860649</v>
          </cell>
          <cell r="H20">
            <v>901692.27200000011</v>
          </cell>
          <cell r="I20">
            <v>182141.83894400005</v>
          </cell>
          <cell r="J20">
            <v>173413.45775104003</v>
          </cell>
          <cell r="L20">
            <v>18033.845440000001</v>
          </cell>
          <cell r="P20">
            <v>22993.152936000002</v>
          </cell>
          <cell r="S20">
            <v>224343.90465502496</v>
          </cell>
          <cell r="T20">
            <v>225423.06800000003</v>
          </cell>
          <cell r="U20">
            <v>1730007.6942860649</v>
          </cell>
        </row>
        <row r="21">
          <cell r="C21" t="str">
            <v>5 seater</v>
          </cell>
          <cell r="D21">
            <v>1</v>
          </cell>
          <cell r="E21" t="str">
            <v>Set</v>
          </cell>
          <cell r="F21">
            <v>134927.03699263104</v>
          </cell>
          <cell r="G21">
            <v>134927.03699263104</v>
          </cell>
          <cell r="H21">
            <v>70324.928</v>
          </cell>
          <cell r="I21">
            <v>14205.635456</v>
          </cell>
          <cell r="J21">
            <v>13524.890152960001</v>
          </cell>
          <cell r="L21">
            <v>1406.49856</v>
          </cell>
          <cell r="P21">
            <v>1793.2856639999998</v>
          </cell>
          <cell r="S21">
            <v>17497.065719671038</v>
          </cell>
          <cell r="T21">
            <v>17581.232</v>
          </cell>
          <cell r="U21">
            <v>134927.03699263104</v>
          </cell>
        </row>
        <row r="22">
          <cell r="C22" t="str">
            <v>6 seater</v>
          </cell>
          <cell r="D22">
            <v>57</v>
          </cell>
          <cell r="E22" t="str">
            <v>Set</v>
          </cell>
          <cell r="F22">
            <v>185568.71210409506</v>
          </cell>
          <cell r="G22">
            <v>10577416.589933418</v>
          </cell>
          <cell r="H22">
            <v>5513024.4960000003</v>
          </cell>
          <cell r="I22">
            <v>1113630.9481920002</v>
          </cell>
          <cell r="J22">
            <v>1060264.87107072</v>
          </cell>
          <cell r="L22">
            <v>110260.48992000001</v>
          </cell>
          <cell r="P22">
            <v>140582.124648</v>
          </cell>
          <cell r="S22">
            <v>1371658.0260226973</v>
          </cell>
          <cell r="T22">
            <v>1378256.1240000001</v>
          </cell>
          <cell r="U22">
            <v>10577416.589933418</v>
          </cell>
        </row>
        <row r="23">
          <cell r="C23" t="str">
            <v>8 seater</v>
          </cell>
          <cell r="D23">
            <v>90</v>
          </cell>
          <cell r="E23" t="str">
            <v>Set</v>
          </cell>
          <cell r="F23">
            <v>225025.18245180961</v>
          </cell>
          <cell r="G23">
            <v>20252266.420662865</v>
          </cell>
          <cell r="H23">
            <v>10555624.800000001</v>
          </cell>
          <cell r="I23">
            <v>2132236.2096000002</v>
          </cell>
          <cell r="J23">
            <v>2030057.7615360001</v>
          </cell>
          <cell r="L23">
            <v>211112.49600000001</v>
          </cell>
          <cell r="P23">
            <v>269168.43239999999</v>
          </cell>
          <cell r="S23">
            <v>2626273.0171268638</v>
          </cell>
          <cell r="T23">
            <v>2638906.2000000002</v>
          </cell>
          <cell r="U23">
            <v>20252266.420662861</v>
          </cell>
        </row>
        <row r="24">
          <cell r="B24" t="str">
            <v>13.10</v>
          </cell>
          <cell r="C24" t="str">
            <v>Clearing and Forwarding Services</v>
          </cell>
          <cell r="G24">
            <v>1126147.1273235201</v>
          </cell>
          <cell r="L24">
            <v>1021912.0937600002</v>
          </cell>
          <cell r="P24">
            <v>104235.03356352002</v>
          </cell>
          <cell r="U24">
            <v>1126147.1273235201</v>
          </cell>
        </row>
        <row r="25">
          <cell r="B25">
            <v>13.11</v>
          </cell>
          <cell r="C25" t="str">
            <v>Inland Transportation</v>
          </cell>
          <cell r="G25" t="str">
            <v>Included</v>
          </cell>
          <cell r="S25">
            <v>0</v>
          </cell>
          <cell r="U25">
            <v>0</v>
          </cell>
        </row>
        <row r="26">
          <cell r="B26">
            <v>13.12</v>
          </cell>
          <cell r="C26" t="str">
            <v>Value of   engineering services</v>
          </cell>
          <cell r="L26">
            <v>5220445.8060729448</v>
          </cell>
          <cell r="P26">
            <v>532485.47221944109</v>
          </cell>
          <cell r="U26">
            <v>5752931.2782923859</v>
          </cell>
        </row>
        <row r="27">
          <cell r="B27">
            <v>13.13</v>
          </cell>
          <cell r="C27" t="str">
            <v>Spare Parts comprising:</v>
          </cell>
          <cell r="G27" t="str">
            <v>N/A</v>
          </cell>
          <cell r="U27">
            <v>0</v>
          </cell>
        </row>
        <row r="28">
          <cell r="C28" t="str">
            <v>(i) Replacement Parts</v>
          </cell>
          <cell r="S28">
            <v>0</v>
          </cell>
          <cell r="U28">
            <v>0</v>
          </cell>
        </row>
        <row r="29">
          <cell r="C29" t="str">
            <v>(ii) Commissioning Parts</v>
          </cell>
          <cell r="S29">
            <v>0</v>
          </cell>
          <cell r="U29">
            <v>0</v>
          </cell>
        </row>
        <row r="30">
          <cell r="C30" t="str">
            <v>(iii) Critical Spare Parts</v>
          </cell>
          <cell r="S30">
            <v>0</v>
          </cell>
          <cell r="U30">
            <v>0</v>
          </cell>
        </row>
        <row r="31">
          <cell r="C31" t="str">
            <v>(provide separate list with quantity and unit prices for spares for each item 13.1 to 13.12)</v>
          </cell>
          <cell r="S31">
            <v>0</v>
          </cell>
          <cell r="U31">
            <v>0</v>
          </cell>
        </row>
        <row r="32">
          <cell r="A32" t="str">
            <v>13</v>
          </cell>
          <cell r="B32" t="str">
            <v>TOTAL APPORTIONED AMOUNT FOR  COST CENTRE 13 (inclusive of all taxes and duties except tax payable under Section 5 or 6 and 5F of the APGST)</v>
          </cell>
          <cell r="G32">
            <v>99159358.677836984</v>
          </cell>
          <cell r="H32">
            <v>51095604.688000008</v>
          </cell>
          <cell r="I32">
            <v>10321312.146976002</v>
          </cell>
          <cell r="J32">
            <v>9826706.69359616</v>
          </cell>
          <cell r="K32">
            <v>0</v>
          </cell>
          <cell r="L32">
            <v>6242357.8998329453</v>
          </cell>
          <cell r="M32">
            <v>0</v>
          </cell>
          <cell r="N32">
            <v>0</v>
          </cell>
          <cell r="O32">
            <v>0</v>
          </cell>
          <cell r="P32">
            <v>1939658.4253269609</v>
          </cell>
          <cell r="Q32">
            <v>0</v>
          </cell>
          <cell r="R32">
            <v>0</v>
          </cell>
          <cell r="S32">
            <v>12712748.930397308</v>
          </cell>
          <cell r="T32">
            <v>12773901.172000002</v>
          </cell>
          <cell r="U32">
            <v>104912289.95612939</v>
          </cell>
        </row>
        <row r="33">
          <cell r="B33" t="str">
            <v>Value of applicable Segniorage charges</v>
          </cell>
          <cell r="U33">
            <v>104912289.95612937</v>
          </cell>
        </row>
        <row r="34">
          <cell r="U34">
            <v>0</v>
          </cell>
        </row>
        <row r="35">
          <cell r="B35" t="str">
            <v>Note for Tenderers: Any items of work not specifically mentioned above shall be allocated to the most appropriate item of work and indicated separately (13.1 to 13.13)</v>
          </cell>
          <cell r="U35">
            <v>-5752931.2782924026</v>
          </cell>
        </row>
        <row r="36">
          <cell r="G36">
            <v>99159358.677836984</v>
          </cell>
        </row>
      </sheetData>
      <sheetData sheetId="37" refreshError="1">
        <row r="1">
          <cell r="B1" t="str">
            <v>2</v>
          </cell>
          <cell r="C1" t="str">
            <v>3</v>
          </cell>
          <cell r="D1" t="str">
            <v>4</v>
          </cell>
          <cell r="E1" t="str">
            <v>5</v>
          </cell>
          <cell r="F1" t="str">
            <v>6</v>
          </cell>
          <cell r="G1" t="str">
            <v>7</v>
          </cell>
          <cell r="H1" t="str">
            <v>8</v>
          </cell>
          <cell r="I1" t="str">
            <v>9</v>
          </cell>
          <cell r="J1" t="str">
            <v>10</v>
          </cell>
          <cell r="K1" t="str">
            <v>11</v>
          </cell>
          <cell r="L1" t="str">
            <v>12</v>
          </cell>
          <cell r="M1" t="str">
            <v>13</v>
          </cell>
          <cell r="N1" t="str">
            <v>14</v>
          </cell>
          <cell r="O1" t="str">
            <v>15</v>
          </cell>
          <cell r="P1" t="str">
            <v>16</v>
          </cell>
          <cell r="Q1" t="str">
            <v>17</v>
          </cell>
          <cell r="R1" t="str">
            <v>18</v>
          </cell>
          <cell r="S1" t="str">
            <v>19</v>
          </cell>
          <cell r="T1" t="str">
            <v>20</v>
          </cell>
        </row>
        <row r="3">
          <cell r="B3" t="str">
            <v>Cost Centre 14 – Signage</v>
          </cell>
        </row>
        <row r="5">
          <cell r="B5" t="str">
            <v>SL. NO</v>
          </cell>
          <cell r="C5" t="str">
            <v>ITEM DESCRIPTION</v>
          </cell>
          <cell r="D5" t="str">
            <v>QTY</v>
          </cell>
          <cell r="E5" t="str">
            <v>UNIT</v>
          </cell>
          <cell r="F5" t="str">
            <v>UNIT RATE (INR) - In-tax</v>
          </cell>
          <cell r="G5" t="str">
            <v>APPORTIONED AMOUNT IN RUPEES - In-tax</v>
          </cell>
          <cell r="H5" t="str">
            <v>COST BREAKDOWN</v>
          </cell>
        </row>
        <row r="6">
          <cell r="H6" t="str">
            <v>CIF Price</v>
          </cell>
          <cell r="I6" t="str">
            <v>Custom Duty</v>
          </cell>
          <cell r="J6" t="str">
            <v>CVD</v>
          </cell>
          <cell r="K6" t="str">
            <v>Ex-Factory Price</v>
          </cell>
          <cell r="L6" t="str">
            <v>Value of Service</v>
          </cell>
          <cell r="M6" t="str">
            <v>Excise Duty</v>
          </cell>
          <cell r="N6" t="str">
            <v>Sales Tax</v>
          </cell>
          <cell r="O6" t="str">
            <v>AP Entry Tax</v>
          </cell>
          <cell r="P6" t="str">
            <v>Service Tax</v>
          </cell>
          <cell r="Q6" t="str">
            <v>Works Conract Tax</v>
          </cell>
          <cell r="R6" t="str">
            <v>Other taxes &amp; levies*</v>
          </cell>
          <cell r="S6" t="str">
            <v>Construction Services</v>
          </cell>
          <cell r="T6" t="str">
            <v>Installation, testing &amp; commissioning</v>
          </cell>
        </row>
        <row r="7">
          <cell r="B7">
            <v>14.1</v>
          </cell>
          <cell r="C7" t="str">
            <v>Airport way finding signage</v>
          </cell>
          <cell r="F7" t="str">
            <v>Included in 14.1A - 14.6A</v>
          </cell>
          <cell r="S7">
            <v>0</v>
          </cell>
          <cell r="U7">
            <v>0</v>
          </cell>
        </row>
        <row r="8">
          <cell r="B8">
            <v>14.2</v>
          </cell>
          <cell r="C8" t="str">
            <v>Static signage for services</v>
          </cell>
          <cell r="F8" t="str">
            <v>Included in 14.1A - 14.6A</v>
          </cell>
          <cell r="S8">
            <v>0</v>
          </cell>
          <cell r="U8">
            <v>0</v>
          </cell>
        </row>
        <row r="9">
          <cell r="B9">
            <v>14.3</v>
          </cell>
          <cell r="C9" t="str">
            <v>Commercial signage</v>
          </cell>
          <cell r="F9" t="str">
            <v>Included in 14.1A - 14.6A</v>
          </cell>
          <cell r="S9">
            <v>0</v>
          </cell>
          <cell r="U9">
            <v>0</v>
          </cell>
        </row>
        <row r="10">
          <cell r="B10">
            <v>14.4</v>
          </cell>
          <cell r="C10" t="str">
            <v>Signage in non-public areas</v>
          </cell>
          <cell r="F10" t="str">
            <v>Included in 14.1A - 14.6A</v>
          </cell>
          <cell r="S10">
            <v>0</v>
          </cell>
          <cell r="U10">
            <v>0</v>
          </cell>
        </row>
        <row r="11">
          <cell r="B11">
            <v>14.5</v>
          </cell>
          <cell r="C11" t="str">
            <v>Clearing and Forwarding Services</v>
          </cell>
          <cell r="D11">
            <v>1</v>
          </cell>
          <cell r="E11" t="str">
            <v>Item</v>
          </cell>
          <cell r="G11">
            <v>755374.50406336004</v>
          </cell>
          <cell r="L11">
            <v>685457.80768000009</v>
          </cell>
          <cell r="P11">
            <v>69916.696383360002</v>
          </cell>
          <cell r="U11">
            <v>755374.50406336004</v>
          </cell>
        </row>
        <row r="12">
          <cell r="B12">
            <v>14.6</v>
          </cell>
          <cell r="C12" t="str">
            <v>Inland Transportation</v>
          </cell>
          <cell r="D12">
            <v>1</v>
          </cell>
          <cell r="E12" t="str">
            <v>Item</v>
          </cell>
          <cell r="G12" t="str">
            <v>Included</v>
          </cell>
          <cell r="S12">
            <v>0</v>
          </cell>
          <cell r="U12">
            <v>0</v>
          </cell>
        </row>
        <row r="13">
          <cell r="B13">
            <v>14.7</v>
          </cell>
          <cell r="C13" t="str">
            <v>Value of engineering services</v>
          </cell>
          <cell r="D13">
            <v>1</v>
          </cell>
          <cell r="E13" t="str">
            <v>Item</v>
          </cell>
          <cell r="G13" t="str">
            <v>N/A</v>
          </cell>
          <cell r="U13">
            <v>0</v>
          </cell>
        </row>
        <row r="14">
          <cell r="C14" t="str">
            <v>Additional items</v>
          </cell>
          <cell r="S14">
            <v>0</v>
          </cell>
          <cell r="U14">
            <v>0</v>
          </cell>
        </row>
        <row r="15">
          <cell r="B15" t="str">
            <v>14.1A</v>
          </cell>
          <cell r="C15" t="str">
            <v>Floor mount directional sign</v>
          </cell>
          <cell r="D15">
            <v>101</v>
          </cell>
          <cell r="E15" t="str">
            <v>No.</v>
          </cell>
          <cell r="F15">
            <v>390261.21083383076</v>
          </cell>
          <cell r="G15">
            <v>39416382.294216909</v>
          </cell>
          <cell r="H15">
            <v>20418282.816</v>
          </cell>
          <cell r="I15">
            <v>4124493.1288320003</v>
          </cell>
          <cell r="J15">
            <v>3926844.1511731204</v>
          </cell>
          <cell r="L15">
            <v>408365.65632000001</v>
          </cell>
          <cell r="P15">
            <v>520666.21180799993</v>
          </cell>
          <cell r="S15">
            <v>5321525.2824037913</v>
          </cell>
          <cell r="T15">
            <v>5104570.7039999999</v>
          </cell>
          <cell r="U15">
            <v>39416382.294216909</v>
          </cell>
        </row>
        <row r="16">
          <cell r="B16" t="str">
            <v>14.2A</v>
          </cell>
          <cell r="C16" t="str">
            <v>Ceiling mount directional sign</v>
          </cell>
          <cell r="D16">
            <v>103</v>
          </cell>
          <cell r="E16" t="str">
            <v>No.</v>
          </cell>
          <cell r="F16">
            <v>124858.77521908894</v>
          </cell>
          <cell r="G16">
            <v>12860453.847566161</v>
          </cell>
          <cell r="H16">
            <v>6661909.8080000011</v>
          </cell>
          <cell r="I16">
            <v>1345705.7812160002</v>
          </cell>
          <cell r="J16">
            <v>1281218.4942745601</v>
          </cell>
          <cell r="L16">
            <v>133238.19616000002</v>
          </cell>
          <cell r="P16">
            <v>169878.70010400002</v>
          </cell>
          <cell r="S16">
            <v>1736263.611971599</v>
          </cell>
          <cell r="T16">
            <v>1665477.4520000003</v>
          </cell>
          <cell r="U16">
            <v>12860453.847566161</v>
          </cell>
        </row>
        <row r="17">
          <cell r="B17" t="str">
            <v>14.3A</v>
          </cell>
          <cell r="C17" t="str">
            <v>Emergency exit wall mount sign</v>
          </cell>
          <cell r="D17">
            <v>34</v>
          </cell>
          <cell r="E17" t="str">
            <v>No.</v>
          </cell>
          <cell r="F17">
            <v>81260.111338470233</v>
          </cell>
          <cell r="G17">
            <v>2762843.7855079877</v>
          </cell>
          <cell r="H17">
            <v>1431194.9120000002</v>
          </cell>
          <cell r="I17">
            <v>289101.37222400005</v>
          </cell>
          <cell r="J17">
            <v>275247.40547584003</v>
          </cell>
          <cell r="L17">
            <v>28623.898240000006</v>
          </cell>
          <cell r="P17">
            <v>36495.470256000001</v>
          </cell>
          <cell r="S17">
            <v>373005.89755214751</v>
          </cell>
          <cell r="T17">
            <v>357798.72800000006</v>
          </cell>
          <cell r="U17">
            <v>2762843.7855079882</v>
          </cell>
        </row>
        <row r="18">
          <cell r="B18" t="str">
            <v>14.4A</v>
          </cell>
          <cell r="C18" t="str">
            <v>Wall mount flag sign</v>
          </cell>
          <cell r="D18">
            <v>94</v>
          </cell>
          <cell r="E18" t="str">
            <v>No.</v>
          </cell>
          <cell r="F18">
            <v>55827.557408109307</v>
          </cell>
          <cell r="G18">
            <v>5247790.3963622749</v>
          </cell>
          <cell r="H18">
            <v>2718434.88</v>
          </cell>
          <cell r="I18">
            <v>549123.84576000005</v>
          </cell>
          <cell r="J18">
            <v>522809.39612160006</v>
          </cell>
          <cell r="L18">
            <v>54368.697600000007</v>
          </cell>
          <cell r="P18">
            <v>69320.089440000011</v>
          </cell>
          <cell r="S18">
            <v>708493.46504067536</v>
          </cell>
          <cell r="T18">
            <v>679608.72</v>
          </cell>
          <cell r="U18">
            <v>5247790.3963622758</v>
          </cell>
        </row>
        <row r="19">
          <cell r="B19" t="str">
            <v>14.5A</v>
          </cell>
          <cell r="C19" t="str">
            <v>Door mount name plate</v>
          </cell>
          <cell r="D19">
            <v>76</v>
          </cell>
          <cell r="E19" t="str">
            <v>No.</v>
          </cell>
          <cell r="F19">
            <v>2392.6096032046858</v>
          </cell>
          <cell r="G19">
            <v>181838.3298435561</v>
          </cell>
          <cell r="H19">
            <v>94195.008000000016</v>
          </cell>
          <cell r="I19">
            <v>19027.391616000004</v>
          </cell>
          <cell r="J19">
            <v>18115.583938560005</v>
          </cell>
          <cell r="L19">
            <v>1883.9001600000004</v>
          </cell>
          <cell r="P19">
            <v>2401.9727040000002</v>
          </cell>
          <cell r="S19">
            <v>24549.62158499605</v>
          </cell>
          <cell r="T19">
            <v>23548.752000000004</v>
          </cell>
          <cell r="U19">
            <v>181838.3298435561</v>
          </cell>
        </row>
        <row r="20">
          <cell r="B20" t="str">
            <v>14.6A</v>
          </cell>
          <cell r="C20" t="str">
            <v>Gate sign</v>
          </cell>
          <cell r="D20">
            <v>10</v>
          </cell>
          <cell r="E20" t="str">
            <v>No.</v>
          </cell>
          <cell r="F20">
            <v>569263.85522173683</v>
          </cell>
          <cell r="G20">
            <v>5692638.552217368</v>
          </cell>
          <cell r="H20">
            <v>2948872.96</v>
          </cell>
          <cell r="I20">
            <v>595672.33792000008</v>
          </cell>
          <cell r="J20">
            <v>567127.24766720016</v>
          </cell>
          <cell r="L20">
            <v>58977.459200000012</v>
          </cell>
          <cell r="P20">
            <v>75196.260480000012</v>
          </cell>
          <cell r="S20">
            <v>768551.5061501686</v>
          </cell>
          <cell r="T20">
            <v>737218.24</v>
          </cell>
          <cell r="U20">
            <v>5692638.552217368</v>
          </cell>
        </row>
        <row r="21">
          <cell r="B21">
            <v>14.8</v>
          </cell>
          <cell r="C21" t="str">
            <v>Spare Parts comprising:</v>
          </cell>
          <cell r="S21">
            <v>0</v>
          </cell>
          <cell r="U21">
            <v>0</v>
          </cell>
        </row>
        <row r="22">
          <cell r="C22" t="str">
            <v>(i) Replacement Parts</v>
          </cell>
          <cell r="S22">
            <v>0</v>
          </cell>
          <cell r="U22">
            <v>0</v>
          </cell>
        </row>
        <row r="23">
          <cell r="C23" t="str">
            <v>(ii) Commissioning Parts</v>
          </cell>
          <cell r="S23">
            <v>0</v>
          </cell>
          <cell r="U23">
            <v>0</v>
          </cell>
        </row>
        <row r="24">
          <cell r="C24" t="str">
            <v>(iii) Critical Spare Parts</v>
          </cell>
          <cell r="S24">
            <v>0</v>
          </cell>
          <cell r="U24">
            <v>0</v>
          </cell>
        </row>
        <row r="25">
          <cell r="C25" t="str">
            <v>(provide separate list with quantity and unit prices for spares for each item 14.1 to 14.7)</v>
          </cell>
          <cell r="S25">
            <v>0</v>
          </cell>
          <cell r="U25">
            <v>0</v>
          </cell>
        </row>
        <row r="26">
          <cell r="A26" t="str">
            <v>14</v>
          </cell>
          <cell r="B26" t="str">
            <v>TOTAL APPORTIONED AMOUNT FOR  COST CENTRE 14 (inclusive of all taxes and duties except tax payable under Section 5 or 6 and 5F of the APGST)</v>
          </cell>
          <cell r="G26">
            <v>66917321.709777609</v>
          </cell>
          <cell r="H26">
            <v>34272890.384000003</v>
          </cell>
          <cell r="I26">
            <v>6923123.8575680004</v>
          </cell>
          <cell r="J26">
            <v>6591362.2786508808</v>
          </cell>
          <cell r="K26">
            <v>0</v>
          </cell>
          <cell r="L26">
            <v>685457.80767999997</v>
          </cell>
          <cell r="M26">
            <v>0</v>
          </cell>
          <cell r="N26">
            <v>0</v>
          </cell>
          <cell r="O26">
            <v>0</v>
          </cell>
          <cell r="P26">
            <v>943875.40117535996</v>
          </cell>
          <cell r="Q26">
            <v>0</v>
          </cell>
          <cell r="R26">
            <v>0</v>
          </cell>
          <cell r="S26">
            <v>8932389.3847033773</v>
          </cell>
          <cell r="T26">
            <v>8568222.5960000008</v>
          </cell>
          <cell r="U26">
            <v>66917321.709777623</v>
          </cell>
        </row>
        <row r="27">
          <cell r="B27" t="str">
            <v>Value of applicable Segniorage charges</v>
          </cell>
          <cell r="U27">
            <v>66917321.709777623</v>
          </cell>
        </row>
        <row r="28">
          <cell r="U28">
            <v>0</v>
          </cell>
        </row>
        <row r="29">
          <cell r="B29" t="str">
            <v>Note for Tenderers: Any items of work not specifically mentioned above shall be allocated to the most appropriate item of work and indicated separately (14.1 to 14.8)</v>
          </cell>
          <cell r="U29">
            <v>0</v>
          </cell>
        </row>
        <row r="30">
          <cell r="G30">
            <v>66917321.709777609</v>
          </cell>
        </row>
        <row r="31">
          <cell r="G31">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 BR"/>
      <sheetName val="TOS"/>
    </sheetNames>
    <sheetDataSet>
      <sheetData sheetId="0">
        <row r="2">
          <cell r="A2" t="str">
            <v>BILL OF QUANTITIES FOR</v>
          </cell>
        </row>
        <row r="3">
          <cell r="A3" t="str">
            <v>CONST OF 1 x  FIBER GLASS SHED FOR 8 x MOTOR CYCLE AT GWA CANTT</v>
          </cell>
        </row>
        <row r="4">
          <cell r="A4" t="str">
            <v>DRG NO:- SR,455 SHEET NO. S-01 TO S-02 DATED 21-10-2020</v>
          </cell>
        </row>
        <row r="6">
          <cell r="A6" t="str">
            <v>Ser</v>
          </cell>
          <cell r="B6" t="str">
            <v>Description of work</v>
          </cell>
          <cell r="C6" t="str">
            <v>Qty</v>
          </cell>
          <cell r="D6" t="str">
            <v>Unit</v>
          </cell>
          <cell r="E6" t="str">
            <v>SI</v>
          </cell>
          <cell r="F6" t="str">
            <v>Rate</v>
          </cell>
          <cell r="G6" t="str">
            <v>Amount</v>
          </cell>
        </row>
        <row r="7">
          <cell r="A7">
            <v>1</v>
          </cell>
        </row>
        <row r="8">
          <cell r="A8">
            <v>2</v>
          </cell>
        </row>
        <row r="9">
          <cell r="A9">
            <v>3</v>
          </cell>
        </row>
        <row r="10">
          <cell r="A10">
            <v>4</v>
          </cell>
        </row>
        <row r="11">
          <cell r="A11">
            <v>5</v>
          </cell>
        </row>
        <row r="12">
          <cell r="A12">
            <v>6</v>
          </cell>
        </row>
        <row r="13">
          <cell r="A13" t="str">
            <v>Total</v>
          </cell>
        </row>
        <row r="14">
          <cell r="A14" t="str">
            <v>Add 16% on MES Sch of Rate 2014</v>
          </cell>
        </row>
        <row r="15">
          <cell r="A15" t="str">
            <v xml:space="preserve"> 1 x Shed for 8 Motor Cycle</v>
          </cell>
        </row>
        <row r="16">
          <cell r="A16" t="str">
            <v>Says in (M)</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Graph"/>
      <sheetName val="Direct Shear"/>
      <sheetName val="LL &amp; PL"/>
      <sheetName val="B.C"/>
    </sheetNames>
    <sheetDataSet>
      <sheetData sheetId="0"/>
      <sheetData sheetId="1" refreshError="1"/>
      <sheetData sheetId="2">
        <row r="6">
          <cell r="I6">
            <v>29.6</v>
          </cell>
        </row>
        <row r="7">
          <cell r="I7">
            <v>391.25</v>
          </cell>
        </row>
      </sheetData>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
      <sheetName val="Opt-II"/>
      <sheetName val="Opt-III"/>
      <sheetName val="Opt-IV"/>
      <sheetName val="Profile"/>
      <sheetName val="Sheet1"/>
      <sheetName val="Velocity Check"/>
      <sheetName val="Q~V"/>
      <sheetName val="G-20"/>
      <sheetName val="WBM 206"/>
      <sheetName val="Material"/>
      <sheetName val="Velocity_Check"/>
      <sheetName val="WBM_206"/>
    </sheetNames>
    <sheetDataSet>
      <sheetData sheetId="0">
        <row r="24">
          <cell r="F24">
            <v>1</v>
          </cell>
        </row>
      </sheetData>
      <sheetData sheetId="1">
        <row r="24">
          <cell r="F24">
            <v>1</v>
          </cell>
        </row>
      </sheetData>
      <sheetData sheetId="2">
        <row r="24">
          <cell r="F24">
            <v>1</v>
          </cell>
        </row>
      </sheetData>
      <sheetData sheetId="3">
        <row r="24">
          <cell r="F24">
            <v>1</v>
          </cell>
        </row>
      </sheetData>
      <sheetData sheetId="4">
        <row r="24">
          <cell r="F24">
            <v>1</v>
          </cell>
        </row>
      </sheetData>
      <sheetData sheetId="5" refreshError="1">
        <row r="24">
          <cell r="F24">
            <v>1</v>
          </cell>
        </row>
        <row r="25">
          <cell r="F25">
            <v>0.15</v>
          </cell>
        </row>
      </sheetData>
      <sheetData sheetId="6"/>
      <sheetData sheetId="7"/>
      <sheetData sheetId="8" refreshError="1"/>
      <sheetData sheetId="9" refreshError="1"/>
      <sheetData sheetId="10" refreshError="1"/>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Datasheet"/>
      <sheetName val="test"/>
      <sheetName val="Sheet1"/>
      <sheetName val="Sheet2"/>
      <sheetName val="dBase"/>
      <sheetName val="Sheet3"/>
    </sheetNames>
    <sheetDataSet>
      <sheetData sheetId="0" refreshError="1"/>
      <sheetData sheetId="1" refreshError="1"/>
      <sheetData sheetId="2" refreshError="1"/>
      <sheetData sheetId="3" refreshError="1"/>
      <sheetData sheetId="4" refreshError="1"/>
      <sheetData sheetId="5" refreshError="1">
        <row r="3">
          <cell r="A3" t="str">
            <v>Number</v>
          </cell>
          <cell r="B3" t="str">
            <v>Ones</v>
          </cell>
          <cell r="C3" t="str">
            <v xml:space="preserve"> Hundreds</v>
          </cell>
          <cell r="D3" t="str">
            <v xml:space="preserve"> Thousand</v>
          </cell>
          <cell r="E3" t="str">
            <v xml:space="preserve"> Lakhs</v>
          </cell>
          <cell r="F3" t="str">
            <v xml:space="preserve"> Crores</v>
          </cell>
          <cell r="G3" t="str">
            <v xml:space="preserve"> Millions</v>
          </cell>
          <cell r="H3" t="str">
            <v xml:space="preserve"> Billions</v>
          </cell>
        </row>
        <row r="4">
          <cell r="A4">
            <v>0</v>
          </cell>
          <cell r="B4" t="str">
            <v>Zero</v>
          </cell>
        </row>
        <row r="5">
          <cell r="A5">
            <v>1</v>
          </cell>
          <cell r="B5" t="str">
            <v xml:space="preserve"> one</v>
          </cell>
          <cell r="C5" t="str">
            <v xml:space="preserve"> one</v>
          </cell>
          <cell r="D5" t="str">
            <v xml:space="preserve"> one Thousand</v>
          </cell>
          <cell r="E5" t="str">
            <v xml:space="preserve"> one Lakhs</v>
          </cell>
          <cell r="F5" t="str">
            <v xml:space="preserve"> one Crores</v>
          </cell>
          <cell r="G5" t="str">
            <v xml:space="preserve"> one Millions</v>
          </cell>
          <cell r="H5" t="str">
            <v xml:space="preserve"> one Billions</v>
          </cell>
        </row>
        <row r="6">
          <cell r="A6">
            <v>2</v>
          </cell>
          <cell r="B6" t="str">
            <v xml:space="preserve"> two</v>
          </cell>
          <cell r="C6" t="str">
            <v xml:space="preserve"> two</v>
          </cell>
          <cell r="D6" t="str">
            <v xml:space="preserve"> two Thousand</v>
          </cell>
          <cell r="E6" t="str">
            <v xml:space="preserve"> two Lakhs</v>
          </cell>
          <cell r="F6" t="str">
            <v xml:space="preserve"> two Crores</v>
          </cell>
          <cell r="G6" t="str">
            <v xml:space="preserve"> two Millions</v>
          </cell>
          <cell r="H6" t="str">
            <v xml:space="preserve"> two Billions</v>
          </cell>
        </row>
        <row r="7">
          <cell r="A7">
            <v>3</v>
          </cell>
          <cell r="B7" t="str">
            <v xml:space="preserve"> three</v>
          </cell>
          <cell r="C7" t="str">
            <v xml:space="preserve"> three</v>
          </cell>
          <cell r="D7" t="str">
            <v xml:space="preserve"> three Thousand</v>
          </cell>
          <cell r="E7" t="str">
            <v xml:space="preserve"> three Lakhs</v>
          </cell>
          <cell r="F7" t="str">
            <v xml:space="preserve"> three Crores</v>
          </cell>
          <cell r="G7" t="str">
            <v xml:space="preserve"> three Millions</v>
          </cell>
          <cell r="H7" t="str">
            <v xml:space="preserve"> three Billions</v>
          </cell>
        </row>
        <row r="8">
          <cell r="A8">
            <v>4</v>
          </cell>
          <cell r="B8" t="str">
            <v xml:space="preserve"> four</v>
          </cell>
          <cell r="C8" t="str">
            <v xml:space="preserve"> four</v>
          </cell>
          <cell r="D8" t="str">
            <v xml:space="preserve"> four Thousand</v>
          </cell>
          <cell r="E8" t="str">
            <v xml:space="preserve"> four Lakhs</v>
          </cell>
          <cell r="F8" t="str">
            <v xml:space="preserve"> four Crores</v>
          </cell>
          <cell r="G8" t="str">
            <v xml:space="preserve"> four Millions</v>
          </cell>
          <cell r="H8" t="str">
            <v xml:space="preserve"> four Billions</v>
          </cell>
        </row>
        <row r="9">
          <cell r="A9">
            <v>5</v>
          </cell>
          <cell r="B9" t="str">
            <v xml:space="preserve"> five</v>
          </cell>
          <cell r="C9" t="str">
            <v xml:space="preserve"> five</v>
          </cell>
          <cell r="D9" t="str">
            <v xml:space="preserve"> five Thousand</v>
          </cell>
          <cell r="E9" t="str">
            <v xml:space="preserve"> five Lakhs</v>
          </cell>
          <cell r="F9" t="str">
            <v xml:space="preserve"> five Crores</v>
          </cell>
          <cell r="G9" t="str">
            <v xml:space="preserve"> five Millions</v>
          </cell>
          <cell r="H9" t="str">
            <v xml:space="preserve"> five Billions</v>
          </cell>
        </row>
        <row r="10">
          <cell r="A10">
            <v>6</v>
          </cell>
          <cell r="B10" t="str">
            <v xml:space="preserve"> six</v>
          </cell>
          <cell r="C10" t="str">
            <v xml:space="preserve"> six</v>
          </cell>
          <cell r="D10" t="str">
            <v xml:space="preserve"> six Thousand</v>
          </cell>
          <cell r="E10" t="str">
            <v xml:space="preserve"> six Lakhs</v>
          </cell>
          <cell r="F10" t="str">
            <v xml:space="preserve"> six Crores</v>
          </cell>
          <cell r="G10" t="str">
            <v xml:space="preserve"> six Millions</v>
          </cell>
          <cell r="H10" t="str">
            <v xml:space="preserve"> six Billions</v>
          </cell>
        </row>
        <row r="11">
          <cell r="A11">
            <v>7</v>
          </cell>
          <cell r="B11" t="str">
            <v xml:space="preserve"> seven</v>
          </cell>
          <cell r="C11" t="str">
            <v xml:space="preserve"> seven</v>
          </cell>
          <cell r="D11" t="str">
            <v xml:space="preserve"> seven Thousand</v>
          </cell>
          <cell r="E11" t="str">
            <v xml:space="preserve"> seven Lakhs</v>
          </cell>
          <cell r="F11" t="str">
            <v xml:space="preserve"> seven Crores</v>
          </cell>
          <cell r="G11" t="str">
            <v xml:space="preserve"> seven Millions</v>
          </cell>
          <cell r="H11" t="str">
            <v xml:space="preserve"> seven Billions</v>
          </cell>
        </row>
        <row r="12">
          <cell r="A12">
            <v>8</v>
          </cell>
          <cell r="B12" t="str">
            <v xml:space="preserve"> eight</v>
          </cell>
          <cell r="C12" t="str">
            <v xml:space="preserve"> eight</v>
          </cell>
          <cell r="D12" t="str">
            <v xml:space="preserve"> eight Thousand</v>
          </cell>
          <cell r="E12" t="str">
            <v xml:space="preserve"> eight Lakhs</v>
          </cell>
          <cell r="F12" t="str">
            <v xml:space="preserve"> eight Crores</v>
          </cell>
          <cell r="G12" t="str">
            <v xml:space="preserve"> eight Millions</v>
          </cell>
          <cell r="H12" t="str">
            <v xml:space="preserve"> eight Billions</v>
          </cell>
          <cell r="J12">
            <v>100000</v>
          </cell>
        </row>
        <row r="13">
          <cell r="A13">
            <v>9</v>
          </cell>
          <cell r="B13" t="str">
            <v xml:space="preserve"> nine</v>
          </cell>
          <cell r="C13" t="str">
            <v xml:space="preserve"> nine</v>
          </cell>
          <cell r="D13" t="str">
            <v xml:space="preserve"> nine Thousand</v>
          </cell>
          <cell r="E13" t="str">
            <v xml:space="preserve"> nine Lakhs</v>
          </cell>
          <cell r="F13" t="str">
            <v xml:space="preserve"> nine Crores</v>
          </cell>
          <cell r="G13" t="str">
            <v xml:space="preserve"> nine Millions</v>
          </cell>
          <cell r="H13" t="str">
            <v xml:space="preserve"> nine Billions</v>
          </cell>
        </row>
        <row r="14">
          <cell r="A14">
            <v>10</v>
          </cell>
          <cell r="B14" t="str">
            <v xml:space="preserve"> ten</v>
          </cell>
          <cell r="C14" t="str">
            <v xml:space="preserve"> ten</v>
          </cell>
          <cell r="D14" t="str">
            <v xml:space="preserve"> ten Thousand</v>
          </cell>
          <cell r="E14" t="str">
            <v xml:space="preserve"> ten Lakhs</v>
          </cell>
          <cell r="F14" t="str">
            <v xml:space="preserve"> ten Crores</v>
          </cell>
          <cell r="G14" t="str">
            <v xml:space="preserve"> ten Millions</v>
          </cell>
          <cell r="H14" t="str">
            <v xml:space="preserve"> ten Billions</v>
          </cell>
          <cell r="J14">
            <v>10000000</v>
          </cell>
        </row>
        <row r="15">
          <cell r="A15">
            <v>11</v>
          </cell>
          <cell r="B15" t="str">
            <v xml:space="preserve"> eleven</v>
          </cell>
          <cell r="C15" t="str">
            <v xml:space="preserve"> eleven</v>
          </cell>
          <cell r="D15" t="str">
            <v xml:space="preserve"> eleven Thousand</v>
          </cell>
          <cell r="E15" t="str">
            <v xml:space="preserve"> eleven Lakhs</v>
          </cell>
          <cell r="F15" t="str">
            <v xml:space="preserve"> eleven Crores</v>
          </cell>
          <cell r="G15" t="str">
            <v xml:space="preserve"> eleven Millions</v>
          </cell>
          <cell r="H15" t="str">
            <v xml:space="preserve"> eleven Billions</v>
          </cell>
        </row>
        <row r="16">
          <cell r="A16">
            <v>12</v>
          </cell>
          <cell r="B16" t="str">
            <v xml:space="preserve"> twelve</v>
          </cell>
          <cell r="C16" t="str">
            <v xml:space="preserve"> twelve</v>
          </cell>
          <cell r="D16" t="str">
            <v xml:space="preserve"> twelve Thousand</v>
          </cell>
          <cell r="E16" t="str">
            <v xml:space="preserve"> twelve Lakhs</v>
          </cell>
          <cell r="F16" t="str">
            <v xml:space="preserve"> twelve Crores</v>
          </cell>
          <cell r="G16" t="str">
            <v xml:space="preserve"> twelve Millions</v>
          </cell>
          <cell r="H16" t="str">
            <v xml:space="preserve"> twelve Billions</v>
          </cell>
        </row>
        <row r="17">
          <cell r="A17">
            <v>13</v>
          </cell>
          <cell r="B17" t="str">
            <v xml:space="preserve"> thirteen</v>
          </cell>
          <cell r="C17" t="str">
            <v xml:space="preserve"> thirteen</v>
          </cell>
          <cell r="D17" t="str">
            <v xml:space="preserve"> thirteen Thousand</v>
          </cell>
          <cell r="E17" t="str">
            <v xml:space="preserve"> thirteen Lakhs</v>
          </cell>
          <cell r="F17" t="str">
            <v xml:space="preserve"> thirteen Crores</v>
          </cell>
          <cell r="G17" t="str">
            <v xml:space="preserve"> thirteen Millions</v>
          </cell>
          <cell r="H17" t="str">
            <v xml:space="preserve"> thirteen Billions</v>
          </cell>
        </row>
        <row r="18">
          <cell r="A18">
            <v>14</v>
          </cell>
          <cell r="B18" t="str">
            <v xml:space="preserve"> fourteen</v>
          </cell>
          <cell r="C18" t="str">
            <v xml:space="preserve"> fourteen</v>
          </cell>
          <cell r="D18" t="str">
            <v xml:space="preserve"> fourteen Thousand</v>
          </cell>
          <cell r="E18" t="str">
            <v xml:space="preserve"> fourteen Lakhs</v>
          </cell>
          <cell r="F18" t="str">
            <v xml:space="preserve"> fourteen Crores</v>
          </cell>
          <cell r="G18" t="str">
            <v xml:space="preserve"> fourteen Millions</v>
          </cell>
          <cell r="H18" t="str">
            <v xml:space="preserve"> fourteen Billions</v>
          </cell>
        </row>
        <row r="19">
          <cell r="A19">
            <v>15</v>
          </cell>
          <cell r="B19" t="str">
            <v xml:space="preserve"> fifteen</v>
          </cell>
          <cell r="C19" t="str">
            <v xml:space="preserve"> fifteen</v>
          </cell>
          <cell r="D19" t="str">
            <v xml:space="preserve"> fifteen Thousand</v>
          </cell>
          <cell r="E19" t="str">
            <v xml:space="preserve"> fifteen Lakhs</v>
          </cell>
          <cell r="F19" t="str">
            <v xml:space="preserve"> fifteen Crores</v>
          </cell>
          <cell r="G19" t="str">
            <v xml:space="preserve"> fifteen Millions</v>
          </cell>
          <cell r="H19" t="str">
            <v xml:space="preserve"> fifteen Billions</v>
          </cell>
        </row>
        <row r="20">
          <cell r="A20">
            <v>16</v>
          </cell>
          <cell r="B20" t="str">
            <v xml:space="preserve"> sixteen</v>
          </cell>
          <cell r="C20" t="str">
            <v xml:space="preserve"> sixteen</v>
          </cell>
          <cell r="D20" t="str">
            <v xml:space="preserve"> sixteen Thousand</v>
          </cell>
          <cell r="E20" t="str">
            <v xml:space="preserve"> sixteen Lakhs</v>
          </cell>
          <cell r="F20" t="str">
            <v xml:space="preserve"> sixteen Crores</v>
          </cell>
          <cell r="G20" t="str">
            <v xml:space="preserve"> sixteen Millions</v>
          </cell>
          <cell r="H20" t="str">
            <v xml:space="preserve"> sixteen Billions</v>
          </cell>
        </row>
        <row r="21">
          <cell r="A21">
            <v>17</v>
          </cell>
          <cell r="B21" t="str">
            <v xml:space="preserve"> seventeen</v>
          </cell>
          <cell r="C21" t="str">
            <v xml:space="preserve"> seventeen</v>
          </cell>
          <cell r="D21" t="str">
            <v xml:space="preserve"> seventeen Thousand</v>
          </cell>
          <cell r="E21" t="str">
            <v xml:space="preserve"> seventeen Lakhs</v>
          </cell>
          <cell r="F21" t="str">
            <v xml:space="preserve"> seventeen Crores</v>
          </cell>
          <cell r="G21" t="str">
            <v xml:space="preserve"> seventeen Millions</v>
          </cell>
          <cell r="H21" t="str">
            <v xml:space="preserve"> seventeen Billions</v>
          </cell>
        </row>
        <row r="22">
          <cell r="A22">
            <v>18</v>
          </cell>
          <cell r="B22" t="str">
            <v xml:space="preserve"> eighteen</v>
          </cell>
          <cell r="C22" t="str">
            <v xml:space="preserve"> eighteen</v>
          </cell>
          <cell r="D22" t="str">
            <v xml:space="preserve"> eighteen Thousand</v>
          </cell>
          <cell r="E22" t="str">
            <v xml:space="preserve"> eighteen Lakhs</v>
          </cell>
          <cell r="F22" t="str">
            <v xml:space="preserve"> eighteen Crores</v>
          </cell>
          <cell r="G22" t="str">
            <v xml:space="preserve"> eighteen Millions</v>
          </cell>
          <cell r="H22" t="str">
            <v xml:space="preserve"> eighteen Billions</v>
          </cell>
        </row>
        <row r="23">
          <cell r="A23">
            <v>19</v>
          </cell>
          <cell r="B23" t="str">
            <v xml:space="preserve"> nineteen</v>
          </cell>
          <cell r="C23" t="str">
            <v xml:space="preserve"> nineteen</v>
          </cell>
          <cell r="D23" t="str">
            <v xml:space="preserve"> nineteen Thousand</v>
          </cell>
          <cell r="E23" t="str">
            <v xml:space="preserve"> nineteen Lakhs</v>
          </cell>
          <cell r="F23" t="str">
            <v xml:space="preserve"> nineteen Crores</v>
          </cell>
          <cell r="G23" t="str">
            <v xml:space="preserve"> nineteen Millions</v>
          </cell>
          <cell r="H23" t="str">
            <v xml:space="preserve"> nineteen Billions</v>
          </cell>
        </row>
        <row r="24">
          <cell r="A24">
            <v>20</v>
          </cell>
          <cell r="B24" t="str">
            <v xml:space="preserve"> twenty</v>
          </cell>
          <cell r="C24" t="str">
            <v xml:space="preserve"> twenty</v>
          </cell>
          <cell r="D24" t="str">
            <v xml:space="preserve"> twenty Thousand</v>
          </cell>
          <cell r="E24" t="str">
            <v xml:space="preserve"> twenty Lakhs</v>
          </cell>
          <cell r="F24" t="str">
            <v xml:space="preserve"> twenty Crores</v>
          </cell>
          <cell r="G24" t="str">
            <v xml:space="preserve"> twenty Millions</v>
          </cell>
          <cell r="H24" t="str">
            <v xml:space="preserve"> twenty Billions</v>
          </cell>
        </row>
        <row r="25">
          <cell r="A25">
            <v>21</v>
          </cell>
          <cell r="B25" t="str">
            <v xml:space="preserve"> twenty one</v>
          </cell>
          <cell r="C25" t="str">
            <v xml:space="preserve"> twenty one</v>
          </cell>
          <cell r="D25" t="str">
            <v xml:space="preserve"> twenty one Thousand</v>
          </cell>
          <cell r="E25" t="str">
            <v xml:space="preserve"> twenty one Lakhs</v>
          </cell>
          <cell r="F25" t="str">
            <v xml:space="preserve"> twenty one Crores</v>
          </cell>
          <cell r="G25" t="str">
            <v xml:space="preserve"> twenty one Millions</v>
          </cell>
          <cell r="H25" t="str">
            <v xml:space="preserve"> twenty one Billions</v>
          </cell>
        </row>
        <row r="26">
          <cell r="A26">
            <v>22</v>
          </cell>
          <cell r="B26" t="str">
            <v xml:space="preserve"> twenty two</v>
          </cell>
          <cell r="C26" t="str">
            <v xml:space="preserve"> twenty two</v>
          </cell>
          <cell r="D26" t="str">
            <v xml:space="preserve"> twenty two Thousand</v>
          </cell>
          <cell r="E26" t="str">
            <v xml:space="preserve"> twenty two Lakhs</v>
          </cell>
          <cell r="F26" t="str">
            <v xml:space="preserve"> twenty two Crores</v>
          </cell>
          <cell r="G26" t="str">
            <v xml:space="preserve"> twenty two Millions</v>
          </cell>
          <cell r="H26" t="str">
            <v xml:space="preserve"> twenty two Billions</v>
          </cell>
        </row>
        <row r="27">
          <cell r="A27">
            <v>23</v>
          </cell>
          <cell r="B27" t="str">
            <v xml:space="preserve"> twenty three</v>
          </cell>
          <cell r="C27" t="str">
            <v xml:space="preserve"> twenty three</v>
          </cell>
          <cell r="D27" t="str">
            <v xml:space="preserve"> twenty three Thousand</v>
          </cell>
          <cell r="E27" t="str">
            <v xml:space="preserve"> twenty three Lakhs</v>
          </cell>
          <cell r="F27" t="str">
            <v xml:space="preserve"> twenty three Crores</v>
          </cell>
          <cell r="G27" t="str">
            <v xml:space="preserve"> twenty three Millions</v>
          </cell>
          <cell r="H27" t="str">
            <v xml:space="preserve"> twenty three Billions</v>
          </cell>
        </row>
        <row r="28">
          <cell r="A28">
            <v>24</v>
          </cell>
          <cell r="B28" t="str">
            <v xml:space="preserve"> twenty four</v>
          </cell>
          <cell r="C28" t="str">
            <v xml:space="preserve"> twenty four</v>
          </cell>
          <cell r="D28" t="str">
            <v xml:space="preserve"> twenty four Thousand</v>
          </cell>
          <cell r="E28" t="str">
            <v xml:space="preserve"> twenty four Lakhs</v>
          </cell>
          <cell r="F28" t="str">
            <v xml:space="preserve"> twenty four Crores</v>
          </cell>
          <cell r="G28" t="str">
            <v xml:space="preserve"> twenty four Millions</v>
          </cell>
          <cell r="H28" t="str">
            <v xml:space="preserve"> twenty four Billions</v>
          </cell>
        </row>
        <row r="29">
          <cell r="A29">
            <v>25</v>
          </cell>
          <cell r="B29" t="str">
            <v xml:space="preserve"> twenty five</v>
          </cell>
          <cell r="C29" t="str">
            <v xml:space="preserve"> twenty five</v>
          </cell>
          <cell r="D29" t="str">
            <v xml:space="preserve"> twenty five Thousand</v>
          </cell>
          <cell r="E29" t="str">
            <v xml:space="preserve"> twenty five Lakhs</v>
          </cell>
          <cell r="F29" t="str">
            <v xml:space="preserve"> twenty five Crores</v>
          </cell>
          <cell r="G29" t="str">
            <v xml:space="preserve"> twenty five Millions</v>
          </cell>
          <cell r="H29" t="str">
            <v xml:space="preserve"> twenty five Billions</v>
          </cell>
        </row>
        <row r="30">
          <cell r="A30">
            <v>26</v>
          </cell>
          <cell r="B30" t="str">
            <v xml:space="preserve"> twenty six</v>
          </cell>
          <cell r="C30" t="str">
            <v xml:space="preserve"> twenty six</v>
          </cell>
          <cell r="D30" t="str">
            <v xml:space="preserve"> twenty six Thousand</v>
          </cell>
          <cell r="E30" t="str">
            <v xml:space="preserve"> twenty six Lakhs</v>
          </cell>
          <cell r="F30" t="str">
            <v xml:space="preserve"> twenty six Crores</v>
          </cell>
          <cell r="G30" t="str">
            <v xml:space="preserve"> twenty six Millions</v>
          </cell>
          <cell r="H30" t="str">
            <v xml:space="preserve"> twenty six Billions</v>
          </cell>
        </row>
        <row r="31">
          <cell r="A31">
            <v>27</v>
          </cell>
          <cell r="B31" t="str">
            <v xml:space="preserve"> twenty seven</v>
          </cell>
          <cell r="C31" t="str">
            <v xml:space="preserve"> twenty seven</v>
          </cell>
          <cell r="D31" t="str">
            <v xml:space="preserve"> twenty seven Thousand</v>
          </cell>
          <cell r="E31" t="str">
            <v xml:space="preserve"> twenty seven Lakhs</v>
          </cell>
          <cell r="F31" t="str">
            <v xml:space="preserve"> twenty seven Crores</v>
          </cell>
          <cell r="G31" t="str">
            <v xml:space="preserve"> twenty seven Millions</v>
          </cell>
          <cell r="H31" t="str">
            <v xml:space="preserve"> twenty seven Billions</v>
          </cell>
        </row>
        <row r="32">
          <cell r="A32">
            <v>28</v>
          </cell>
          <cell r="B32" t="str">
            <v xml:space="preserve"> twenty eight</v>
          </cell>
          <cell r="C32" t="str">
            <v xml:space="preserve"> twenty eight</v>
          </cell>
          <cell r="D32" t="str">
            <v xml:space="preserve"> twenty eight Thousand</v>
          </cell>
          <cell r="E32" t="str">
            <v xml:space="preserve"> twenty eight Lakhs</v>
          </cell>
          <cell r="F32" t="str">
            <v xml:space="preserve"> twenty eight Crores</v>
          </cell>
          <cell r="G32" t="str">
            <v xml:space="preserve"> twenty eight Millions</v>
          </cell>
          <cell r="H32" t="str">
            <v xml:space="preserve"> twenty eight Billions</v>
          </cell>
        </row>
        <row r="33">
          <cell r="A33">
            <v>29</v>
          </cell>
          <cell r="B33" t="str">
            <v xml:space="preserve"> twenty nine</v>
          </cell>
          <cell r="C33" t="str">
            <v xml:space="preserve"> twenty nine</v>
          </cell>
          <cell r="D33" t="str">
            <v xml:space="preserve"> twenty nine Thousand</v>
          </cell>
          <cell r="E33" t="str">
            <v xml:space="preserve"> twenty nine Lakhs</v>
          </cell>
          <cell r="F33" t="str">
            <v xml:space="preserve"> twenty nine Crores</v>
          </cell>
          <cell r="G33" t="str">
            <v xml:space="preserve"> twenty nine Millions</v>
          </cell>
          <cell r="H33" t="str">
            <v xml:space="preserve"> twenty nine Billions</v>
          </cell>
        </row>
        <row r="34">
          <cell r="A34">
            <v>30</v>
          </cell>
          <cell r="B34" t="str">
            <v xml:space="preserve"> thirty</v>
          </cell>
          <cell r="C34" t="str">
            <v xml:space="preserve"> thirty</v>
          </cell>
          <cell r="D34" t="str">
            <v xml:space="preserve"> thirty Thousand</v>
          </cell>
          <cell r="E34" t="str">
            <v xml:space="preserve"> thirty Lakhs</v>
          </cell>
          <cell r="F34" t="str">
            <v xml:space="preserve"> thirty Crores</v>
          </cell>
          <cell r="G34" t="str">
            <v xml:space="preserve"> thirty Millions</v>
          </cell>
          <cell r="H34" t="str">
            <v xml:space="preserve"> thirty Billions</v>
          </cell>
        </row>
        <row r="35">
          <cell r="A35">
            <v>31</v>
          </cell>
          <cell r="B35" t="str">
            <v xml:space="preserve"> thirty one </v>
          </cell>
          <cell r="C35" t="str">
            <v xml:space="preserve"> thirty one </v>
          </cell>
          <cell r="D35" t="str">
            <v xml:space="preserve"> thirty one  Thousand</v>
          </cell>
          <cell r="E35" t="str">
            <v xml:space="preserve"> thirty one  Lakhs</v>
          </cell>
          <cell r="F35" t="str">
            <v xml:space="preserve"> thirty one  Crores</v>
          </cell>
          <cell r="G35" t="str">
            <v xml:space="preserve"> thirty one  Millions</v>
          </cell>
          <cell r="H35" t="str">
            <v xml:space="preserve"> thirty one  Billions</v>
          </cell>
        </row>
        <row r="36">
          <cell r="A36">
            <v>32</v>
          </cell>
          <cell r="B36" t="str">
            <v xml:space="preserve"> thirty two</v>
          </cell>
          <cell r="C36" t="str">
            <v xml:space="preserve"> thirty two</v>
          </cell>
          <cell r="D36" t="str">
            <v xml:space="preserve"> thirty two Thousand</v>
          </cell>
          <cell r="E36" t="str">
            <v xml:space="preserve"> thirty two Lakhs</v>
          </cell>
          <cell r="F36" t="str">
            <v xml:space="preserve"> thirty two Crores</v>
          </cell>
          <cell r="G36" t="str">
            <v xml:space="preserve"> thirty two Millions</v>
          </cell>
          <cell r="H36" t="str">
            <v xml:space="preserve"> thirty two Billions</v>
          </cell>
        </row>
        <row r="37">
          <cell r="A37">
            <v>33</v>
          </cell>
          <cell r="B37" t="str">
            <v xml:space="preserve"> thirty three </v>
          </cell>
          <cell r="C37" t="str">
            <v xml:space="preserve"> thirty three </v>
          </cell>
          <cell r="D37" t="str">
            <v xml:space="preserve"> thirty three  Thousand</v>
          </cell>
          <cell r="E37" t="str">
            <v xml:space="preserve"> thirty three  Lakhs</v>
          </cell>
          <cell r="F37" t="str">
            <v xml:space="preserve"> thirty three  Crores</v>
          </cell>
          <cell r="G37" t="str">
            <v xml:space="preserve"> thirty three  Millions</v>
          </cell>
          <cell r="H37" t="str">
            <v xml:space="preserve"> thirty three  Billions</v>
          </cell>
        </row>
        <row r="38">
          <cell r="A38">
            <v>34</v>
          </cell>
          <cell r="B38" t="str">
            <v xml:space="preserve"> thirty four</v>
          </cell>
          <cell r="C38" t="str">
            <v xml:space="preserve"> thirty four</v>
          </cell>
          <cell r="D38" t="str">
            <v xml:space="preserve"> thirty four Thousand</v>
          </cell>
          <cell r="E38" t="str">
            <v xml:space="preserve"> thirty four Lakhs</v>
          </cell>
          <cell r="F38" t="str">
            <v xml:space="preserve"> thirty four Crores</v>
          </cell>
          <cell r="G38" t="str">
            <v xml:space="preserve"> thirty four Millions</v>
          </cell>
          <cell r="H38" t="str">
            <v xml:space="preserve"> thirty four Billions</v>
          </cell>
        </row>
        <row r="39">
          <cell r="A39">
            <v>35</v>
          </cell>
          <cell r="B39" t="str">
            <v xml:space="preserve"> thirty five</v>
          </cell>
          <cell r="C39" t="str">
            <v xml:space="preserve"> thirty five</v>
          </cell>
          <cell r="D39" t="str">
            <v xml:space="preserve"> thirty five Thousand</v>
          </cell>
          <cell r="E39" t="str">
            <v xml:space="preserve"> thirty five Lakhs</v>
          </cell>
          <cell r="F39" t="str">
            <v xml:space="preserve"> thirty five Crores</v>
          </cell>
          <cell r="G39" t="str">
            <v xml:space="preserve"> thirty five Millions</v>
          </cell>
          <cell r="H39" t="str">
            <v xml:space="preserve"> thirty five Billions</v>
          </cell>
        </row>
        <row r="40">
          <cell r="A40">
            <v>36</v>
          </cell>
          <cell r="B40" t="str">
            <v xml:space="preserve"> thirty six</v>
          </cell>
          <cell r="C40" t="str">
            <v xml:space="preserve"> thirty six</v>
          </cell>
          <cell r="D40" t="str">
            <v xml:space="preserve"> thirty six Thousand</v>
          </cell>
          <cell r="E40" t="str">
            <v xml:space="preserve"> thirty six Lakhs</v>
          </cell>
          <cell r="F40" t="str">
            <v xml:space="preserve"> thirty six Crores</v>
          </cell>
          <cell r="G40" t="str">
            <v xml:space="preserve"> thirty six Millions</v>
          </cell>
          <cell r="H40" t="str">
            <v xml:space="preserve"> thirty six Billions</v>
          </cell>
        </row>
        <row r="41">
          <cell r="A41">
            <v>37</v>
          </cell>
          <cell r="B41" t="str">
            <v xml:space="preserve"> thirty seven</v>
          </cell>
          <cell r="C41" t="str">
            <v xml:space="preserve"> thirty seven</v>
          </cell>
          <cell r="D41" t="str">
            <v xml:space="preserve"> thirty seven Thousand</v>
          </cell>
          <cell r="E41" t="str">
            <v xml:space="preserve"> thirty seven Lakhs</v>
          </cell>
          <cell r="F41" t="str">
            <v xml:space="preserve"> thirty seven Crores</v>
          </cell>
          <cell r="G41" t="str">
            <v xml:space="preserve"> thirty seven Millions</v>
          </cell>
          <cell r="H41" t="str">
            <v xml:space="preserve"> thirty seven Billions</v>
          </cell>
        </row>
        <row r="42">
          <cell r="A42">
            <v>38</v>
          </cell>
          <cell r="B42" t="str">
            <v xml:space="preserve"> thirty eight</v>
          </cell>
          <cell r="C42" t="str">
            <v xml:space="preserve"> thirty eight</v>
          </cell>
          <cell r="D42" t="str">
            <v xml:space="preserve"> thirty eight Thousand</v>
          </cell>
          <cell r="E42" t="str">
            <v xml:space="preserve"> thirty eight Lakhs</v>
          </cell>
          <cell r="F42" t="str">
            <v xml:space="preserve"> thirty eight Crores</v>
          </cell>
          <cell r="G42" t="str">
            <v xml:space="preserve"> thirty eight Millions</v>
          </cell>
          <cell r="H42" t="str">
            <v xml:space="preserve"> thirty eight Billions</v>
          </cell>
        </row>
        <row r="43">
          <cell r="A43">
            <v>39</v>
          </cell>
          <cell r="B43" t="str">
            <v xml:space="preserve"> thirty nine</v>
          </cell>
          <cell r="C43" t="str">
            <v xml:space="preserve"> thirty nine</v>
          </cell>
          <cell r="D43" t="str">
            <v xml:space="preserve"> thirty nine Thousand</v>
          </cell>
          <cell r="E43" t="str">
            <v xml:space="preserve"> thirty nine Lakhs</v>
          </cell>
          <cell r="F43" t="str">
            <v xml:space="preserve"> thirty nine Crores</v>
          </cell>
          <cell r="G43" t="str">
            <v xml:space="preserve"> thirty nine Millions</v>
          </cell>
          <cell r="H43" t="str">
            <v xml:space="preserve"> thirty nine Billions</v>
          </cell>
        </row>
        <row r="44">
          <cell r="A44">
            <v>40</v>
          </cell>
          <cell r="B44" t="str">
            <v xml:space="preserve"> forty</v>
          </cell>
          <cell r="C44" t="str">
            <v xml:space="preserve"> forty</v>
          </cell>
          <cell r="D44" t="str">
            <v xml:space="preserve"> forty Thousand</v>
          </cell>
          <cell r="E44" t="str">
            <v xml:space="preserve"> forty Lakhs</v>
          </cell>
          <cell r="F44" t="str">
            <v xml:space="preserve"> forty Crores</v>
          </cell>
          <cell r="G44" t="str">
            <v xml:space="preserve"> forty Millions</v>
          </cell>
          <cell r="H44" t="str">
            <v xml:space="preserve"> forty Billions</v>
          </cell>
        </row>
        <row r="45">
          <cell r="A45">
            <v>41</v>
          </cell>
          <cell r="B45" t="str">
            <v xml:space="preserve"> forty one</v>
          </cell>
          <cell r="C45" t="str">
            <v xml:space="preserve"> forty one</v>
          </cell>
          <cell r="D45" t="str">
            <v xml:space="preserve"> forty one Thousand</v>
          </cell>
          <cell r="E45" t="str">
            <v xml:space="preserve"> forty one Lakhs</v>
          </cell>
          <cell r="F45" t="str">
            <v xml:space="preserve"> forty one Crores</v>
          </cell>
          <cell r="G45" t="str">
            <v xml:space="preserve"> forty one Millions</v>
          </cell>
          <cell r="H45" t="str">
            <v xml:space="preserve"> forty one Billions</v>
          </cell>
        </row>
        <row r="46">
          <cell r="A46">
            <v>42</v>
          </cell>
          <cell r="B46" t="str">
            <v xml:space="preserve"> forty two</v>
          </cell>
          <cell r="C46" t="str">
            <v xml:space="preserve"> forty two</v>
          </cell>
          <cell r="D46" t="str">
            <v xml:space="preserve"> forty two Thousand</v>
          </cell>
          <cell r="E46" t="str">
            <v xml:space="preserve"> forty two Lakhs</v>
          </cell>
          <cell r="F46" t="str">
            <v xml:space="preserve"> forty two Crores</v>
          </cell>
          <cell r="G46" t="str">
            <v xml:space="preserve"> forty two Millions</v>
          </cell>
          <cell r="H46" t="str">
            <v xml:space="preserve"> forty two Billions</v>
          </cell>
        </row>
        <row r="47">
          <cell r="A47">
            <v>43</v>
          </cell>
          <cell r="B47" t="str">
            <v xml:space="preserve"> forty three</v>
          </cell>
          <cell r="C47" t="str">
            <v xml:space="preserve"> forty three</v>
          </cell>
          <cell r="D47" t="str">
            <v xml:space="preserve"> forty three Thousand</v>
          </cell>
          <cell r="E47" t="str">
            <v xml:space="preserve"> forty three Lakhs</v>
          </cell>
          <cell r="F47" t="str">
            <v xml:space="preserve"> forty three Crores</v>
          </cell>
          <cell r="G47" t="str">
            <v xml:space="preserve"> forty three Millions</v>
          </cell>
          <cell r="H47" t="str">
            <v xml:space="preserve"> forty three Billions</v>
          </cell>
        </row>
        <row r="48">
          <cell r="A48">
            <v>44</v>
          </cell>
          <cell r="B48" t="str">
            <v xml:space="preserve"> forty four</v>
          </cell>
          <cell r="C48" t="str">
            <v xml:space="preserve"> forty four</v>
          </cell>
          <cell r="D48" t="str">
            <v xml:space="preserve"> forty four Thousand</v>
          </cell>
          <cell r="E48" t="str">
            <v xml:space="preserve"> forty four Lakhs</v>
          </cell>
          <cell r="F48" t="str">
            <v xml:space="preserve"> forty four Crores</v>
          </cell>
          <cell r="G48" t="str">
            <v xml:space="preserve"> forty four Millions</v>
          </cell>
          <cell r="H48" t="str">
            <v xml:space="preserve"> forty four Billions</v>
          </cell>
        </row>
        <row r="49">
          <cell r="A49">
            <v>45</v>
          </cell>
          <cell r="B49" t="str">
            <v xml:space="preserve"> forty five</v>
          </cell>
          <cell r="C49" t="str">
            <v xml:space="preserve"> forty five</v>
          </cell>
          <cell r="D49" t="str">
            <v xml:space="preserve"> forty five Thousand</v>
          </cell>
          <cell r="E49" t="str">
            <v xml:space="preserve"> forty five Lakhs</v>
          </cell>
          <cell r="F49" t="str">
            <v xml:space="preserve"> forty five Crores</v>
          </cell>
          <cell r="G49" t="str">
            <v xml:space="preserve"> forty five Millions</v>
          </cell>
          <cell r="H49" t="str">
            <v xml:space="preserve"> forty five Billions</v>
          </cell>
        </row>
        <row r="50">
          <cell r="A50">
            <v>46</v>
          </cell>
          <cell r="B50" t="str">
            <v xml:space="preserve"> forty six</v>
          </cell>
          <cell r="C50" t="str">
            <v xml:space="preserve"> forty six</v>
          </cell>
          <cell r="D50" t="str">
            <v xml:space="preserve"> forty six Thousand</v>
          </cell>
          <cell r="E50" t="str">
            <v xml:space="preserve"> forty six Lakhs</v>
          </cell>
          <cell r="F50" t="str">
            <v xml:space="preserve"> forty six Crores</v>
          </cell>
          <cell r="G50" t="str">
            <v xml:space="preserve"> forty six Millions</v>
          </cell>
          <cell r="H50" t="str">
            <v xml:space="preserve"> forty six Billions</v>
          </cell>
        </row>
        <row r="51">
          <cell r="A51">
            <v>47</v>
          </cell>
          <cell r="B51" t="str">
            <v xml:space="preserve"> forty seven</v>
          </cell>
          <cell r="C51" t="str">
            <v xml:space="preserve"> forty seven</v>
          </cell>
          <cell r="D51" t="str">
            <v xml:space="preserve"> forty seven Thousand</v>
          </cell>
          <cell r="E51" t="str">
            <v xml:space="preserve"> forty seven Lakhs</v>
          </cell>
          <cell r="F51" t="str">
            <v xml:space="preserve"> forty seven Crores</v>
          </cell>
          <cell r="G51" t="str">
            <v xml:space="preserve"> forty seven Millions</v>
          </cell>
          <cell r="H51" t="str">
            <v xml:space="preserve"> forty seven Billions</v>
          </cell>
        </row>
        <row r="52">
          <cell r="A52">
            <v>48</v>
          </cell>
          <cell r="B52" t="str">
            <v xml:space="preserve"> forty eight</v>
          </cell>
          <cell r="C52" t="str">
            <v xml:space="preserve"> forty eight</v>
          </cell>
          <cell r="D52" t="str">
            <v xml:space="preserve"> forty eight Thousand</v>
          </cell>
          <cell r="E52" t="str">
            <v xml:space="preserve"> forty eight Lakhs</v>
          </cell>
          <cell r="F52" t="str">
            <v xml:space="preserve"> forty eight Crores</v>
          </cell>
          <cell r="G52" t="str">
            <v xml:space="preserve"> forty eight Millions</v>
          </cell>
          <cell r="H52" t="str">
            <v xml:space="preserve"> forty eight Billions</v>
          </cell>
        </row>
        <row r="53">
          <cell r="A53">
            <v>49</v>
          </cell>
          <cell r="B53" t="str">
            <v xml:space="preserve"> forty nine</v>
          </cell>
          <cell r="C53" t="str">
            <v xml:space="preserve"> forty nine</v>
          </cell>
          <cell r="D53" t="str">
            <v xml:space="preserve"> forty nine Thousand</v>
          </cell>
          <cell r="E53" t="str">
            <v xml:space="preserve"> forty nine Lakhs</v>
          </cell>
          <cell r="F53" t="str">
            <v xml:space="preserve"> forty nine Crores</v>
          </cell>
          <cell r="G53" t="str">
            <v xml:space="preserve"> forty nine Millions</v>
          </cell>
          <cell r="H53" t="str">
            <v xml:space="preserve"> forty nine Billions</v>
          </cell>
        </row>
        <row r="54">
          <cell r="A54">
            <v>50</v>
          </cell>
          <cell r="B54" t="str">
            <v xml:space="preserve"> fifty</v>
          </cell>
          <cell r="C54" t="str">
            <v xml:space="preserve"> fifty</v>
          </cell>
          <cell r="D54" t="str">
            <v xml:space="preserve"> fifty Thousand</v>
          </cell>
          <cell r="E54" t="str">
            <v xml:space="preserve"> fifty Lakhs</v>
          </cell>
          <cell r="F54" t="str">
            <v xml:space="preserve"> fifty Crores</v>
          </cell>
          <cell r="G54" t="str">
            <v xml:space="preserve"> fifty Millions</v>
          </cell>
          <cell r="H54" t="str">
            <v xml:space="preserve"> fifty Billions</v>
          </cell>
        </row>
        <row r="55">
          <cell r="A55">
            <v>51</v>
          </cell>
          <cell r="B55" t="str">
            <v xml:space="preserve"> fifty one</v>
          </cell>
          <cell r="C55" t="str">
            <v xml:space="preserve"> fifty one</v>
          </cell>
          <cell r="D55" t="str">
            <v xml:space="preserve"> fifty one Thousand</v>
          </cell>
          <cell r="E55" t="str">
            <v xml:space="preserve"> fifty one Lakhs</v>
          </cell>
          <cell r="F55" t="str">
            <v xml:space="preserve"> fifty one Crores</v>
          </cell>
          <cell r="G55" t="str">
            <v xml:space="preserve"> fifty one Millions</v>
          </cell>
          <cell r="H55" t="str">
            <v xml:space="preserve"> fifty one Billions</v>
          </cell>
        </row>
        <row r="56">
          <cell r="A56">
            <v>52</v>
          </cell>
          <cell r="B56" t="str">
            <v xml:space="preserve"> fifty two</v>
          </cell>
          <cell r="C56" t="str">
            <v xml:space="preserve"> fifty two</v>
          </cell>
          <cell r="D56" t="str">
            <v xml:space="preserve"> fifty two Thousand</v>
          </cell>
          <cell r="E56" t="str">
            <v xml:space="preserve"> fifty two Lakhs</v>
          </cell>
          <cell r="F56" t="str">
            <v xml:space="preserve"> fifty two Crores</v>
          </cell>
          <cell r="G56" t="str">
            <v xml:space="preserve"> fifty two Millions</v>
          </cell>
          <cell r="H56" t="str">
            <v xml:space="preserve"> fifty two Billions</v>
          </cell>
        </row>
        <row r="57">
          <cell r="A57">
            <v>53</v>
          </cell>
          <cell r="B57" t="str">
            <v xml:space="preserve"> fifty three</v>
          </cell>
          <cell r="C57" t="str">
            <v xml:space="preserve"> fifty three</v>
          </cell>
          <cell r="D57" t="str">
            <v xml:space="preserve"> fifty three Thousand</v>
          </cell>
          <cell r="E57" t="str">
            <v xml:space="preserve"> fifty three Lakhs</v>
          </cell>
          <cell r="F57" t="str">
            <v xml:space="preserve"> fifty three Crores</v>
          </cell>
          <cell r="G57" t="str">
            <v xml:space="preserve"> fifty three Millions</v>
          </cell>
          <cell r="H57" t="str">
            <v xml:space="preserve"> fifty three Billions</v>
          </cell>
        </row>
        <row r="58">
          <cell r="A58">
            <v>54</v>
          </cell>
          <cell r="B58" t="str">
            <v xml:space="preserve"> fifty four</v>
          </cell>
          <cell r="C58" t="str">
            <v xml:space="preserve"> fifty four</v>
          </cell>
          <cell r="D58" t="str">
            <v xml:space="preserve"> fifty four Thousand</v>
          </cell>
          <cell r="E58" t="str">
            <v xml:space="preserve"> fifty four Lakhs</v>
          </cell>
          <cell r="F58" t="str">
            <v xml:space="preserve"> fifty four Crores</v>
          </cell>
          <cell r="G58" t="str">
            <v xml:space="preserve"> fifty four Millions</v>
          </cell>
          <cell r="H58" t="str">
            <v xml:space="preserve"> fifty four Billions</v>
          </cell>
        </row>
        <row r="59">
          <cell r="A59">
            <v>55</v>
          </cell>
          <cell r="B59" t="str">
            <v xml:space="preserve"> fifty five</v>
          </cell>
          <cell r="C59" t="str">
            <v xml:space="preserve"> fifty five</v>
          </cell>
          <cell r="D59" t="str">
            <v xml:space="preserve"> fifty five Thousand</v>
          </cell>
          <cell r="E59" t="str">
            <v xml:space="preserve"> fifty five Lakhs</v>
          </cell>
          <cell r="F59" t="str">
            <v xml:space="preserve"> fifty five Crores</v>
          </cell>
          <cell r="G59" t="str">
            <v xml:space="preserve"> fifty five Millions</v>
          </cell>
          <cell r="H59" t="str">
            <v xml:space="preserve"> fifty five Billions</v>
          </cell>
        </row>
        <row r="60">
          <cell r="A60">
            <v>56</v>
          </cell>
          <cell r="B60" t="str">
            <v xml:space="preserve"> fifty six</v>
          </cell>
          <cell r="C60" t="str">
            <v xml:space="preserve"> fifty six</v>
          </cell>
          <cell r="D60" t="str">
            <v xml:space="preserve"> fifty six Thousand</v>
          </cell>
          <cell r="E60" t="str">
            <v xml:space="preserve"> fifty six Lakhs</v>
          </cell>
          <cell r="F60" t="str">
            <v xml:space="preserve"> fifty six Crores</v>
          </cell>
          <cell r="G60" t="str">
            <v xml:space="preserve"> fifty six Millions</v>
          </cell>
          <cell r="H60" t="str">
            <v xml:space="preserve"> fifty six Billions</v>
          </cell>
        </row>
        <row r="61">
          <cell r="A61">
            <v>57</v>
          </cell>
          <cell r="B61" t="str">
            <v xml:space="preserve"> fifty seven</v>
          </cell>
          <cell r="C61" t="str">
            <v xml:space="preserve"> fifty seven</v>
          </cell>
          <cell r="D61" t="str">
            <v xml:space="preserve"> fifty seven Thousand</v>
          </cell>
          <cell r="E61" t="str">
            <v xml:space="preserve"> fifty seven Lakhs</v>
          </cell>
          <cell r="F61" t="str">
            <v xml:space="preserve"> fifty seven Crores</v>
          </cell>
          <cell r="G61" t="str">
            <v xml:space="preserve"> fifty seven Millions</v>
          </cell>
          <cell r="H61" t="str">
            <v xml:space="preserve"> fifty seven Billions</v>
          </cell>
        </row>
        <row r="62">
          <cell r="A62">
            <v>58</v>
          </cell>
          <cell r="B62" t="str">
            <v xml:space="preserve"> fifty eight </v>
          </cell>
          <cell r="C62" t="str">
            <v xml:space="preserve"> fifty eight </v>
          </cell>
          <cell r="D62" t="str">
            <v xml:space="preserve"> fifty eight  Thousand</v>
          </cell>
          <cell r="E62" t="str">
            <v xml:space="preserve"> fifty eight  Lakhs</v>
          </cell>
          <cell r="F62" t="str">
            <v xml:space="preserve"> fifty eight  Crores</v>
          </cell>
          <cell r="G62" t="str">
            <v xml:space="preserve"> fifty eight  Millions</v>
          </cell>
          <cell r="H62" t="str">
            <v xml:space="preserve"> fifty eight  Billions</v>
          </cell>
        </row>
        <row r="63">
          <cell r="A63">
            <v>59</v>
          </cell>
          <cell r="B63" t="str">
            <v xml:space="preserve"> fifty nine</v>
          </cell>
          <cell r="C63" t="str">
            <v xml:space="preserve"> fifty nine</v>
          </cell>
          <cell r="D63" t="str">
            <v xml:space="preserve"> fifty nine Thousand</v>
          </cell>
          <cell r="E63" t="str">
            <v xml:space="preserve"> fifty nine Lakhs</v>
          </cell>
          <cell r="F63" t="str">
            <v xml:space="preserve"> fifty nine Crores</v>
          </cell>
          <cell r="G63" t="str">
            <v xml:space="preserve"> fifty nine Millions</v>
          </cell>
          <cell r="H63" t="str">
            <v xml:space="preserve"> fifty nine Billions</v>
          </cell>
        </row>
        <row r="64">
          <cell r="A64">
            <v>60</v>
          </cell>
          <cell r="B64" t="str">
            <v xml:space="preserve"> sixty</v>
          </cell>
          <cell r="C64" t="str">
            <v xml:space="preserve"> sixty</v>
          </cell>
          <cell r="D64" t="str">
            <v xml:space="preserve"> sixty Thousand</v>
          </cell>
          <cell r="E64" t="str">
            <v xml:space="preserve"> sixty Lakhs</v>
          </cell>
          <cell r="F64" t="str">
            <v xml:space="preserve"> sixty Crores</v>
          </cell>
          <cell r="G64" t="str">
            <v xml:space="preserve"> sixty Millions</v>
          </cell>
          <cell r="H64" t="str">
            <v xml:space="preserve"> sixty Billions</v>
          </cell>
        </row>
        <row r="65">
          <cell r="A65">
            <v>61</v>
          </cell>
          <cell r="B65" t="str">
            <v xml:space="preserve"> sixty one</v>
          </cell>
          <cell r="C65" t="str">
            <v xml:space="preserve"> sixty one</v>
          </cell>
          <cell r="D65" t="str">
            <v xml:space="preserve"> sixty one Thousand</v>
          </cell>
          <cell r="E65" t="str">
            <v xml:space="preserve"> sixty one Lakhs</v>
          </cell>
          <cell r="F65" t="str">
            <v xml:space="preserve"> sixty one Crores</v>
          </cell>
          <cell r="G65" t="str">
            <v xml:space="preserve"> sixty one Millions</v>
          </cell>
          <cell r="H65" t="str">
            <v xml:space="preserve"> sixty one Billions</v>
          </cell>
        </row>
        <row r="66">
          <cell r="A66">
            <v>62</v>
          </cell>
          <cell r="B66" t="str">
            <v xml:space="preserve"> sixty two</v>
          </cell>
          <cell r="C66" t="str">
            <v xml:space="preserve"> sixty two</v>
          </cell>
          <cell r="D66" t="str">
            <v xml:space="preserve"> sixty two Thousand</v>
          </cell>
          <cell r="E66" t="str">
            <v xml:space="preserve"> sixty two Lakhs</v>
          </cell>
          <cell r="F66" t="str">
            <v xml:space="preserve"> sixty two Crores</v>
          </cell>
          <cell r="G66" t="str">
            <v xml:space="preserve"> sixty two Millions</v>
          </cell>
          <cell r="H66" t="str">
            <v xml:space="preserve"> sixty two Billions</v>
          </cell>
        </row>
        <row r="67">
          <cell r="A67">
            <v>63</v>
          </cell>
          <cell r="B67" t="str">
            <v xml:space="preserve"> sixty three</v>
          </cell>
          <cell r="C67" t="str">
            <v xml:space="preserve"> sixty three</v>
          </cell>
          <cell r="D67" t="str">
            <v xml:space="preserve"> sixty three Thousand</v>
          </cell>
          <cell r="E67" t="str">
            <v xml:space="preserve"> sixty three Lakhs</v>
          </cell>
          <cell r="F67" t="str">
            <v xml:space="preserve"> sixty three Crores</v>
          </cell>
          <cell r="G67" t="str">
            <v xml:space="preserve"> sixty three Millions</v>
          </cell>
          <cell r="H67" t="str">
            <v xml:space="preserve"> sixty three Billions</v>
          </cell>
        </row>
        <row r="68">
          <cell r="A68">
            <v>64</v>
          </cell>
          <cell r="B68" t="str">
            <v xml:space="preserve"> sixty four</v>
          </cell>
          <cell r="C68" t="str">
            <v xml:space="preserve"> sixty four</v>
          </cell>
          <cell r="D68" t="str">
            <v xml:space="preserve"> sixty four Thousand</v>
          </cell>
          <cell r="E68" t="str">
            <v xml:space="preserve"> sixty four Lakhs</v>
          </cell>
          <cell r="F68" t="str">
            <v xml:space="preserve"> sixty four Crores</v>
          </cell>
          <cell r="G68" t="str">
            <v xml:space="preserve"> sixty four Millions</v>
          </cell>
          <cell r="H68" t="str">
            <v xml:space="preserve"> sixty four Billions</v>
          </cell>
        </row>
        <row r="69">
          <cell r="A69">
            <v>65</v>
          </cell>
          <cell r="B69" t="str">
            <v xml:space="preserve"> sixty five</v>
          </cell>
          <cell r="C69" t="str">
            <v xml:space="preserve"> sixty five</v>
          </cell>
          <cell r="D69" t="str">
            <v xml:space="preserve"> sixty five Thousand</v>
          </cell>
          <cell r="E69" t="str">
            <v xml:space="preserve"> sixty five Lakhs</v>
          </cell>
          <cell r="F69" t="str">
            <v xml:space="preserve"> sixty five Crores</v>
          </cell>
          <cell r="G69" t="str">
            <v xml:space="preserve"> sixty five Millions</v>
          </cell>
          <cell r="H69" t="str">
            <v xml:space="preserve"> sixty five Billions</v>
          </cell>
        </row>
        <row r="70">
          <cell r="A70">
            <v>66</v>
          </cell>
          <cell r="B70" t="str">
            <v xml:space="preserve"> sixty six</v>
          </cell>
          <cell r="C70" t="str">
            <v xml:space="preserve"> sixty six</v>
          </cell>
          <cell r="D70" t="str">
            <v xml:space="preserve"> sixty six Thousand</v>
          </cell>
          <cell r="E70" t="str">
            <v xml:space="preserve"> sixty six Lakhs</v>
          </cell>
          <cell r="F70" t="str">
            <v xml:space="preserve"> sixty six Crores</v>
          </cell>
          <cell r="G70" t="str">
            <v xml:space="preserve"> sixty six Millions</v>
          </cell>
          <cell r="H70" t="str">
            <v xml:space="preserve"> sixty six Billions</v>
          </cell>
        </row>
        <row r="71">
          <cell r="A71">
            <v>67</v>
          </cell>
          <cell r="B71" t="str">
            <v xml:space="preserve"> sixty seven</v>
          </cell>
          <cell r="C71" t="str">
            <v xml:space="preserve"> sixty seven</v>
          </cell>
          <cell r="D71" t="str">
            <v xml:space="preserve"> sixty seven Thousand</v>
          </cell>
          <cell r="E71" t="str">
            <v xml:space="preserve"> sixty seven Lakhs</v>
          </cell>
          <cell r="F71" t="str">
            <v xml:space="preserve"> sixty seven Crores</v>
          </cell>
          <cell r="G71" t="str">
            <v xml:space="preserve"> sixty seven Millions</v>
          </cell>
          <cell r="H71" t="str">
            <v xml:space="preserve"> sixty seven Billions</v>
          </cell>
        </row>
        <row r="72">
          <cell r="A72">
            <v>68</v>
          </cell>
          <cell r="B72" t="str">
            <v xml:space="preserve"> sixty eight</v>
          </cell>
          <cell r="C72" t="str">
            <v xml:space="preserve"> sixty eight</v>
          </cell>
          <cell r="D72" t="str">
            <v xml:space="preserve"> sixty eight Thousand</v>
          </cell>
          <cell r="E72" t="str">
            <v xml:space="preserve"> sixty eight Lakhs</v>
          </cell>
          <cell r="F72" t="str">
            <v xml:space="preserve"> sixty eight Crores</v>
          </cell>
          <cell r="G72" t="str">
            <v xml:space="preserve"> sixty eight Millions</v>
          </cell>
          <cell r="H72" t="str">
            <v xml:space="preserve"> sixty eight Billions</v>
          </cell>
        </row>
        <row r="73">
          <cell r="A73">
            <v>69</v>
          </cell>
          <cell r="B73" t="str">
            <v xml:space="preserve"> sixty nine</v>
          </cell>
          <cell r="C73" t="str">
            <v xml:space="preserve"> sixty nine</v>
          </cell>
          <cell r="D73" t="str">
            <v xml:space="preserve"> sixty nine Thousand</v>
          </cell>
          <cell r="E73" t="str">
            <v xml:space="preserve"> sixty nine Lakhs</v>
          </cell>
          <cell r="F73" t="str">
            <v xml:space="preserve"> sixty nine Crores</v>
          </cell>
          <cell r="G73" t="str">
            <v xml:space="preserve"> sixty nine Millions</v>
          </cell>
          <cell r="H73" t="str">
            <v xml:space="preserve"> sixty nine Billions</v>
          </cell>
        </row>
        <row r="74">
          <cell r="A74">
            <v>70</v>
          </cell>
          <cell r="B74" t="str">
            <v xml:space="preserve"> seventy</v>
          </cell>
          <cell r="C74" t="str">
            <v xml:space="preserve"> seventy</v>
          </cell>
          <cell r="D74" t="str">
            <v xml:space="preserve"> seventy Thousand</v>
          </cell>
          <cell r="E74" t="str">
            <v xml:space="preserve"> seventy Lakhs</v>
          </cell>
          <cell r="F74" t="str">
            <v xml:space="preserve"> seventy Crores</v>
          </cell>
          <cell r="G74" t="str">
            <v xml:space="preserve"> seventy Millions</v>
          </cell>
          <cell r="H74" t="str">
            <v xml:space="preserve"> seventy Billions</v>
          </cell>
        </row>
        <row r="75">
          <cell r="A75">
            <v>71</v>
          </cell>
          <cell r="B75" t="str">
            <v xml:space="preserve"> seventy one</v>
          </cell>
          <cell r="C75" t="str">
            <v xml:space="preserve"> seventy one</v>
          </cell>
          <cell r="D75" t="str">
            <v xml:space="preserve"> seventy one Thousand</v>
          </cell>
          <cell r="E75" t="str">
            <v xml:space="preserve"> seventy one Lakhs</v>
          </cell>
          <cell r="F75" t="str">
            <v xml:space="preserve"> seventy one Crores</v>
          </cell>
          <cell r="G75" t="str">
            <v xml:space="preserve"> seventy one Millions</v>
          </cell>
          <cell r="H75" t="str">
            <v xml:space="preserve"> seventy one Billions</v>
          </cell>
        </row>
        <row r="76">
          <cell r="A76">
            <v>72</v>
          </cell>
          <cell r="B76" t="str">
            <v xml:space="preserve"> seventy two</v>
          </cell>
          <cell r="C76" t="str">
            <v xml:space="preserve"> seventy two</v>
          </cell>
          <cell r="D76" t="str">
            <v xml:space="preserve"> seventy two Thousand</v>
          </cell>
          <cell r="E76" t="str">
            <v xml:space="preserve"> seventy two Lakhs</v>
          </cell>
          <cell r="F76" t="str">
            <v xml:space="preserve"> seventy two Crores</v>
          </cell>
          <cell r="G76" t="str">
            <v xml:space="preserve"> seventy two Millions</v>
          </cell>
          <cell r="H76" t="str">
            <v xml:space="preserve"> seventy two Billions</v>
          </cell>
        </row>
        <row r="77">
          <cell r="A77">
            <v>73</v>
          </cell>
          <cell r="B77" t="str">
            <v xml:space="preserve"> seventy three</v>
          </cell>
          <cell r="C77" t="str">
            <v xml:space="preserve"> seventy three</v>
          </cell>
          <cell r="D77" t="str">
            <v xml:space="preserve"> seventy three Thousand</v>
          </cell>
          <cell r="E77" t="str">
            <v xml:space="preserve"> seventy three Lakhs</v>
          </cell>
          <cell r="F77" t="str">
            <v xml:space="preserve"> seventy three Crores</v>
          </cell>
          <cell r="G77" t="str">
            <v xml:space="preserve"> seventy three Millions</v>
          </cell>
          <cell r="H77" t="str">
            <v xml:space="preserve"> seventy three Billions</v>
          </cell>
        </row>
        <row r="78">
          <cell r="A78">
            <v>74</v>
          </cell>
          <cell r="B78" t="str">
            <v xml:space="preserve"> seventy four</v>
          </cell>
          <cell r="C78" t="str">
            <v xml:space="preserve"> seventy four</v>
          </cell>
          <cell r="D78" t="str">
            <v xml:space="preserve"> seventy four Thousand</v>
          </cell>
          <cell r="E78" t="str">
            <v xml:space="preserve"> seventy four Lakhs</v>
          </cell>
          <cell r="F78" t="str">
            <v xml:space="preserve"> seventy four Crores</v>
          </cell>
          <cell r="G78" t="str">
            <v xml:space="preserve"> seventy four Millions</v>
          </cell>
          <cell r="H78" t="str">
            <v xml:space="preserve"> seventy four Billions</v>
          </cell>
        </row>
        <row r="79">
          <cell r="A79">
            <v>75</v>
          </cell>
          <cell r="B79" t="str">
            <v xml:space="preserve"> seventy five</v>
          </cell>
          <cell r="C79" t="str">
            <v xml:space="preserve"> seventy five</v>
          </cell>
          <cell r="D79" t="str">
            <v xml:space="preserve"> seventy five Thousand</v>
          </cell>
          <cell r="E79" t="str">
            <v xml:space="preserve"> seventy five Lakhs</v>
          </cell>
          <cell r="F79" t="str">
            <v xml:space="preserve"> seventy five Crores</v>
          </cell>
          <cell r="G79" t="str">
            <v xml:space="preserve"> seventy five Millions</v>
          </cell>
          <cell r="H79" t="str">
            <v xml:space="preserve"> seventy five Billions</v>
          </cell>
        </row>
        <row r="80">
          <cell r="A80">
            <v>76</v>
          </cell>
          <cell r="B80" t="str">
            <v xml:space="preserve"> seventy six</v>
          </cell>
          <cell r="C80" t="str">
            <v xml:space="preserve"> seventy six</v>
          </cell>
          <cell r="D80" t="str">
            <v xml:space="preserve"> seventy six Thousand</v>
          </cell>
          <cell r="E80" t="str">
            <v xml:space="preserve"> seventy six Lakhs</v>
          </cell>
          <cell r="F80" t="str">
            <v xml:space="preserve"> seventy six Crores</v>
          </cell>
          <cell r="G80" t="str">
            <v xml:space="preserve"> seventy six Millions</v>
          </cell>
          <cell r="H80" t="str">
            <v xml:space="preserve"> seventy six Billions</v>
          </cell>
        </row>
        <row r="81">
          <cell r="A81">
            <v>77</v>
          </cell>
          <cell r="B81" t="str">
            <v xml:space="preserve"> seventy seven</v>
          </cell>
          <cell r="C81" t="str">
            <v xml:space="preserve"> seventy seven</v>
          </cell>
          <cell r="D81" t="str">
            <v xml:space="preserve"> seventy seven Thousand</v>
          </cell>
          <cell r="E81" t="str">
            <v xml:space="preserve"> seventy seven Lakhs</v>
          </cell>
          <cell r="F81" t="str">
            <v xml:space="preserve"> seventy seven Crores</v>
          </cell>
          <cell r="G81" t="str">
            <v xml:space="preserve"> seventy seven Millions</v>
          </cell>
          <cell r="H81" t="str">
            <v xml:space="preserve"> seventy seven Billions</v>
          </cell>
        </row>
        <row r="82">
          <cell r="A82">
            <v>78</v>
          </cell>
          <cell r="B82" t="str">
            <v xml:space="preserve"> seventy eight</v>
          </cell>
          <cell r="C82" t="str">
            <v xml:space="preserve"> seventy eight</v>
          </cell>
          <cell r="D82" t="str">
            <v xml:space="preserve"> seventy eight Thousand</v>
          </cell>
          <cell r="E82" t="str">
            <v xml:space="preserve"> seventy eight Lakhs</v>
          </cell>
          <cell r="F82" t="str">
            <v xml:space="preserve"> seventy eight Crores</v>
          </cell>
          <cell r="G82" t="str">
            <v xml:space="preserve"> seventy eight Millions</v>
          </cell>
          <cell r="H82" t="str">
            <v xml:space="preserve"> seventy eight Billions</v>
          </cell>
        </row>
        <row r="83">
          <cell r="A83">
            <v>79</v>
          </cell>
          <cell r="B83" t="str">
            <v xml:space="preserve"> seventy nine</v>
          </cell>
          <cell r="C83" t="str">
            <v xml:space="preserve"> seventy nine</v>
          </cell>
          <cell r="D83" t="str">
            <v xml:space="preserve"> seventy nine Thousand</v>
          </cell>
          <cell r="E83" t="str">
            <v xml:space="preserve"> seventy nine Lakhs</v>
          </cell>
          <cell r="F83" t="str">
            <v xml:space="preserve"> seventy nine Crores</v>
          </cell>
          <cell r="G83" t="str">
            <v xml:space="preserve"> seventy nine Millions</v>
          </cell>
          <cell r="H83" t="str">
            <v xml:space="preserve"> seventy nine Billions</v>
          </cell>
        </row>
        <row r="84">
          <cell r="A84">
            <v>80</v>
          </cell>
          <cell r="B84" t="str">
            <v xml:space="preserve"> eighty</v>
          </cell>
          <cell r="C84" t="str">
            <v xml:space="preserve"> eighty</v>
          </cell>
          <cell r="D84" t="str">
            <v xml:space="preserve"> eighty Thousand</v>
          </cell>
          <cell r="E84" t="str">
            <v xml:space="preserve"> eighty Lakhs</v>
          </cell>
          <cell r="F84" t="str">
            <v xml:space="preserve"> eighty Crores</v>
          </cell>
          <cell r="G84" t="str">
            <v xml:space="preserve"> eighty Millions</v>
          </cell>
          <cell r="H84" t="str">
            <v xml:space="preserve"> eighty Billions</v>
          </cell>
        </row>
        <row r="85">
          <cell r="A85">
            <v>81</v>
          </cell>
          <cell r="B85" t="str">
            <v xml:space="preserve"> eighty one</v>
          </cell>
          <cell r="C85" t="str">
            <v xml:space="preserve"> eighty one</v>
          </cell>
          <cell r="D85" t="str">
            <v xml:space="preserve"> eighty one Thousand</v>
          </cell>
          <cell r="E85" t="str">
            <v xml:space="preserve"> eighty one Lakhs</v>
          </cell>
          <cell r="F85" t="str">
            <v xml:space="preserve"> eighty one Crores</v>
          </cell>
          <cell r="G85" t="str">
            <v xml:space="preserve"> eighty one Millions</v>
          </cell>
          <cell r="H85" t="str">
            <v xml:space="preserve"> eighty one Billions</v>
          </cell>
        </row>
        <row r="86">
          <cell r="A86">
            <v>82</v>
          </cell>
          <cell r="B86" t="str">
            <v xml:space="preserve"> eighty two</v>
          </cell>
          <cell r="C86" t="str">
            <v xml:space="preserve"> eighty two</v>
          </cell>
          <cell r="D86" t="str">
            <v xml:space="preserve"> eighty two Thousand</v>
          </cell>
          <cell r="E86" t="str">
            <v xml:space="preserve"> eighty two Lakhs</v>
          </cell>
          <cell r="F86" t="str">
            <v xml:space="preserve"> eighty two Crores</v>
          </cell>
          <cell r="G86" t="str">
            <v xml:space="preserve"> eighty two Millions</v>
          </cell>
          <cell r="H86" t="str">
            <v xml:space="preserve"> eighty two Billions</v>
          </cell>
        </row>
        <row r="87">
          <cell r="A87">
            <v>83</v>
          </cell>
          <cell r="B87" t="str">
            <v xml:space="preserve"> eighty three</v>
          </cell>
          <cell r="C87" t="str">
            <v xml:space="preserve"> eighty three</v>
          </cell>
          <cell r="D87" t="str">
            <v xml:space="preserve"> eighty three Thousand</v>
          </cell>
          <cell r="E87" t="str">
            <v xml:space="preserve"> eighty three Lakhs</v>
          </cell>
          <cell r="F87" t="str">
            <v xml:space="preserve"> eighty three Crores</v>
          </cell>
          <cell r="G87" t="str">
            <v xml:space="preserve"> eighty three Millions</v>
          </cell>
          <cell r="H87" t="str">
            <v xml:space="preserve"> eighty three Billions</v>
          </cell>
        </row>
        <row r="88">
          <cell r="A88">
            <v>84</v>
          </cell>
          <cell r="B88" t="str">
            <v xml:space="preserve"> eighty four</v>
          </cell>
          <cell r="C88" t="str">
            <v xml:space="preserve"> eighty four</v>
          </cell>
          <cell r="D88" t="str">
            <v xml:space="preserve"> eighty four Thousand</v>
          </cell>
          <cell r="E88" t="str">
            <v xml:space="preserve"> eighty four Lakhs</v>
          </cell>
          <cell r="F88" t="str">
            <v xml:space="preserve"> eighty four Crores</v>
          </cell>
          <cell r="G88" t="str">
            <v xml:space="preserve"> eighty four Millions</v>
          </cell>
          <cell r="H88" t="str">
            <v xml:space="preserve"> eighty four Billions</v>
          </cell>
        </row>
        <row r="89">
          <cell r="A89">
            <v>85</v>
          </cell>
          <cell r="B89" t="str">
            <v xml:space="preserve"> eighty five</v>
          </cell>
          <cell r="C89" t="str">
            <v xml:space="preserve"> eighty five</v>
          </cell>
          <cell r="D89" t="str">
            <v xml:space="preserve"> eighty five Thousand</v>
          </cell>
          <cell r="E89" t="str">
            <v xml:space="preserve"> eighty five Lakhs</v>
          </cell>
          <cell r="F89" t="str">
            <v xml:space="preserve"> eighty five Crores</v>
          </cell>
          <cell r="G89" t="str">
            <v xml:space="preserve"> eighty five Millions</v>
          </cell>
          <cell r="H89" t="str">
            <v xml:space="preserve"> eighty five Billions</v>
          </cell>
        </row>
        <row r="90">
          <cell r="A90">
            <v>86</v>
          </cell>
          <cell r="B90" t="str">
            <v xml:space="preserve"> eighty six</v>
          </cell>
          <cell r="C90" t="str">
            <v xml:space="preserve"> eighty six</v>
          </cell>
          <cell r="D90" t="str">
            <v xml:space="preserve"> eighty six Thousand</v>
          </cell>
          <cell r="E90" t="str">
            <v xml:space="preserve"> eighty six Lakhs</v>
          </cell>
          <cell r="F90" t="str">
            <v xml:space="preserve"> eighty six Crores</v>
          </cell>
          <cell r="G90" t="str">
            <v xml:space="preserve"> eighty six Millions</v>
          </cell>
          <cell r="H90" t="str">
            <v xml:space="preserve"> eighty six Billions</v>
          </cell>
        </row>
        <row r="91">
          <cell r="A91">
            <v>87</v>
          </cell>
          <cell r="B91" t="str">
            <v xml:space="preserve"> eighty seven</v>
          </cell>
          <cell r="C91" t="str">
            <v xml:space="preserve"> eighty seven</v>
          </cell>
          <cell r="D91" t="str">
            <v xml:space="preserve"> eighty seven Thousand</v>
          </cell>
          <cell r="E91" t="str">
            <v xml:space="preserve"> eighty seven Lakhs</v>
          </cell>
          <cell r="F91" t="str">
            <v xml:space="preserve"> eighty seven Crores</v>
          </cell>
          <cell r="G91" t="str">
            <v xml:space="preserve"> eighty seven Millions</v>
          </cell>
          <cell r="H91" t="str">
            <v xml:space="preserve"> eighty seven Billions</v>
          </cell>
        </row>
        <row r="92">
          <cell r="A92">
            <v>88</v>
          </cell>
          <cell r="B92" t="str">
            <v xml:space="preserve"> eighty eight</v>
          </cell>
          <cell r="C92" t="str">
            <v xml:space="preserve"> eighty eight</v>
          </cell>
          <cell r="D92" t="str">
            <v xml:space="preserve"> eighty eight Thousand</v>
          </cell>
          <cell r="E92" t="str">
            <v xml:space="preserve"> eighty eight Lakhs</v>
          </cell>
          <cell r="F92" t="str">
            <v xml:space="preserve"> eighty eight Crores</v>
          </cell>
          <cell r="G92" t="str">
            <v xml:space="preserve"> eighty eight Millions</v>
          </cell>
          <cell r="H92" t="str">
            <v xml:space="preserve"> eighty eight Billions</v>
          </cell>
        </row>
        <row r="93">
          <cell r="A93">
            <v>89</v>
          </cell>
          <cell r="B93" t="str">
            <v xml:space="preserve"> eighty nine</v>
          </cell>
          <cell r="C93" t="str">
            <v xml:space="preserve"> eighty nine</v>
          </cell>
          <cell r="D93" t="str">
            <v xml:space="preserve"> eighty nine Thousand</v>
          </cell>
          <cell r="E93" t="str">
            <v xml:space="preserve"> eighty nine Lakhs</v>
          </cell>
          <cell r="F93" t="str">
            <v xml:space="preserve"> eighty nine Crores</v>
          </cell>
          <cell r="G93" t="str">
            <v xml:space="preserve"> eighty nine Millions</v>
          </cell>
          <cell r="H93" t="str">
            <v xml:space="preserve"> eighty nine Billions</v>
          </cell>
        </row>
        <row r="94">
          <cell r="A94">
            <v>90</v>
          </cell>
          <cell r="B94" t="str">
            <v xml:space="preserve"> ninety</v>
          </cell>
          <cell r="C94" t="str">
            <v xml:space="preserve"> ninety</v>
          </cell>
          <cell r="D94" t="str">
            <v xml:space="preserve"> ninety Thousand</v>
          </cell>
          <cell r="E94" t="str">
            <v xml:space="preserve"> ninety Lakhs</v>
          </cell>
          <cell r="F94" t="str">
            <v xml:space="preserve"> ninety Crores</v>
          </cell>
          <cell r="G94" t="str">
            <v xml:space="preserve"> ninety Millions</v>
          </cell>
          <cell r="H94" t="str">
            <v xml:space="preserve"> ninety Billions</v>
          </cell>
        </row>
        <row r="95">
          <cell r="A95">
            <v>91</v>
          </cell>
          <cell r="B95" t="str">
            <v xml:space="preserve"> ninety one</v>
          </cell>
          <cell r="C95" t="str">
            <v xml:space="preserve"> ninety one</v>
          </cell>
          <cell r="D95" t="str">
            <v xml:space="preserve"> ninety one Thousand</v>
          </cell>
          <cell r="E95" t="str">
            <v xml:space="preserve"> ninety one Lakhs</v>
          </cell>
          <cell r="F95" t="str">
            <v xml:space="preserve"> ninety one Crores</v>
          </cell>
          <cell r="G95" t="str">
            <v xml:space="preserve"> ninety one Millions</v>
          </cell>
          <cell r="H95" t="str">
            <v xml:space="preserve"> ninety one Billions</v>
          </cell>
        </row>
        <row r="96">
          <cell r="A96">
            <v>92</v>
          </cell>
          <cell r="B96" t="str">
            <v xml:space="preserve"> ninety two</v>
          </cell>
          <cell r="C96" t="str">
            <v xml:space="preserve"> ninety two</v>
          </cell>
          <cell r="D96" t="str">
            <v xml:space="preserve"> ninety two Thousand</v>
          </cell>
          <cell r="E96" t="str">
            <v xml:space="preserve"> ninety two Lakhs</v>
          </cell>
          <cell r="F96" t="str">
            <v xml:space="preserve"> ninety two Crores</v>
          </cell>
          <cell r="G96" t="str">
            <v xml:space="preserve"> ninety two Millions</v>
          </cell>
          <cell r="H96" t="str">
            <v xml:space="preserve"> ninety two Billions</v>
          </cell>
        </row>
        <row r="97">
          <cell r="A97">
            <v>93</v>
          </cell>
          <cell r="B97" t="str">
            <v xml:space="preserve"> ninety three</v>
          </cell>
          <cell r="C97" t="str">
            <v xml:space="preserve"> ninety three</v>
          </cell>
          <cell r="D97" t="str">
            <v xml:space="preserve"> ninety three Thousand</v>
          </cell>
          <cell r="E97" t="str">
            <v xml:space="preserve"> ninety three Lakhs</v>
          </cell>
          <cell r="F97" t="str">
            <v xml:space="preserve"> ninety three Crores</v>
          </cell>
          <cell r="G97" t="str">
            <v xml:space="preserve"> ninety three Millions</v>
          </cell>
          <cell r="H97" t="str">
            <v xml:space="preserve"> ninety three Billions</v>
          </cell>
        </row>
        <row r="98">
          <cell r="A98">
            <v>94</v>
          </cell>
          <cell r="B98" t="str">
            <v xml:space="preserve"> ninety four</v>
          </cell>
          <cell r="C98" t="str">
            <v xml:space="preserve"> ninety four</v>
          </cell>
          <cell r="D98" t="str">
            <v xml:space="preserve"> ninety four Thousand</v>
          </cell>
          <cell r="E98" t="str">
            <v xml:space="preserve"> ninety four Lakhs</v>
          </cell>
          <cell r="F98" t="str">
            <v xml:space="preserve"> ninety four Crores</v>
          </cell>
          <cell r="G98" t="str">
            <v xml:space="preserve"> ninety four Millions</v>
          </cell>
          <cell r="H98" t="str">
            <v xml:space="preserve"> ninety four Billions</v>
          </cell>
        </row>
        <row r="99">
          <cell r="A99">
            <v>95</v>
          </cell>
          <cell r="B99" t="str">
            <v xml:space="preserve"> ninety five</v>
          </cell>
          <cell r="C99" t="str">
            <v xml:space="preserve"> ninety five</v>
          </cell>
          <cell r="D99" t="str">
            <v xml:space="preserve"> ninety five Thousand</v>
          </cell>
          <cell r="E99" t="str">
            <v xml:space="preserve"> ninety five Lakhs</v>
          </cell>
          <cell r="F99" t="str">
            <v xml:space="preserve"> ninety five Crores</v>
          </cell>
          <cell r="G99" t="str">
            <v xml:space="preserve"> ninety five Millions</v>
          </cell>
          <cell r="H99" t="str">
            <v xml:space="preserve"> ninety five Billions</v>
          </cell>
        </row>
        <row r="100">
          <cell r="A100">
            <v>96</v>
          </cell>
          <cell r="B100" t="str">
            <v xml:space="preserve"> ninety six</v>
          </cell>
          <cell r="C100" t="str">
            <v xml:space="preserve"> ninety six</v>
          </cell>
          <cell r="D100" t="str">
            <v xml:space="preserve"> ninety six Thousand</v>
          </cell>
          <cell r="E100" t="str">
            <v xml:space="preserve"> ninety six Lakhs</v>
          </cell>
          <cell r="F100" t="str">
            <v xml:space="preserve"> ninety six Crores</v>
          </cell>
          <cell r="G100" t="str">
            <v xml:space="preserve"> ninety six Millions</v>
          </cell>
          <cell r="H100" t="str">
            <v xml:space="preserve"> ninety six Billions</v>
          </cell>
        </row>
        <row r="101">
          <cell r="A101">
            <v>97</v>
          </cell>
          <cell r="B101" t="str">
            <v xml:space="preserve"> ninety seven</v>
          </cell>
          <cell r="C101" t="str">
            <v xml:space="preserve"> ninety seven</v>
          </cell>
          <cell r="D101" t="str">
            <v xml:space="preserve"> ninety seven Thousand</v>
          </cell>
          <cell r="E101" t="str">
            <v xml:space="preserve"> ninety seven Lakhs</v>
          </cell>
          <cell r="F101" t="str">
            <v xml:space="preserve"> ninety seven Crores</v>
          </cell>
          <cell r="G101" t="str">
            <v xml:space="preserve"> ninety seven Millions</v>
          </cell>
          <cell r="H101" t="str">
            <v xml:space="preserve"> ninety seven Billions</v>
          </cell>
        </row>
        <row r="102">
          <cell r="A102">
            <v>98</v>
          </cell>
          <cell r="B102" t="str">
            <v xml:space="preserve"> ninety eight</v>
          </cell>
          <cell r="C102" t="str">
            <v xml:space="preserve"> ninety eight</v>
          </cell>
          <cell r="D102" t="str">
            <v xml:space="preserve"> ninety eight Thousand</v>
          </cell>
          <cell r="E102" t="str">
            <v xml:space="preserve"> ninety eight Lakhs</v>
          </cell>
          <cell r="F102" t="str">
            <v xml:space="preserve"> ninety eight Crores</v>
          </cell>
          <cell r="G102" t="str">
            <v xml:space="preserve"> ninety eight Millions</v>
          </cell>
          <cell r="H102" t="str">
            <v xml:space="preserve"> ninety eight Billions</v>
          </cell>
        </row>
        <row r="103">
          <cell r="A103">
            <v>99</v>
          </cell>
          <cell r="B103" t="str">
            <v xml:space="preserve"> ninety nine</v>
          </cell>
          <cell r="C103" t="str">
            <v xml:space="preserve"> ninety nine</v>
          </cell>
          <cell r="D103" t="str">
            <v xml:space="preserve"> ninety nine Thousand</v>
          </cell>
          <cell r="E103" t="str">
            <v xml:space="preserve"> ninety nine Lakhs</v>
          </cell>
          <cell r="F103" t="str">
            <v xml:space="preserve"> ninety nine Crores</v>
          </cell>
          <cell r="G103" t="str">
            <v xml:space="preserve"> ninety nine Millions</v>
          </cell>
          <cell r="H103" t="str">
            <v xml:space="preserve"> ninety nine Billions</v>
          </cell>
        </row>
        <row r="104">
          <cell r="A104">
            <v>100</v>
          </cell>
          <cell r="B104" t="str">
            <v xml:space="preserve"> one hundred</v>
          </cell>
          <cell r="C104" t="str">
            <v xml:space="preserve"> one hundred</v>
          </cell>
          <cell r="D104" t="str">
            <v xml:space="preserve"> one hundred Thousand</v>
          </cell>
          <cell r="E104" t="str">
            <v xml:space="preserve"> one hundred Lakhs</v>
          </cell>
          <cell r="F104" t="str">
            <v xml:space="preserve"> one hundred Crores</v>
          </cell>
          <cell r="G104" t="str">
            <v xml:space="preserve"> one hundred Millions</v>
          </cell>
          <cell r="H104" t="str">
            <v xml:space="preserve"> one hundred Billions</v>
          </cell>
        </row>
        <row r="105">
          <cell r="A105">
            <v>101</v>
          </cell>
          <cell r="B105" t="str">
            <v xml:space="preserve"> one hundred and one</v>
          </cell>
          <cell r="C105" t="str">
            <v xml:space="preserve"> one hundred and one</v>
          </cell>
          <cell r="D105" t="str">
            <v xml:space="preserve"> one hundred and one Thousand</v>
          </cell>
          <cell r="E105" t="str">
            <v xml:space="preserve"> one hundred and one Lakhs</v>
          </cell>
          <cell r="F105" t="str">
            <v xml:space="preserve"> one hundred and one Crores</v>
          </cell>
          <cell r="G105" t="str">
            <v xml:space="preserve"> one hundred and one Millions</v>
          </cell>
          <cell r="H105" t="str">
            <v xml:space="preserve"> one hundred and one Billions</v>
          </cell>
        </row>
        <row r="106">
          <cell r="A106">
            <v>102</v>
          </cell>
          <cell r="B106" t="str">
            <v xml:space="preserve"> one hundred and two</v>
          </cell>
          <cell r="C106" t="str">
            <v xml:space="preserve"> one hundred and two</v>
          </cell>
          <cell r="D106" t="str">
            <v xml:space="preserve"> one hundred and two Thousand</v>
          </cell>
          <cell r="E106" t="str">
            <v xml:space="preserve"> one hundred and two Lakhs</v>
          </cell>
          <cell r="F106" t="str">
            <v xml:space="preserve"> one hundred and two Crores</v>
          </cell>
          <cell r="G106" t="str">
            <v xml:space="preserve"> one hundred and two Millions</v>
          </cell>
          <cell r="H106" t="str">
            <v xml:space="preserve"> one hundred and two Billions</v>
          </cell>
        </row>
        <row r="107">
          <cell r="A107">
            <v>103</v>
          </cell>
          <cell r="B107" t="str">
            <v xml:space="preserve"> one hundred and three</v>
          </cell>
          <cell r="C107" t="str">
            <v xml:space="preserve"> one hundred and three</v>
          </cell>
          <cell r="D107" t="str">
            <v xml:space="preserve"> one hundred and three Thousand</v>
          </cell>
          <cell r="E107" t="str">
            <v xml:space="preserve"> one hundred and three Lakhs</v>
          </cell>
          <cell r="F107" t="str">
            <v xml:space="preserve"> one hundred and three Crores</v>
          </cell>
          <cell r="G107" t="str">
            <v xml:space="preserve"> one hundred and three Millions</v>
          </cell>
          <cell r="H107" t="str">
            <v xml:space="preserve"> one hundred and three Billions</v>
          </cell>
        </row>
        <row r="108">
          <cell r="A108">
            <v>104</v>
          </cell>
          <cell r="B108" t="str">
            <v xml:space="preserve"> one hundred and four</v>
          </cell>
          <cell r="C108" t="str">
            <v xml:space="preserve"> one hundred and four</v>
          </cell>
          <cell r="D108" t="str">
            <v xml:space="preserve"> one hundred and four Thousand</v>
          </cell>
          <cell r="E108" t="str">
            <v xml:space="preserve"> one hundred and four Lakhs</v>
          </cell>
          <cell r="F108" t="str">
            <v xml:space="preserve"> one hundred and four Crores</v>
          </cell>
          <cell r="G108" t="str">
            <v xml:space="preserve"> one hundred and four Millions</v>
          </cell>
          <cell r="H108" t="str">
            <v xml:space="preserve"> one hundred and four Billions</v>
          </cell>
        </row>
        <row r="109">
          <cell r="A109">
            <v>105</v>
          </cell>
          <cell r="B109" t="str">
            <v xml:space="preserve"> one hundred and five</v>
          </cell>
          <cell r="C109" t="str">
            <v xml:space="preserve"> one hundred and five</v>
          </cell>
          <cell r="D109" t="str">
            <v xml:space="preserve"> one hundred and five Thousand</v>
          </cell>
          <cell r="E109" t="str">
            <v xml:space="preserve"> one hundred and five Lakhs</v>
          </cell>
          <cell r="F109" t="str">
            <v xml:space="preserve"> one hundred and five Crores</v>
          </cell>
          <cell r="G109" t="str">
            <v xml:space="preserve"> one hundred and five Millions</v>
          </cell>
          <cell r="H109" t="str">
            <v xml:space="preserve"> one hundred and five Billions</v>
          </cell>
        </row>
        <row r="110">
          <cell r="A110">
            <v>106</v>
          </cell>
          <cell r="B110" t="str">
            <v xml:space="preserve"> one hundred and six </v>
          </cell>
          <cell r="C110" t="str">
            <v xml:space="preserve"> one hundred and six </v>
          </cell>
          <cell r="D110" t="str">
            <v xml:space="preserve"> one hundred and six  Thousand</v>
          </cell>
          <cell r="E110" t="str">
            <v xml:space="preserve"> one hundred and six  Lakhs</v>
          </cell>
          <cell r="F110" t="str">
            <v xml:space="preserve"> one hundred and six  Crores</v>
          </cell>
          <cell r="G110" t="str">
            <v xml:space="preserve"> one hundred and six  Millions</v>
          </cell>
          <cell r="H110" t="str">
            <v xml:space="preserve"> one hundred and six  Billions</v>
          </cell>
        </row>
        <row r="111">
          <cell r="A111">
            <v>107</v>
          </cell>
          <cell r="B111" t="str">
            <v xml:space="preserve"> one hundred and seven</v>
          </cell>
          <cell r="C111" t="str">
            <v xml:space="preserve"> one hundred and seven</v>
          </cell>
          <cell r="D111" t="str">
            <v xml:space="preserve"> one hundred and seven Thousand</v>
          </cell>
          <cell r="E111" t="str">
            <v xml:space="preserve"> one hundred and seven Lakhs</v>
          </cell>
          <cell r="F111" t="str">
            <v xml:space="preserve"> one hundred and seven Crores</v>
          </cell>
          <cell r="G111" t="str">
            <v xml:space="preserve"> one hundred and seven Millions</v>
          </cell>
          <cell r="H111" t="str">
            <v xml:space="preserve"> one hundred and seven Billions</v>
          </cell>
        </row>
        <row r="112">
          <cell r="A112">
            <v>108</v>
          </cell>
          <cell r="B112" t="str">
            <v xml:space="preserve"> one hundred and eight</v>
          </cell>
          <cell r="C112" t="str">
            <v xml:space="preserve"> one hundred and eight</v>
          </cell>
          <cell r="D112" t="str">
            <v xml:space="preserve"> one hundred and eight Thousand</v>
          </cell>
          <cell r="E112" t="str">
            <v xml:space="preserve"> one hundred and eight Lakhs</v>
          </cell>
          <cell r="F112" t="str">
            <v xml:space="preserve"> one hundred and eight Crores</v>
          </cell>
          <cell r="G112" t="str">
            <v xml:space="preserve"> one hundred and eight Millions</v>
          </cell>
          <cell r="H112" t="str">
            <v xml:space="preserve"> one hundred and eight Billions</v>
          </cell>
        </row>
        <row r="113">
          <cell r="A113">
            <v>109</v>
          </cell>
          <cell r="B113" t="str">
            <v xml:space="preserve"> one hundred and nine</v>
          </cell>
          <cell r="C113" t="str">
            <v xml:space="preserve"> one hundred and nine</v>
          </cell>
          <cell r="D113" t="str">
            <v xml:space="preserve"> one hundred and nine Thousand</v>
          </cell>
          <cell r="E113" t="str">
            <v xml:space="preserve"> one hundred and nine Lakhs</v>
          </cell>
          <cell r="F113" t="str">
            <v xml:space="preserve"> one hundred and nine Crores</v>
          </cell>
          <cell r="G113" t="str">
            <v xml:space="preserve"> one hundred and nine Millions</v>
          </cell>
          <cell r="H113" t="str">
            <v xml:space="preserve"> one hundred and nine Billions</v>
          </cell>
        </row>
        <row r="114">
          <cell r="A114">
            <v>110</v>
          </cell>
          <cell r="B114" t="str">
            <v xml:space="preserve"> one hundred and ten</v>
          </cell>
          <cell r="C114" t="str">
            <v xml:space="preserve"> one hundred and ten</v>
          </cell>
          <cell r="D114" t="str">
            <v xml:space="preserve"> one hundred and ten Thousand</v>
          </cell>
          <cell r="E114" t="str">
            <v xml:space="preserve"> one hundred and ten Lakhs</v>
          </cell>
          <cell r="F114" t="str">
            <v xml:space="preserve"> one hundred and ten Crores</v>
          </cell>
          <cell r="G114" t="str">
            <v xml:space="preserve"> one hundred and ten Millions</v>
          </cell>
          <cell r="H114" t="str">
            <v xml:space="preserve"> one hundred and ten Billions</v>
          </cell>
        </row>
        <row r="115">
          <cell r="A115">
            <v>111</v>
          </cell>
          <cell r="B115" t="str">
            <v xml:space="preserve"> one hundred and eleven</v>
          </cell>
          <cell r="C115" t="str">
            <v xml:space="preserve"> one hundred and eleven</v>
          </cell>
          <cell r="D115" t="str">
            <v xml:space="preserve"> one hundred and eleven Thousand</v>
          </cell>
          <cell r="E115" t="str">
            <v xml:space="preserve"> one hundred and eleven Lakhs</v>
          </cell>
          <cell r="F115" t="str">
            <v xml:space="preserve"> one hundred and eleven Crores</v>
          </cell>
          <cell r="G115" t="str">
            <v xml:space="preserve"> one hundred and eleven Millions</v>
          </cell>
          <cell r="H115" t="str">
            <v xml:space="preserve"> one hundred and eleven Billions</v>
          </cell>
        </row>
        <row r="116">
          <cell r="A116">
            <v>112</v>
          </cell>
          <cell r="B116" t="str">
            <v xml:space="preserve"> one hundred and twelve</v>
          </cell>
          <cell r="C116" t="str">
            <v xml:space="preserve"> one hundred and twelve</v>
          </cell>
          <cell r="D116" t="str">
            <v xml:space="preserve"> one hundred and twelve Thousand</v>
          </cell>
          <cell r="E116" t="str">
            <v xml:space="preserve"> one hundred and twelve Lakhs</v>
          </cell>
          <cell r="F116" t="str">
            <v xml:space="preserve"> one hundred and twelve Crores</v>
          </cell>
          <cell r="G116" t="str">
            <v xml:space="preserve"> one hundred and twelve Millions</v>
          </cell>
          <cell r="H116" t="str">
            <v xml:space="preserve"> one hundred and twelve Billions</v>
          </cell>
        </row>
        <row r="117">
          <cell r="A117">
            <v>113</v>
          </cell>
          <cell r="B117" t="str">
            <v xml:space="preserve"> one hundred and thirteen</v>
          </cell>
          <cell r="C117" t="str">
            <v xml:space="preserve"> one hundred and thirteen</v>
          </cell>
          <cell r="D117" t="str">
            <v xml:space="preserve"> one hundred and thirteen Thousand</v>
          </cell>
          <cell r="E117" t="str">
            <v xml:space="preserve"> one hundred and thirteen Lakhs</v>
          </cell>
          <cell r="F117" t="str">
            <v xml:space="preserve"> one hundred and thirteen Crores</v>
          </cell>
          <cell r="G117" t="str">
            <v xml:space="preserve"> one hundred and thirteen Millions</v>
          </cell>
          <cell r="H117" t="str">
            <v xml:space="preserve"> one hundred and thirteen Billions</v>
          </cell>
        </row>
        <row r="118">
          <cell r="A118">
            <v>114</v>
          </cell>
          <cell r="B118" t="str">
            <v xml:space="preserve"> one hundred and fourteen</v>
          </cell>
          <cell r="C118" t="str">
            <v xml:space="preserve"> one hundred and fourteen</v>
          </cell>
          <cell r="D118" t="str">
            <v xml:space="preserve"> one hundred and fourteen Thousand</v>
          </cell>
          <cell r="E118" t="str">
            <v xml:space="preserve"> one hundred and fourteen Lakhs</v>
          </cell>
          <cell r="F118" t="str">
            <v xml:space="preserve"> one hundred and fourteen Crores</v>
          </cell>
          <cell r="G118" t="str">
            <v xml:space="preserve"> one hundred and fourteen Millions</v>
          </cell>
          <cell r="H118" t="str">
            <v xml:space="preserve"> one hundred and fourteen Billions</v>
          </cell>
        </row>
        <row r="119">
          <cell r="A119">
            <v>115</v>
          </cell>
          <cell r="B119" t="str">
            <v xml:space="preserve"> one hundred and fifteen</v>
          </cell>
          <cell r="C119" t="str">
            <v xml:space="preserve"> one hundred and fifteen</v>
          </cell>
          <cell r="D119" t="str">
            <v xml:space="preserve"> one hundred and fifteen Thousand</v>
          </cell>
          <cell r="E119" t="str">
            <v xml:space="preserve"> one hundred and fifteen Lakhs</v>
          </cell>
          <cell r="F119" t="str">
            <v xml:space="preserve"> one hundred and fifteen Crores</v>
          </cell>
          <cell r="G119" t="str">
            <v xml:space="preserve"> one hundred and fifteen Millions</v>
          </cell>
          <cell r="H119" t="str">
            <v xml:space="preserve"> one hundred and fifteen Billions</v>
          </cell>
        </row>
        <row r="120">
          <cell r="A120">
            <v>116</v>
          </cell>
          <cell r="B120" t="str">
            <v xml:space="preserve"> one hundred and sixteen</v>
          </cell>
          <cell r="C120" t="str">
            <v xml:space="preserve"> one hundred and sixteen</v>
          </cell>
          <cell r="D120" t="str">
            <v xml:space="preserve"> one hundred and sixteen Thousand</v>
          </cell>
          <cell r="E120" t="str">
            <v xml:space="preserve"> one hundred and sixteen Lakhs</v>
          </cell>
          <cell r="F120" t="str">
            <v xml:space="preserve"> one hundred and sixteen Crores</v>
          </cell>
          <cell r="G120" t="str">
            <v xml:space="preserve"> one hundred and sixteen Millions</v>
          </cell>
          <cell r="H120" t="str">
            <v xml:space="preserve"> one hundred and sixteen Billions</v>
          </cell>
        </row>
        <row r="121">
          <cell r="A121">
            <v>117</v>
          </cell>
          <cell r="B121" t="str">
            <v xml:space="preserve"> one hundred and seventeen</v>
          </cell>
          <cell r="C121" t="str">
            <v xml:space="preserve"> one hundred and seventeen</v>
          </cell>
          <cell r="D121" t="str">
            <v xml:space="preserve"> one hundred and seventeen Thousand</v>
          </cell>
          <cell r="E121" t="str">
            <v xml:space="preserve"> one hundred and seventeen Lakhs</v>
          </cell>
          <cell r="F121" t="str">
            <v xml:space="preserve"> one hundred and seventeen Crores</v>
          </cell>
          <cell r="G121" t="str">
            <v xml:space="preserve"> one hundred and seventeen Millions</v>
          </cell>
          <cell r="H121" t="str">
            <v xml:space="preserve"> one hundred and seventeen Billions</v>
          </cell>
        </row>
        <row r="122">
          <cell r="A122">
            <v>118</v>
          </cell>
          <cell r="B122" t="str">
            <v xml:space="preserve"> one hundred and eighteen</v>
          </cell>
          <cell r="C122" t="str">
            <v xml:space="preserve"> one hundred and eighteen</v>
          </cell>
          <cell r="D122" t="str">
            <v xml:space="preserve"> one hundred and eighteen Thousand</v>
          </cell>
          <cell r="E122" t="str">
            <v xml:space="preserve"> one hundred and eighteen Lakhs</v>
          </cell>
          <cell r="F122" t="str">
            <v xml:space="preserve"> one hundred and eighteen Crores</v>
          </cell>
          <cell r="G122" t="str">
            <v xml:space="preserve"> one hundred and eighteen Millions</v>
          </cell>
          <cell r="H122" t="str">
            <v xml:space="preserve"> one hundred and eighteen Billions</v>
          </cell>
        </row>
        <row r="123">
          <cell r="A123">
            <v>119</v>
          </cell>
          <cell r="B123" t="str">
            <v xml:space="preserve"> one hundred and nineteen</v>
          </cell>
          <cell r="C123" t="str">
            <v xml:space="preserve"> one hundred and nineteen</v>
          </cell>
          <cell r="D123" t="str">
            <v xml:space="preserve"> one hundred and nineteen Thousand</v>
          </cell>
          <cell r="E123" t="str">
            <v xml:space="preserve"> one hundred and nineteen Lakhs</v>
          </cell>
          <cell r="F123" t="str">
            <v xml:space="preserve"> one hundred and nineteen Crores</v>
          </cell>
          <cell r="G123" t="str">
            <v xml:space="preserve"> one hundred and nineteen Millions</v>
          </cell>
          <cell r="H123" t="str">
            <v xml:space="preserve"> one hundred and nineteen Billions</v>
          </cell>
        </row>
        <row r="124">
          <cell r="A124">
            <v>120</v>
          </cell>
          <cell r="B124" t="str">
            <v xml:space="preserve"> one hundred and twenty</v>
          </cell>
          <cell r="C124" t="str">
            <v xml:space="preserve"> one hundred and twenty</v>
          </cell>
          <cell r="D124" t="str">
            <v xml:space="preserve"> one hundred and twenty Thousand</v>
          </cell>
          <cell r="E124" t="str">
            <v xml:space="preserve"> one hundred and twenty Lakhs</v>
          </cell>
          <cell r="F124" t="str">
            <v xml:space="preserve"> one hundred and twenty Crores</v>
          </cell>
          <cell r="G124" t="str">
            <v xml:space="preserve"> one hundred and twenty Millions</v>
          </cell>
          <cell r="H124" t="str">
            <v xml:space="preserve"> one hundred and twenty Billions</v>
          </cell>
        </row>
        <row r="125">
          <cell r="A125">
            <v>121</v>
          </cell>
          <cell r="B125" t="str">
            <v xml:space="preserve"> one hundred and twenty one</v>
          </cell>
          <cell r="C125" t="str">
            <v xml:space="preserve"> one hundred and twenty one</v>
          </cell>
          <cell r="D125" t="str">
            <v xml:space="preserve"> one hundred and twenty one Thousand</v>
          </cell>
          <cell r="E125" t="str">
            <v xml:space="preserve"> one hundred and twenty one Lakhs</v>
          </cell>
          <cell r="F125" t="str">
            <v xml:space="preserve"> one hundred and twenty one Crores</v>
          </cell>
          <cell r="G125" t="str">
            <v xml:space="preserve"> one hundred and twenty one Millions</v>
          </cell>
          <cell r="H125" t="str">
            <v xml:space="preserve"> one hundred and twenty one Billions</v>
          </cell>
        </row>
        <row r="126">
          <cell r="A126">
            <v>122</v>
          </cell>
          <cell r="B126" t="str">
            <v xml:space="preserve"> one hundred and twenty two</v>
          </cell>
          <cell r="C126" t="str">
            <v xml:space="preserve"> one hundred and twenty two</v>
          </cell>
          <cell r="D126" t="str">
            <v xml:space="preserve"> one hundred and twenty two Thousand</v>
          </cell>
          <cell r="E126" t="str">
            <v xml:space="preserve"> one hundred and twenty two Lakhs</v>
          </cell>
          <cell r="F126" t="str">
            <v xml:space="preserve"> one hundred and twenty two Crores</v>
          </cell>
          <cell r="G126" t="str">
            <v xml:space="preserve"> one hundred and twenty two Millions</v>
          </cell>
          <cell r="H126" t="str">
            <v xml:space="preserve"> one hundred and twenty two Billions</v>
          </cell>
        </row>
        <row r="127">
          <cell r="A127">
            <v>123</v>
          </cell>
          <cell r="B127" t="str">
            <v xml:space="preserve"> one hundred and twenty three</v>
          </cell>
          <cell r="C127" t="str">
            <v xml:space="preserve"> one hundred and twenty three</v>
          </cell>
          <cell r="D127" t="str">
            <v xml:space="preserve"> one hundred and twenty three Thousand</v>
          </cell>
          <cell r="E127" t="str">
            <v xml:space="preserve"> one hundred and twenty three Lakhs</v>
          </cell>
          <cell r="F127" t="str">
            <v xml:space="preserve"> one hundred and twenty three Crores</v>
          </cell>
          <cell r="G127" t="str">
            <v xml:space="preserve"> one hundred and twenty three Millions</v>
          </cell>
          <cell r="H127" t="str">
            <v xml:space="preserve"> one hundred and twenty three Billions</v>
          </cell>
        </row>
        <row r="128">
          <cell r="A128">
            <v>124</v>
          </cell>
          <cell r="B128" t="str">
            <v xml:space="preserve"> one hundred and twenty four</v>
          </cell>
          <cell r="C128" t="str">
            <v xml:space="preserve"> one hundred and twenty four</v>
          </cell>
          <cell r="D128" t="str">
            <v xml:space="preserve"> one hundred and twenty four Thousand</v>
          </cell>
          <cell r="E128" t="str">
            <v xml:space="preserve"> one hundred and twenty four Lakhs</v>
          </cell>
          <cell r="F128" t="str">
            <v xml:space="preserve"> one hundred and twenty four Crores</v>
          </cell>
          <cell r="G128" t="str">
            <v xml:space="preserve"> one hundred and twenty four Millions</v>
          </cell>
          <cell r="H128" t="str">
            <v xml:space="preserve"> one hundred and twenty four Billions</v>
          </cell>
        </row>
        <row r="129">
          <cell r="A129">
            <v>125</v>
          </cell>
          <cell r="B129" t="str">
            <v xml:space="preserve"> one hundred and twenty five </v>
          </cell>
          <cell r="C129" t="str">
            <v xml:space="preserve"> one hundred and twenty five </v>
          </cell>
          <cell r="D129" t="str">
            <v xml:space="preserve"> one hundred and twenty five  Thousand</v>
          </cell>
          <cell r="E129" t="str">
            <v xml:space="preserve"> one hundred and twenty five  Lakhs</v>
          </cell>
          <cell r="F129" t="str">
            <v xml:space="preserve"> one hundred and twenty five  Crores</v>
          </cell>
          <cell r="G129" t="str">
            <v xml:space="preserve"> one hundred and twenty five  Millions</v>
          </cell>
          <cell r="H129" t="str">
            <v xml:space="preserve"> one hundred and twenty five  Billions</v>
          </cell>
        </row>
        <row r="130">
          <cell r="A130">
            <v>126</v>
          </cell>
          <cell r="B130" t="str">
            <v xml:space="preserve"> one hundred and twenty six</v>
          </cell>
          <cell r="C130" t="str">
            <v xml:space="preserve"> one hundred and twenty six</v>
          </cell>
          <cell r="D130" t="str">
            <v xml:space="preserve"> one hundred and twenty six Thousand</v>
          </cell>
          <cell r="E130" t="str">
            <v xml:space="preserve"> one hundred and twenty six Lakhs</v>
          </cell>
          <cell r="F130" t="str">
            <v xml:space="preserve"> one hundred and twenty six Crores</v>
          </cell>
          <cell r="G130" t="str">
            <v xml:space="preserve"> one hundred and twenty six Millions</v>
          </cell>
          <cell r="H130" t="str">
            <v xml:space="preserve"> one hundred and twenty six Billions</v>
          </cell>
        </row>
        <row r="131">
          <cell r="A131">
            <v>127</v>
          </cell>
          <cell r="B131" t="str">
            <v xml:space="preserve"> one hundred and twenty seven</v>
          </cell>
          <cell r="C131" t="str">
            <v xml:space="preserve"> one hundred and twenty seven</v>
          </cell>
          <cell r="D131" t="str">
            <v xml:space="preserve"> one hundred and twenty seven Thousand</v>
          </cell>
          <cell r="E131" t="str">
            <v xml:space="preserve"> one hundred and twenty seven Lakhs</v>
          </cell>
          <cell r="F131" t="str">
            <v xml:space="preserve"> one hundred and twenty seven Crores</v>
          </cell>
          <cell r="G131" t="str">
            <v xml:space="preserve"> one hundred and twenty seven Millions</v>
          </cell>
          <cell r="H131" t="str">
            <v xml:space="preserve"> one hundred and twenty seven Billions</v>
          </cell>
        </row>
        <row r="132">
          <cell r="A132">
            <v>128</v>
          </cell>
          <cell r="B132" t="str">
            <v xml:space="preserve"> one hundred and twenty eight </v>
          </cell>
          <cell r="C132" t="str">
            <v xml:space="preserve"> one hundred and twenty eight </v>
          </cell>
          <cell r="D132" t="str">
            <v xml:space="preserve"> one hundred and twenty eight  Thousand</v>
          </cell>
          <cell r="E132" t="str">
            <v xml:space="preserve"> one hundred and twenty eight  Lakhs</v>
          </cell>
          <cell r="F132" t="str">
            <v xml:space="preserve"> one hundred and twenty eight  Crores</v>
          </cell>
          <cell r="G132" t="str">
            <v xml:space="preserve"> one hundred and twenty eight  Millions</v>
          </cell>
          <cell r="H132" t="str">
            <v xml:space="preserve"> one hundred and twenty eight  Billions</v>
          </cell>
        </row>
        <row r="133">
          <cell r="A133">
            <v>129</v>
          </cell>
          <cell r="B133" t="str">
            <v xml:space="preserve"> one hundred and twenty nine</v>
          </cell>
          <cell r="C133" t="str">
            <v xml:space="preserve"> one hundred and twenty nine</v>
          </cell>
          <cell r="D133" t="str">
            <v xml:space="preserve"> one hundred and twenty nine Thousand</v>
          </cell>
          <cell r="E133" t="str">
            <v xml:space="preserve"> one hundred and twenty nine Lakhs</v>
          </cell>
          <cell r="F133" t="str">
            <v xml:space="preserve"> one hundred and twenty nine Crores</v>
          </cell>
          <cell r="G133" t="str">
            <v xml:space="preserve"> one hundred and twenty nine Millions</v>
          </cell>
          <cell r="H133" t="str">
            <v xml:space="preserve"> one hundred and twenty nine Billions</v>
          </cell>
        </row>
        <row r="134">
          <cell r="A134">
            <v>130</v>
          </cell>
          <cell r="B134" t="str">
            <v xml:space="preserve"> one hundred and thirty</v>
          </cell>
          <cell r="C134" t="str">
            <v xml:space="preserve"> one hundred and thirty</v>
          </cell>
          <cell r="D134" t="str">
            <v xml:space="preserve"> one hundred and thirty Thousand</v>
          </cell>
          <cell r="E134" t="str">
            <v xml:space="preserve"> one hundred and thirty Lakhs</v>
          </cell>
          <cell r="F134" t="str">
            <v xml:space="preserve"> one hundred and thirty Crores</v>
          </cell>
          <cell r="G134" t="str">
            <v xml:space="preserve"> one hundred and thirty Millions</v>
          </cell>
          <cell r="H134" t="str">
            <v xml:space="preserve"> one hundred and thirty Billions</v>
          </cell>
        </row>
        <row r="135">
          <cell r="A135">
            <v>131</v>
          </cell>
          <cell r="B135" t="str">
            <v xml:space="preserve"> one hundred and thirty one</v>
          </cell>
          <cell r="C135" t="str">
            <v xml:space="preserve"> one hundred and thirty one</v>
          </cell>
          <cell r="D135" t="str">
            <v xml:space="preserve"> one hundred and thirty one Thousand</v>
          </cell>
          <cell r="E135" t="str">
            <v xml:space="preserve"> one hundred and thirty one Lakhs</v>
          </cell>
          <cell r="F135" t="str">
            <v xml:space="preserve"> one hundred and thirty one Crores</v>
          </cell>
          <cell r="G135" t="str">
            <v xml:space="preserve"> one hundred and thirty one Millions</v>
          </cell>
          <cell r="H135" t="str">
            <v xml:space="preserve"> one hundred and thirty one Billions</v>
          </cell>
        </row>
        <row r="136">
          <cell r="A136">
            <v>132</v>
          </cell>
          <cell r="B136" t="str">
            <v xml:space="preserve"> one hundred and thirty two</v>
          </cell>
          <cell r="C136" t="str">
            <v xml:space="preserve"> one hundred and thirty two</v>
          </cell>
          <cell r="D136" t="str">
            <v xml:space="preserve"> one hundred and thirty two Thousand</v>
          </cell>
          <cell r="E136" t="str">
            <v xml:space="preserve"> one hundred and thirty two Lakhs</v>
          </cell>
          <cell r="F136" t="str">
            <v xml:space="preserve"> one hundred and thirty two Crores</v>
          </cell>
          <cell r="G136" t="str">
            <v xml:space="preserve"> one hundred and thirty two Millions</v>
          </cell>
          <cell r="H136" t="str">
            <v xml:space="preserve"> one hundred and thirty two Billions</v>
          </cell>
        </row>
        <row r="137">
          <cell r="A137">
            <v>133</v>
          </cell>
          <cell r="B137" t="str">
            <v xml:space="preserve"> one hundred and thirty three</v>
          </cell>
          <cell r="C137" t="str">
            <v xml:space="preserve"> one hundred and thirty three</v>
          </cell>
          <cell r="D137" t="str">
            <v xml:space="preserve"> one hundred and thirty three Thousand</v>
          </cell>
          <cell r="E137" t="str">
            <v xml:space="preserve"> one hundred and thirty three Lakhs</v>
          </cell>
          <cell r="F137" t="str">
            <v xml:space="preserve"> one hundred and thirty three Crores</v>
          </cell>
          <cell r="G137" t="str">
            <v xml:space="preserve"> one hundred and thirty three Millions</v>
          </cell>
          <cell r="H137" t="str">
            <v xml:space="preserve"> one hundred and thirty three Billions</v>
          </cell>
        </row>
        <row r="138">
          <cell r="A138">
            <v>134</v>
          </cell>
          <cell r="B138" t="str">
            <v xml:space="preserve"> one hundred and thirty four</v>
          </cell>
          <cell r="C138" t="str">
            <v xml:space="preserve"> one hundred and thirty four</v>
          </cell>
          <cell r="D138" t="str">
            <v xml:space="preserve"> one hundred and thirty four Thousand</v>
          </cell>
          <cell r="E138" t="str">
            <v xml:space="preserve"> one hundred and thirty four Lakhs</v>
          </cell>
          <cell r="F138" t="str">
            <v xml:space="preserve"> one hundred and thirty four Crores</v>
          </cell>
          <cell r="G138" t="str">
            <v xml:space="preserve"> one hundred and thirty four Millions</v>
          </cell>
          <cell r="H138" t="str">
            <v xml:space="preserve"> one hundred and thirty four Billions</v>
          </cell>
        </row>
        <row r="139">
          <cell r="A139">
            <v>135</v>
          </cell>
          <cell r="B139" t="str">
            <v xml:space="preserve"> one hundred and thirty five</v>
          </cell>
          <cell r="C139" t="str">
            <v xml:space="preserve"> one hundred and thirty five</v>
          </cell>
          <cell r="D139" t="str">
            <v xml:space="preserve"> one hundred and thirty five Thousand</v>
          </cell>
          <cell r="E139" t="str">
            <v xml:space="preserve"> one hundred and thirty five Lakhs</v>
          </cell>
          <cell r="F139" t="str">
            <v xml:space="preserve"> one hundred and thirty five Crores</v>
          </cell>
          <cell r="G139" t="str">
            <v xml:space="preserve"> one hundred and thirty five Millions</v>
          </cell>
          <cell r="H139" t="str">
            <v xml:space="preserve"> one hundred and thirty five Billions</v>
          </cell>
        </row>
        <row r="140">
          <cell r="A140">
            <v>136</v>
          </cell>
          <cell r="B140" t="str">
            <v xml:space="preserve"> one hundred and thirty six</v>
          </cell>
          <cell r="C140" t="str">
            <v xml:space="preserve"> one hundred and thirty six</v>
          </cell>
          <cell r="D140" t="str">
            <v xml:space="preserve"> one hundred and thirty six Thousand</v>
          </cell>
          <cell r="E140" t="str">
            <v xml:space="preserve"> one hundred and thirty six Lakhs</v>
          </cell>
          <cell r="F140" t="str">
            <v xml:space="preserve"> one hundred and thirty six Crores</v>
          </cell>
          <cell r="G140" t="str">
            <v xml:space="preserve"> one hundred and thirty six Millions</v>
          </cell>
          <cell r="H140" t="str">
            <v xml:space="preserve"> one hundred and thirty six Billions</v>
          </cell>
        </row>
        <row r="141">
          <cell r="A141">
            <v>137</v>
          </cell>
          <cell r="B141" t="str">
            <v xml:space="preserve"> one hundred and thirty seven</v>
          </cell>
          <cell r="C141" t="str">
            <v xml:space="preserve"> one hundred and thirty seven</v>
          </cell>
          <cell r="D141" t="str">
            <v xml:space="preserve"> one hundred and thirty seven Thousand</v>
          </cell>
          <cell r="E141" t="str">
            <v xml:space="preserve"> one hundred and thirty seven Lakhs</v>
          </cell>
          <cell r="F141" t="str">
            <v xml:space="preserve"> one hundred and thirty seven Crores</v>
          </cell>
          <cell r="G141" t="str">
            <v xml:space="preserve"> one hundred and thirty seven Millions</v>
          </cell>
          <cell r="H141" t="str">
            <v xml:space="preserve"> one hundred and thirty seven Billions</v>
          </cell>
        </row>
        <row r="142">
          <cell r="A142">
            <v>138</v>
          </cell>
          <cell r="B142" t="str">
            <v xml:space="preserve"> one hundred and thirty eight</v>
          </cell>
          <cell r="C142" t="str">
            <v xml:space="preserve"> one hundred and thirty eight</v>
          </cell>
          <cell r="D142" t="str">
            <v xml:space="preserve"> one hundred and thirty eight Thousand</v>
          </cell>
          <cell r="E142" t="str">
            <v xml:space="preserve"> one hundred and thirty eight Lakhs</v>
          </cell>
          <cell r="F142" t="str">
            <v xml:space="preserve"> one hundred and thirty eight Crores</v>
          </cell>
          <cell r="G142" t="str">
            <v xml:space="preserve"> one hundred and thirty eight Millions</v>
          </cell>
          <cell r="H142" t="str">
            <v xml:space="preserve"> one hundred and thirty eight Billions</v>
          </cell>
        </row>
        <row r="143">
          <cell r="A143">
            <v>139</v>
          </cell>
          <cell r="B143" t="str">
            <v xml:space="preserve"> one hundred and thirty nine</v>
          </cell>
          <cell r="C143" t="str">
            <v xml:space="preserve"> one hundred and thirty nine</v>
          </cell>
          <cell r="D143" t="str">
            <v xml:space="preserve"> one hundred and thirty nine Thousand</v>
          </cell>
          <cell r="E143" t="str">
            <v xml:space="preserve"> one hundred and thirty nine Lakhs</v>
          </cell>
          <cell r="F143" t="str">
            <v xml:space="preserve"> one hundred and thirty nine Crores</v>
          </cell>
          <cell r="G143" t="str">
            <v xml:space="preserve"> one hundred and thirty nine Millions</v>
          </cell>
          <cell r="H143" t="str">
            <v xml:space="preserve"> one hundred and thirty nine Billions</v>
          </cell>
        </row>
        <row r="144">
          <cell r="A144">
            <v>140</v>
          </cell>
          <cell r="B144" t="str">
            <v xml:space="preserve"> one hundred and forty</v>
          </cell>
          <cell r="C144" t="str">
            <v xml:space="preserve"> one hundred and forty</v>
          </cell>
          <cell r="D144" t="str">
            <v xml:space="preserve"> one hundred and forty Thousand</v>
          </cell>
          <cell r="E144" t="str">
            <v xml:space="preserve"> one hundred and forty Lakhs</v>
          </cell>
          <cell r="F144" t="str">
            <v xml:space="preserve"> one hundred and forty Crores</v>
          </cell>
          <cell r="G144" t="str">
            <v xml:space="preserve"> one hundred and forty Millions</v>
          </cell>
          <cell r="H144" t="str">
            <v xml:space="preserve"> one hundred and forty Billions</v>
          </cell>
        </row>
        <row r="145">
          <cell r="A145">
            <v>141</v>
          </cell>
          <cell r="B145" t="str">
            <v xml:space="preserve"> one hundred and forty one</v>
          </cell>
          <cell r="C145" t="str">
            <v xml:space="preserve"> one hundred and forty one</v>
          </cell>
          <cell r="D145" t="str">
            <v xml:space="preserve"> one hundred and forty one Thousand</v>
          </cell>
          <cell r="E145" t="str">
            <v xml:space="preserve"> one hundred and forty one Lakhs</v>
          </cell>
          <cell r="F145" t="str">
            <v xml:space="preserve"> one hundred and forty one Crores</v>
          </cell>
          <cell r="G145" t="str">
            <v xml:space="preserve"> one hundred and forty one Millions</v>
          </cell>
          <cell r="H145" t="str">
            <v xml:space="preserve"> one hundred and forty one Billions</v>
          </cell>
        </row>
        <row r="146">
          <cell r="A146">
            <v>142</v>
          </cell>
          <cell r="B146" t="str">
            <v xml:space="preserve"> one hundred and forty two</v>
          </cell>
          <cell r="C146" t="str">
            <v xml:space="preserve"> one hundred and forty two</v>
          </cell>
          <cell r="D146" t="str">
            <v xml:space="preserve"> one hundred and forty two Thousand</v>
          </cell>
          <cell r="E146" t="str">
            <v xml:space="preserve"> one hundred and forty two Lakhs</v>
          </cell>
          <cell r="F146" t="str">
            <v xml:space="preserve"> one hundred and forty two Crores</v>
          </cell>
          <cell r="G146" t="str">
            <v xml:space="preserve"> one hundred and forty two Millions</v>
          </cell>
          <cell r="H146" t="str">
            <v xml:space="preserve"> one hundred and forty two Billions</v>
          </cell>
        </row>
        <row r="147">
          <cell r="A147">
            <v>143</v>
          </cell>
          <cell r="B147" t="str">
            <v xml:space="preserve"> one hundred and forty three</v>
          </cell>
          <cell r="C147" t="str">
            <v xml:space="preserve"> one hundred and forty three</v>
          </cell>
          <cell r="D147" t="str">
            <v xml:space="preserve"> one hundred and forty three Thousand</v>
          </cell>
          <cell r="E147" t="str">
            <v xml:space="preserve"> one hundred and forty three Lakhs</v>
          </cell>
          <cell r="F147" t="str">
            <v xml:space="preserve"> one hundred and forty three Crores</v>
          </cell>
          <cell r="G147" t="str">
            <v xml:space="preserve"> one hundred and forty three Millions</v>
          </cell>
          <cell r="H147" t="str">
            <v xml:space="preserve"> one hundred and forty three Billions</v>
          </cell>
        </row>
        <row r="148">
          <cell r="A148">
            <v>144</v>
          </cell>
          <cell r="B148" t="str">
            <v xml:space="preserve"> one hundred and forty four</v>
          </cell>
          <cell r="C148" t="str">
            <v xml:space="preserve"> one hundred and forty four</v>
          </cell>
          <cell r="D148" t="str">
            <v xml:space="preserve"> one hundred and forty four Thousand</v>
          </cell>
          <cell r="E148" t="str">
            <v xml:space="preserve"> one hundred and forty four Lakhs</v>
          </cell>
          <cell r="F148" t="str">
            <v xml:space="preserve"> one hundred and forty four Crores</v>
          </cell>
          <cell r="G148" t="str">
            <v xml:space="preserve"> one hundred and forty four Millions</v>
          </cell>
          <cell r="H148" t="str">
            <v xml:space="preserve"> one hundred and forty four Billions</v>
          </cell>
        </row>
        <row r="149">
          <cell r="A149">
            <v>145</v>
          </cell>
          <cell r="B149" t="str">
            <v xml:space="preserve"> one hundred and forty five</v>
          </cell>
          <cell r="C149" t="str">
            <v xml:space="preserve"> one hundred and forty five</v>
          </cell>
          <cell r="D149" t="str">
            <v xml:space="preserve"> one hundred and forty five Thousand</v>
          </cell>
          <cell r="E149" t="str">
            <v xml:space="preserve"> one hundred and forty five Lakhs</v>
          </cell>
          <cell r="F149" t="str">
            <v xml:space="preserve"> one hundred and forty five Crores</v>
          </cell>
          <cell r="G149" t="str">
            <v xml:space="preserve"> one hundred and forty five Millions</v>
          </cell>
          <cell r="H149" t="str">
            <v xml:space="preserve"> one hundred and forty five Billions</v>
          </cell>
        </row>
        <row r="150">
          <cell r="A150">
            <v>146</v>
          </cell>
          <cell r="B150" t="str">
            <v xml:space="preserve"> one hundred and forty six</v>
          </cell>
          <cell r="C150" t="str">
            <v xml:space="preserve"> one hundred and forty six</v>
          </cell>
          <cell r="D150" t="str">
            <v xml:space="preserve"> one hundred and forty six Thousand</v>
          </cell>
          <cell r="E150" t="str">
            <v xml:space="preserve"> one hundred and forty six Lakhs</v>
          </cell>
          <cell r="F150" t="str">
            <v xml:space="preserve"> one hundred and forty six Crores</v>
          </cell>
          <cell r="G150" t="str">
            <v xml:space="preserve"> one hundred and forty six Millions</v>
          </cell>
          <cell r="H150" t="str">
            <v xml:space="preserve"> one hundred and forty six Billions</v>
          </cell>
        </row>
        <row r="151">
          <cell r="A151">
            <v>147</v>
          </cell>
          <cell r="B151" t="str">
            <v xml:space="preserve"> one hundred and forty seven</v>
          </cell>
          <cell r="C151" t="str">
            <v xml:space="preserve"> one hundred and forty seven</v>
          </cell>
          <cell r="D151" t="str">
            <v xml:space="preserve"> one hundred and forty seven Thousand</v>
          </cell>
          <cell r="E151" t="str">
            <v xml:space="preserve"> one hundred and forty seven Lakhs</v>
          </cell>
          <cell r="F151" t="str">
            <v xml:space="preserve"> one hundred and forty seven Crores</v>
          </cell>
          <cell r="G151" t="str">
            <v xml:space="preserve"> one hundred and forty seven Millions</v>
          </cell>
          <cell r="H151" t="str">
            <v xml:space="preserve"> one hundred and forty seven Billions</v>
          </cell>
        </row>
        <row r="152">
          <cell r="A152">
            <v>148</v>
          </cell>
          <cell r="B152" t="str">
            <v xml:space="preserve"> one hundred and forty eight</v>
          </cell>
          <cell r="C152" t="str">
            <v xml:space="preserve"> one hundred and forty eight</v>
          </cell>
          <cell r="D152" t="str">
            <v xml:space="preserve"> one hundred and forty eight Thousand</v>
          </cell>
          <cell r="E152" t="str">
            <v xml:space="preserve"> one hundred and forty eight Lakhs</v>
          </cell>
          <cell r="F152" t="str">
            <v xml:space="preserve"> one hundred and forty eight Crores</v>
          </cell>
          <cell r="G152" t="str">
            <v xml:space="preserve"> one hundred and forty eight Millions</v>
          </cell>
          <cell r="H152" t="str">
            <v xml:space="preserve"> one hundred and forty eight Billions</v>
          </cell>
        </row>
        <row r="153">
          <cell r="A153">
            <v>149</v>
          </cell>
          <cell r="B153" t="str">
            <v xml:space="preserve"> one hundred and forty nine</v>
          </cell>
          <cell r="C153" t="str">
            <v xml:space="preserve"> one hundred and forty nine</v>
          </cell>
          <cell r="D153" t="str">
            <v xml:space="preserve"> one hundred and forty nine Thousand</v>
          </cell>
          <cell r="E153" t="str">
            <v xml:space="preserve"> one hundred and forty nine Lakhs</v>
          </cell>
          <cell r="F153" t="str">
            <v xml:space="preserve"> one hundred and forty nine Crores</v>
          </cell>
          <cell r="G153" t="str">
            <v xml:space="preserve"> one hundred and forty nine Millions</v>
          </cell>
          <cell r="H153" t="str">
            <v xml:space="preserve"> one hundred and forty nine Billions</v>
          </cell>
        </row>
        <row r="154">
          <cell r="A154">
            <v>150</v>
          </cell>
          <cell r="B154" t="str">
            <v xml:space="preserve"> one hundred and fifty</v>
          </cell>
          <cell r="C154" t="str">
            <v xml:space="preserve"> one hundred and fifty</v>
          </cell>
          <cell r="D154" t="str">
            <v xml:space="preserve"> one hundred and fifty Thousand</v>
          </cell>
          <cell r="E154" t="str">
            <v xml:space="preserve"> one hundred and fifty Lakhs</v>
          </cell>
          <cell r="F154" t="str">
            <v xml:space="preserve"> one hundred and fifty Crores</v>
          </cell>
          <cell r="G154" t="str">
            <v xml:space="preserve"> one hundred and fifty Millions</v>
          </cell>
          <cell r="H154" t="str">
            <v xml:space="preserve"> one hundred and fifty Billions</v>
          </cell>
        </row>
        <row r="155">
          <cell r="A155">
            <v>151</v>
          </cell>
          <cell r="B155" t="str">
            <v xml:space="preserve"> one hundred and fifty one</v>
          </cell>
          <cell r="C155" t="str">
            <v xml:space="preserve"> one hundred and fifty one</v>
          </cell>
          <cell r="D155" t="str">
            <v xml:space="preserve"> one hundred and fifty one Thousand</v>
          </cell>
          <cell r="E155" t="str">
            <v xml:space="preserve"> one hundred and fifty one Lakhs</v>
          </cell>
          <cell r="F155" t="str">
            <v xml:space="preserve"> one hundred and fifty one Crores</v>
          </cell>
          <cell r="G155" t="str">
            <v xml:space="preserve"> one hundred and fifty one Millions</v>
          </cell>
          <cell r="H155" t="str">
            <v xml:space="preserve"> one hundred and fifty one Billions</v>
          </cell>
        </row>
        <row r="156">
          <cell r="A156">
            <v>152</v>
          </cell>
          <cell r="B156" t="str">
            <v xml:space="preserve"> one hundred and fifty two</v>
          </cell>
          <cell r="C156" t="str">
            <v xml:space="preserve"> one hundred and fifty two</v>
          </cell>
          <cell r="D156" t="str">
            <v xml:space="preserve"> one hundred and fifty two Thousand</v>
          </cell>
          <cell r="E156" t="str">
            <v xml:space="preserve"> one hundred and fifty two Lakhs</v>
          </cell>
          <cell r="F156" t="str">
            <v xml:space="preserve"> one hundred and fifty two Crores</v>
          </cell>
          <cell r="G156" t="str">
            <v xml:space="preserve"> one hundred and fifty two Millions</v>
          </cell>
          <cell r="H156" t="str">
            <v xml:space="preserve"> one hundred and fifty two Billions</v>
          </cell>
        </row>
        <row r="157">
          <cell r="A157">
            <v>153</v>
          </cell>
          <cell r="B157" t="str">
            <v xml:space="preserve"> one hundred and fifty three</v>
          </cell>
          <cell r="C157" t="str">
            <v xml:space="preserve"> one hundred and fifty three</v>
          </cell>
          <cell r="D157" t="str">
            <v xml:space="preserve"> one hundred and fifty three Thousand</v>
          </cell>
          <cell r="E157" t="str">
            <v xml:space="preserve"> one hundred and fifty three Lakhs</v>
          </cell>
          <cell r="F157" t="str">
            <v xml:space="preserve"> one hundred and fifty three Crores</v>
          </cell>
          <cell r="G157" t="str">
            <v xml:space="preserve"> one hundred and fifty three Millions</v>
          </cell>
          <cell r="H157" t="str">
            <v xml:space="preserve"> one hundred and fifty three Billions</v>
          </cell>
        </row>
        <row r="158">
          <cell r="A158">
            <v>154</v>
          </cell>
          <cell r="B158" t="str">
            <v xml:space="preserve"> one hundred and fifty four</v>
          </cell>
          <cell r="C158" t="str">
            <v xml:space="preserve"> one hundred and fifty four</v>
          </cell>
          <cell r="D158" t="str">
            <v xml:space="preserve"> one hundred and fifty four Thousand</v>
          </cell>
          <cell r="E158" t="str">
            <v xml:space="preserve"> one hundred and fifty four Lakhs</v>
          </cell>
          <cell r="F158" t="str">
            <v xml:space="preserve"> one hundred and fifty four Crores</v>
          </cell>
          <cell r="G158" t="str">
            <v xml:space="preserve"> one hundred and fifty four Millions</v>
          </cell>
          <cell r="H158" t="str">
            <v xml:space="preserve"> one hundred and fifty four Billions</v>
          </cell>
        </row>
        <row r="159">
          <cell r="A159">
            <v>155</v>
          </cell>
          <cell r="B159" t="str">
            <v xml:space="preserve"> one hundred and fifty five</v>
          </cell>
          <cell r="C159" t="str">
            <v xml:space="preserve"> one hundred and fifty five</v>
          </cell>
          <cell r="D159" t="str">
            <v xml:space="preserve"> one hundred and fifty five Thousand</v>
          </cell>
          <cell r="E159" t="str">
            <v xml:space="preserve"> one hundred and fifty five Lakhs</v>
          </cell>
          <cell r="F159" t="str">
            <v xml:space="preserve"> one hundred and fifty five Crores</v>
          </cell>
          <cell r="G159" t="str">
            <v xml:space="preserve"> one hundred and fifty five Millions</v>
          </cell>
          <cell r="H159" t="str">
            <v xml:space="preserve"> one hundred and fifty five Billions</v>
          </cell>
        </row>
        <row r="160">
          <cell r="A160">
            <v>156</v>
          </cell>
          <cell r="B160" t="str">
            <v xml:space="preserve"> one hundred and fifty six</v>
          </cell>
          <cell r="C160" t="str">
            <v xml:space="preserve"> one hundred and fifty six</v>
          </cell>
          <cell r="D160" t="str">
            <v xml:space="preserve"> one hundred and fifty six Thousand</v>
          </cell>
          <cell r="E160" t="str">
            <v xml:space="preserve"> one hundred and fifty six Lakhs</v>
          </cell>
          <cell r="F160" t="str">
            <v xml:space="preserve"> one hundred and fifty six Crores</v>
          </cell>
          <cell r="G160" t="str">
            <v xml:space="preserve"> one hundred and fifty six Millions</v>
          </cell>
          <cell r="H160" t="str">
            <v xml:space="preserve"> one hundred and fifty six Billions</v>
          </cell>
        </row>
        <row r="161">
          <cell r="A161">
            <v>157</v>
          </cell>
          <cell r="B161" t="str">
            <v xml:space="preserve"> one hundred and fifty seven</v>
          </cell>
          <cell r="C161" t="str">
            <v xml:space="preserve"> one hundred and fifty seven</v>
          </cell>
          <cell r="D161" t="str">
            <v xml:space="preserve"> one hundred and fifty seven Thousand</v>
          </cell>
          <cell r="E161" t="str">
            <v xml:space="preserve"> one hundred and fifty seven Lakhs</v>
          </cell>
          <cell r="F161" t="str">
            <v xml:space="preserve"> one hundred and fifty seven Crores</v>
          </cell>
          <cell r="G161" t="str">
            <v xml:space="preserve"> one hundred and fifty seven Millions</v>
          </cell>
          <cell r="H161" t="str">
            <v xml:space="preserve"> one hundred and fifty seven Billions</v>
          </cell>
        </row>
        <row r="162">
          <cell r="A162">
            <v>158</v>
          </cell>
          <cell r="B162" t="str">
            <v xml:space="preserve"> one hundred and fifty eight</v>
          </cell>
          <cell r="C162" t="str">
            <v xml:space="preserve"> one hundred and fifty eight</v>
          </cell>
          <cell r="D162" t="str">
            <v xml:space="preserve"> one hundred and fifty eight Thousand</v>
          </cell>
          <cell r="E162" t="str">
            <v xml:space="preserve"> one hundred and fifty eight Lakhs</v>
          </cell>
          <cell r="F162" t="str">
            <v xml:space="preserve"> one hundred and fifty eight Crores</v>
          </cell>
          <cell r="G162" t="str">
            <v xml:space="preserve"> one hundred and fifty eight Millions</v>
          </cell>
          <cell r="H162" t="str">
            <v xml:space="preserve"> one hundred and fifty eight Billions</v>
          </cell>
        </row>
        <row r="163">
          <cell r="A163">
            <v>159</v>
          </cell>
          <cell r="B163" t="str">
            <v xml:space="preserve"> one hundred and fifty nine</v>
          </cell>
          <cell r="C163" t="str">
            <v xml:space="preserve"> one hundred and fifty nine</v>
          </cell>
          <cell r="D163" t="str">
            <v xml:space="preserve"> one hundred and fifty nine Thousand</v>
          </cell>
          <cell r="E163" t="str">
            <v xml:space="preserve"> one hundred and fifty nine Lakhs</v>
          </cell>
          <cell r="F163" t="str">
            <v xml:space="preserve"> one hundred and fifty nine Crores</v>
          </cell>
          <cell r="G163" t="str">
            <v xml:space="preserve"> one hundred and fifty nine Millions</v>
          </cell>
          <cell r="H163" t="str">
            <v xml:space="preserve"> one hundred and fifty nine Billions</v>
          </cell>
        </row>
        <row r="164">
          <cell r="A164">
            <v>160</v>
          </cell>
          <cell r="B164" t="str">
            <v xml:space="preserve"> one hundred and sixty</v>
          </cell>
          <cell r="C164" t="str">
            <v xml:space="preserve"> one hundred and sixty</v>
          </cell>
          <cell r="D164" t="str">
            <v xml:space="preserve"> one hundred and sixty Thousand</v>
          </cell>
          <cell r="E164" t="str">
            <v xml:space="preserve"> one hundred and sixty Lakhs</v>
          </cell>
          <cell r="F164" t="str">
            <v xml:space="preserve"> one hundred and sixty Crores</v>
          </cell>
          <cell r="G164" t="str">
            <v xml:space="preserve"> one hundred and sixty Millions</v>
          </cell>
          <cell r="H164" t="str">
            <v xml:space="preserve"> one hundred and sixty Billions</v>
          </cell>
        </row>
        <row r="165">
          <cell r="A165">
            <v>161</v>
          </cell>
          <cell r="B165" t="str">
            <v xml:space="preserve"> one hundred and sixty one</v>
          </cell>
          <cell r="C165" t="str">
            <v xml:space="preserve"> one hundred and sixty one</v>
          </cell>
          <cell r="D165" t="str">
            <v xml:space="preserve"> one hundred and sixty one Thousand</v>
          </cell>
          <cell r="E165" t="str">
            <v xml:space="preserve"> one hundred and sixty one Lakhs</v>
          </cell>
          <cell r="F165" t="str">
            <v xml:space="preserve"> one hundred and sixty one Crores</v>
          </cell>
          <cell r="G165" t="str">
            <v xml:space="preserve"> one hundred and sixty one Millions</v>
          </cell>
          <cell r="H165" t="str">
            <v xml:space="preserve"> one hundred and sixty one Billions</v>
          </cell>
        </row>
        <row r="166">
          <cell r="A166">
            <v>162</v>
          </cell>
          <cell r="B166" t="str">
            <v xml:space="preserve"> one hundred and sixty two</v>
          </cell>
          <cell r="C166" t="str">
            <v xml:space="preserve"> one hundred and sixty two</v>
          </cell>
          <cell r="D166" t="str">
            <v xml:space="preserve"> one hundred and sixty two Thousand</v>
          </cell>
          <cell r="E166" t="str">
            <v xml:space="preserve"> one hundred and sixty two Lakhs</v>
          </cell>
          <cell r="F166" t="str">
            <v xml:space="preserve"> one hundred and sixty two Crores</v>
          </cell>
          <cell r="G166" t="str">
            <v xml:space="preserve"> one hundred and sixty two Millions</v>
          </cell>
          <cell r="H166" t="str">
            <v xml:space="preserve"> one hundred and sixty two Billions</v>
          </cell>
        </row>
        <row r="167">
          <cell r="A167">
            <v>163</v>
          </cell>
          <cell r="B167" t="str">
            <v xml:space="preserve"> one hundred and sixty three</v>
          </cell>
          <cell r="C167" t="str">
            <v xml:space="preserve"> one hundred and sixty three</v>
          </cell>
          <cell r="D167" t="str">
            <v xml:space="preserve"> one hundred and sixty three Thousand</v>
          </cell>
          <cell r="E167" t="str">
            <v xml:space="preserve"> one hundred and sixty three Lakhs</v>
          </cell>
          <cell r="F167" t="str">
            <v xml:space="preserve"> one hundred and sixty three Crores</v>
          </cell>
          <cell r="G167" t="str">
            <v xml:space="preserve"> one hundred and sixty three Millions</v>
          </cell>
          <cell r="H167" t="str">
            <v xml:space="preserve"> one hundred and sixty three Billions</v>
          </cell>
        </row>
        <row r="168">
          <cell r="A168">
            <v>164</v>
          </cell>
          <cell r="B168" t="str">
            <v xml:space="preserve"> one hundred and sixty four</v>
          </cell>
          <cell r="C168" t="str">
            <v xml:space="preserve"> one hundred and sixty four</v>
          </cell>
          <cell r="D168" t="str">
            <v xml:space="preserve"> one hundred and sixty four Thousand</v>
          </cell>
          <cell r="E168" t="str">
            <v xml:space="preserve"> one hundred and sixty four Lakhs</v>
          </cell>
          <cell r="F168" t="str">
            <v xml:space="preserve"> one hundred and sixty four Crores</v>
          </cell>
          <cell r="G168" t="str">
            <v xml:space="preserve"> one hundred and sixty four Millions</v>
          </cell>
          <cell r="H168" t="str">
            <v xml:space="preserve"> one hundred and sixty four Billions</v>
          </cell>
        </row>
        <row r="169">
          <cell r="A169">
            <v>165</v>
          </cell>
          <cell r="B169" t="str">
            <v xml:space="preserve"> one hundred and sixty five</v>
          </cell>
          <cell r="C169" t="str">
            <v xml:space="preserve"> one hundred and sixty five</v>
          </cell>
          <cell r="D169" t="str">
            <v xml:space="preserve"> one hundred and sixty five Thousand</v>
          </cell>
          <cell r="E169" t="str">
            <v xml:space="preserve"> one hundred and sixty five Lakhs</v>
          </cell>
          <cell r="F169" t="str">
            <v xml:space="preserve"> one hundred and sixty five Crores</v>
          </cell>
          <cell r="G169" t="str">
            <v xml:space="preserve"> one hundred and sixty five Millions</v>
          </cell>
          <cell r="H169" t="str">
            <v xml:space="preserve"> one hundred and sixty five Billions</v>
          </cell>
        </row>
        <row r="170">
          <cell r="A170">
            <v>166</v>
          </cell>
          <cell r="B170" t="str">
            <v xml:space="preserve"> one hundred and sixty six</v>
          </cell>
          <cell r="C170" t="str">
            <v xml:space="preserve"> one hundred and sixty six</v>
          </cell>
          <cell r="D170" t="str">
            <v xml:space="preserve"> one hundred and sixty six Thousand</v>
          </cell>
          <cell r="E170" t="str">
            <v xml:space="preserve"> one hundred and sixty six Lakhs</v>
          </cell>
          <cell r="F170" t="str">
            <v xml:space="preserve"> one hundred and sixty six Crores</v>
          </cell>
          <cell r="G170" t="str">
            <v xml:space="preserve"> one hundred and sixty six Millions</v>
          </cell>
          <cell r="H170" t="str">
            <v xml:space="preserve"> one hundred and sixty six Billions</v>
          </cell>
        </row>
        <row r="171">
          <cell r="A171">
            <v>167</v>
          </cell>
          <cell r="B171" t="str">
            <v xml:space="preserve"> one hundred and sixty seven</v>
          </cell>
          <cell r="C171" t="str">
            <v xml:space="preserve"> one hundred and sixty seven</v>
          </cell>
          <cell r="D171" t="str">
            <v xml:space="preserve"> one hundred and sixty seven Thousand</v>
          </cell>
          <cell r="E171" t="str">
            <v xml:space="preserve"> one hundred and sixty seven Lakhs</v>
          </cell>
          <cell r="F171" t="str">
            <v xml:space="preserve"> one hundred and sixty seven Crores</v>
          </cell>
          <cell r="G171" t="str">
            <v xml:space="preserve"> one hundred and sixty seven Millions</v>
          </cell>
          <cell r="H171" t="str">
            <v xml:space="preserve"> one hundred and sixty seven Billions</v>
          </cell>
        </row>
        <row r="172">
          <cell r="A172">
            <v>168</v>
          </cell>
          <cell r="B172" t="str">
            <v xml:space="preserve"> one hundred and sixty eight</v>
          </cell>
          <cell r="C172" t="str">
            <v xml:space="preserve"> one hundred and sixty eight</v>
          </cell>
          <cell r="D172" t="str">
            <v xml:space="preserve"> one hundred and sixty eight Thousand</v>
          </cell>
          <cell r="E172" t="str">
            <v xml:space="preserve"> one hundred and sixty eight Lakhs</v>
          </cell>
          <cell r="F172" t="str">
            <v xml:space="preserve"> one hundred and sixty eight Crores</v>
          </cell>
          <cell r="G172" t="str">
            <v xml:space="preserve"> one hundred and sixty eight Millions</v>
          </cell>
          <cell r="H172" t="str">
            <v xml:space="preserve"> one hundred and sixty eight Billions</v>
          </cell>
        </row>
        <row r="173">
          <cell r="A173">
            <v>169</v>
          </cell>
          <cell r="B173" t="str">
            <v xml:space="preserve"> one hundred and sixty nine</v>
          </cell>
          <cell r="C173" t="str">
            <v xml:space="preserve"> one hundred and sixty nine</v>
          </cell>
          <cell r="D173" t="str">
            <v xml:space="preserve"> one hundred and sixty nine Thousand</v>
          </cell>
          <cell r="E173" t="str">
            <v xml:space="preserve"> one hundred and sixty nine Lakhs</v>
          </cell>
          <cell r="F173" t="str">
            <v xml:space="preserve"> one hundred and sixty nine Crores</v>
          </cell>
          <cell r="G173" t="str">
            <v xml:space="preserve"> one hundred and sixty nine Millions</v>
          </cell>
          <cell r="H173" t="str">
            <v xml:space="preserve"> one hundred and sixty nine Billions</v>
          </cell>
        </row>
        <row r="174">
          <cell r="A174">
            <v>170</v>
          </cell>
          <cell r="B174" t="str">
            <v xml:space="preserve"> one hundred and seventy </v>
          </cell>
          <cell r="C174" t="str">
            <v xml:space="preserve"> one hundred and seventy </v>
          </cell>
          <cell r="D174" t="str">
            <v xml:space="preserve"> one hundred and seventy  Thousand</v>
          </cell>
          <cell r="E174" t="str">
            <v xml:space="preserve"> one hundred and seventy  Lakhs</v>
          </cell>
          <cell r="F174" t="str">
            <v xml:space="preserve"> one hundred and seventy  Crores</v>
          </cell>
          <cell r="G174" t="str">
            <v xml:space="preserve"> one hundred and seventy  Millions</v>
          </cell>
          <cell r="H174" t="str">
            <v xml:space="preserve"> one hundred and seventy  Billions</v>
          </cell>
        </row>
        <row r="175">
          <cell r="A175">
            <v>171</v>
          </cell>
          <cell r="B175" t="str">
            <v xml:space="preserve"> one hundred and seventy one</v>
          </cell>
          <cell r="C175" t="str">
            <v xml:space="preserve"> one hundred and seventy one</v>
          </cell>
          <cell r="D175" t="str">
            <v xml:space="preserve"> one hundred and seventy one Thousand</v>
          </cell>
          <cell r="E175" t="str">
            <v xml:space="preserve"> one hundred and seventy one Lakhs</v>
          </cell>
          <cell r="F175" t="str">
            <v xml:space="preserve"> one hundred and seventy one Crores</v>
          </cell>
          <cell r="G175" t="str">
            <v xml:space="preserve"> one hundred and seventy one Millions</v>
          </cell>
          <cell r="H175" t="str">
            <v xml:space="preserve"> one hundred and seventy one Billions</v>
          </cell>
        </row>
        <row r="176">
          <cell r="A176">
            <v>172</v>
          </cell>
          <cell r="B176" t="str">
            <v xml:space="preserve"> one hundred and seventy two</v>
          </cell>
          <cell r="C176" t="str">
            <v xml:space="preserve"> one hundred and seventy two</v>
          </cell>
          <cell r="D176" t="str">
            <v xml:space="preserve"> one hundred and seventy two Thousand</v>
          </cell>
          <cell r="E176" t="str">
            <v xml:space="preserve"> one hundred and seventy two Lakhs</v>
          </cell>
          <cell r="F176" t="str">
            <v xml:space="preserve"> one hundred and seventy two Crores</v>
          </cell>
          <cell r="G176" t="str">
            <v xml:space="preserve"> one hundred and seventy two Millions</v>
          </cell>
          <cell r="H176" t="str">
            <v xml:space="preserve"> one hundred and seventy two Billions</v>
          </cell>
        </row>
        <row r="177">
          <cell r="A177">
            <v>173</v>
          </cell>
          <cell r="B177" t="str">
            <v xml:space="preserve"> one hundred and seventy three</v>
          </cell>
          <cell r="C177" t="str">
            <v xml:space="preserve"> one hundred and seventy three</v>
          </cell>
          <cell r="D177" t="str">
            <v xml:space="preserve"> one hundred and seventy three Thousand</v>
          </cell>
          <cell r="E177" t="str">
            <v xml:space="preserve"> one hundred and seventy three Lakhs</v>
          </cell>
          <cell r="F177" t="str">
            <v xml:space="preserve"> one hundred and seventy three Crores</v>
          </cell>
          <cell r="G177" t="str">
            <v xml:space="preserve"> one hundred and seventy three Millions</v>
          </cell>
          <cell r="H177" t="str">
            <v xml:space="preserve"> one hundred and seventy three Billions</v>
          </cell>
        </row>
        <row r="178">
          <cell r="A178">
            <v>174</v>
          </cell>
          <cell r="B178" t="str">
            <v xml:space="preserve"> one hundred and seventy four</v>
          </cell>
          <cell r="C178" t="str">
            <v xml:space="preserve"> one hundred and seventy four</v>
          </cell>
          <cell r="D178" t="str">
            <v xml:space="preserve"> one hundred and seventy four Thousand</v>
          </cell>
          <cell r="E178" t="str">
            <v xml:space="preserve"> one hundred and seventy four Lakhs</v>
          </cell>
          <cell r="F178" t="str">
            <v xml:space="preserve"> one hundred and seventy four Crores</v>
          </cell>
          <cell r="G178" t="str">
            <v xml:space="preserve"> one hundred and seventy four Millions</v>
          </cell>
          <cell r="H178" t="str">
            <v xml:space="preserve"> one hundred and seventy four Billions</v>
          </cell>
        </row>
        <row r="179">
          <cell r="A179">
            <v>175</v>
          </cell>
          <cell r="B179" t="str">
            <v xml:space="preserve"> one hundred and seventy five</v>
          </cell>
          <cell r="C179" t="str">
            <v xml:space="preserve"> one hundred and seventy five</v>
          </cell>
          <cell r="D179" t="str">
            <v xml:space="preserve"> one hundred and seventy five Thousand</v>
          </cell>
          <cell r="E179" t="str">
            <v xml:space="preserve"> one hundred and seventy five Lakhs</v>
          </cell>
          <cell r="F179" t="str">
            <v xml:space="preserve"> one hundred and seventy five Crores</v>
          </cell>
          <cell r="G179" t="str">
            <v xml:space="preserve"> one hundred and seventy five Millions</v>
          </cell>
          <cell r="H179" t="str">
            <v xml:space="preserve"> one hundred and seventy five Billions</v>
          </cell>
        </row>
        <row r="180">
          <cell r="A180">
            <v>176</v>
          </cell>
          <cell r="B180" t="str">
            <v xml:space="preserve"> one hundred and seventy six</v>
          </cell>
          <cell r="C180" t="str">
            <v xml:space="preserve"> one hundred and seventy six</v>
          </cell>
          <cell r="D180" t="str">
            <v xml:space="preserve"> one hundred and seventy six Thousand</v>
          </cell>
          <cell r="E180" t="str">
            <v xml:space="preserve"> one hundred and seventy six Lakhs</v>
          </cell>
          <cell r="F180" t="str">
            <v xml:space="preserve"> one hundred and seventy six Crores</v>
          </cell>
          <cell r="G180" t="str">
            <v xml:space="preserve"> one hundred and seventy six Millions</v>
          </cell>
          <cell r="H180" t="str">
            <v xml:space="preserve"> one hundred and seventy six Billions</v>
          </cell>
        </row>
        <row r="181">
          <cell r="A181">
            <v>177</v>
          </cell>
          <cell r="B181" t="str">
            <v xml:space="preserve"> one hundred and seventy seven</v>
          </cell>
          <cell r="C181" t="str">
            <v xml:space="preserve"> one hundred and seventy seven</v>
          </cell>
          <cell r="D181" t="str">
            <v xml:space="preserve"> one hundred and seventy seven Thousand</v>
          </cell>
          <cell r="E181" t="str">
            <v xml:space="preserve"> one hundred and seventy seven Lakhs</v>
          </cell>
          <cell r="F181" t="str">
            <v xml:space="preserve"> one hundred and seventy seven Crores</v>
          </cell>
          <cell r="G181" t="str">
            <v xml:space="preserve"> one hundred and seventy seven Millions</v>
          </cell>
          <cell r="H181" t="str">
            <v xml:space="preserve"> one hundred and seventy seven Billions</v>
          </cell>
        </row>
        <row r="182">
          <cell r="A182">
            <v>178</v>
          </cell>
          <cell r="B182" t="str">
            <v xml:space="preserve"> one hundred and seventy eight</v>
          </cell>
          <cell r="C182" t="str">
            <v xml:space="preserve"> one hundred and seventy eight</v>
          </cell>
          <cell r="D182" t="str">
            <v xml:space="preserve"> one hundred and seventy eight Thousand</v>
          </cell>
          <cell r="E182" t="str">
            <v xml:space="preserve"> one hundred and seventy eight Lakhs</v>
          </cell>
          <cell r="F182" t="str">
            <v xml:space="preserve"> one hundred and seventy eight Crores</v>
          </cell>
          <cell r="G182" t="str">
            <v xml:space="preserve"> one hundred and seventy eight Millions</v>
          </cell>
          <cell r="H182" t="str">
            <v xml:space="preserve"> one hundred and seventy eight Billions</v>
          </cell>
        </row>
        <row r="183">
          <cell r="A183">
            <v>179</v>
          </cell>
          <cell r="B183" t="str">
            <v xml:space="preserve"> one hundred and seventy nine</v>
          </cell>
          <cell r="C183" t="str">
            <v xml:space="preserve"> one hundred and seventy nine</v>
          </cell>
          <cell r="D183" t="str">
            <v xml:space="preserve"> one hundred and seventy nine Thousand</v>
          </cell>
          <cell r="E183" t="str">
            <v xml:space="preserve"> one hundred and seventy nine Lakhs</v>
          </cell>
          <cell r="F183" t="str">
            <v xml:space="preserve"> one hundred and seventy nine Crores</v>
          </cell>
          <cell r="G183" t="str">
            <v xml:space="preserve"> one hundred and seventy nine Millions</v>
          </cell>
          <cell r="H183" t="str">
            <v xml:space="preserve"> one hundred and seventy nine Billions</v>
          </cell>
        </row>
        <row r="184">
          <cell r="A184">
            <v>180</v>
          </cell>
          <cell r="B184" t="str">
            <v xml:space="preserve"> one hundred and eighty</v>
          </cell>
          <cell r="C184" t="str">
            <v xml:space="preserve"> one hundred and eighty</v>
          </cell>
          <cell r="D184" t="str">
            <v xml:space="preserve"> one hundred and eighty Thousand</v>
          </cell>
          <cell r="E184" t="str">
            <v xml:space="preserve"> one hundred and eighty Lakhs</v>
          </cell>
          <cell r="F184" t="str">
            <v xml:space="preserve"> one hundred and eighty Crores</v>
          </cell>
          <cell r="G184" t="str">
            <v xml:space="preserve"> one hundred and eighty Millions</v>
          </cell>
          <cell r="H184" t="str">
            <v xml:space="preserve"> one hundred and eighty Billions</v>
          </cell>
        </row>
        <row r="185">
          <cell r="A185">
            <v>181</v>
          </cell>
          <cell r="B185" t="str">
            <v xml:space="preserve"> one hundred and eighty one</v>
          </cell>
          <cell r="C185" t="str">
            <v xml:space="preserve"> one hundred and eighty one</v>
          </cell>
          <cell r="D185" t="str">
            <v xml:space="preserve"> one hundred and eighty one Thousand</v>
          </cell>
          <cell r="E185" t="str">
            <v xml:space="preserve"> one hundred and eighty one Lakhs</v>
          </cell>
          <cell r="F185" t="str">
            <v xml:space="preserve"> one hundred and eighty one Crores</v>
          </cell>
          <cell r="G185" t="str">
            <v xml:space="preserve"> one hundred and eighty one Millions</v>
          </cell>
          <cell r="H185" t="str">
            <v xml:space="preserve"> one hundred and eighty one Billions</v>
          </cell>
        </row>
        <row r="186">
          <cell r="A186">
            <v>182</v>
          </cell>
          <cell r="B186" t="str">
            <v xml:space="preserve"> one hundred and eighty two</v>
          </cell>
          <cell r="C186" t="str">
            <v xml:space="preserve"> one hundred and eighty two</v>
          </cell>
          <cell r="D186" t="str">
            <v xml:space="preserve"> one hundred and eighty two Thousand</v>
          </cell>
          <cell r="E186" t="str">
            <v xml:space="preserve"> one hundred and eighty two Lakhs</v>
          </cell>
          <cell r="F186" t="str">
            <v xml:space="preserve"> one hundred and eighty two Crores</v>
          </cell>
          <cell r="G186" t="str">
            <v xml:space="preserve"> one hundred and eighty two Millions</v>
          </cell>
          <cell r="H186" t="str">
            <v xml:space="preserve"> one hundred and eighty two Billions</v>
          </cell>
        </row>
        <row r="187">
          <cell r="A187">
            <v>183</v>
          </cell>
          <cell r="B187" t="str">
            <v xml:space="preserve"> one hundred and eighty three</v>
          </cell>
          <cell r="C187" t="str">
            <v xml:space="preserve"> one hundred and eighty three</v>
          </cell>
          <cell r="D187" t="str">
            <v xml:space="preserve"> one hundred and eighty three Thousand</v>
          </cell>
          <cell r="E187" t="str">
            <v xml:space="preserve"> one hundred and eighty three Lakhs</v>
          </cell>
          <cell r="F187" t="str">
            <v xml:space="preserve"> one hundred and eighty three Crores</v>
          </cell>
          <cell r="G187" t="str">
            <v xml:space="preserve"> one hundred and eighty three Millions</v>
          </cell>
          <cell r="H187" t="str">
            <v xml:space="preserve"> one hundred and eighty three Billions</v>
          </cell>
        </row>
        <row r="188">
          <cell r="A188">
            <v>184</v>
          </cell>
          <cell r="B188" t="str">
            <v xml:space="preserve"> one hundred and eighty four</v>
          </cell>
          <cell r="C188" t="str">
            <v xml:space="preserve"> one hundred and eighty four</v>
          </cell>
          <cell r="D188" t="str">
            <v xml:space="preserve"> one hundred and eighty four Thousand</v>
          </cell>
          <cell r="E188" t="str">
            <v xml:space="preserve"> one hundred and eighty four Lakhs</v>
          </cell>
          <cell r="F188" t="str">
            <v xml:space="preserve"> one hundred and eighty four Crores</v>
          </cell>
          <cell r="G188" t="str">
            <v xml:space="preserve"> one hundred and eighty four Millions</v>
          </cell>
          <cell r="H188" t="str">
            <v xml:space="preserve"> one hundred and eighty four Billions</v>
          </cell>
        </row>
        <row r="189">
          <cell r="A189">
            <v>185</v>
          </cell>
          <cell r="B189" t="str">
            <v xml:space="preserve"> one hundred and eighty five</v>
          </cell>
          <cell r="C189" t="str">
            <v xml:space="preserve"> one hundred and eighty five</v>
          </cell>
          <cell r="D189" t="str">
            <v xml:space="preserve"> one hundred and eighty five Thousand</v>
          </cell>
          <cell r="E189" t="str">
            <v xml:space="preserve"> one hundred and eighty five Lakhs</v>
          </cell>
          <cell r="F189" t="str">
            <v xml:space="preserve"> one hundred and eighty five Crores</v>
          </cell>
          <cell r="G189" t="str">
            <v xml:space="preserve"> one hundred and eighty five Millions</v>
          </cell>
          <cell r="H189" t="str">
            <v xml:space="preserve"> one hundred and eighty five Billions</v>
          </cell>
        </row>
        <row r="190">
          <cell r="A190">
            <v>186</v>
          </cell>
          <cell r="B190" t="str">
            <v xml:space="preserve"> one hundred and eighty six</v>
          </cell>
          <cell r="C190" t="str">
            <v xml:space="preserve"> one hundred and eighty six</v>
          </cell>
          <cell r="D190" t="str">
            <v xml:space="preserve"> one hundred and eighty six Thousand</v>
          </cell>
          <cell r="E190" t="str">
            <v xml:space="preserve"> one hundred and eighty six Lakhs</v>
          </cell>
          <cell r="F190" t="str">
            <v xml:space="preserve"> one hundred and eighty six Crores</v>
          </cell>
          <cell r="G190" t="str">
            <v xml:space="preserve"> one hundred and eighty six Millions</v>
          </cell>
          <cell r="H190" t="str">
            <v xml:space="preserve"> one hundred and eighty six Billions</v>
          </cell>
        </row>
        <row r="191">
          <cell r="A191">
            <v>187</v>
          </cell>
          <cell r="B191" t="str">
            <v xml:space="preserve"> one hundred and eighty seven</v>
          </cell>
          <cell r="C191" t="str">
            <v xml:space="preserve"> one hundred and eighty seven</v>
          </cell>
          <cell r="D191" t="str">
            <v xml:space="preserve"> one hundred and eighty seven Thousand</v>
          </cell>
          <cell r="E191" t="str">
            <v xml:space="preserve"> one hundred and eighty seven Lakhs</v>
          </cell>
          <cell r="F191" t="str">
            <v xml:space="preserve"> one hundred and eighty seven Crores</v>
          </cell>
          <cell r="G191" t="str">
            <v xml:space="preserve"> one hundred and eighty seven Millions</v>
          </cell>
          <cell r="H191" t="str">
            <v xml:space="preserve"> one hundred and eighty seven Billions</v>
          </cell>
        </row>
        <row r="192">
          <cell r="A192">
            <v>188</v>
          </cell>
          <cell r="B192" t="str">
            <v xml:space="preserve"> one hundred and eighty eight</v>
          </cell>
          <cell r="C192" t="str">
            <v xml:space="preserve"> one hundred and eighty eight</v>
          </cell>
          <cell r="D192" t="str">
            <v xml:space="preserve"> one hundred and eighty eight Thousand</v>
          </cell>
          <cell r="E192" t="str">
            <v xml:space="preserve"> one hundred and eighty eight Lakhs</v>
          </cell>
          <cell r="F192" t="str">
            <v xml:space="preserve"> one hundred and eighty eight Crores</v>
          </cell>
          <cell r="G192" t="str">
            <v xml:space="preserve"> one hundred and eighty eight Millions</v>
          </cell>
          <cell r="H192" t="str">
            <v xml:space="preserve"> one hundred and eighty eight Billions</v>
          </cell>
        </row>
        <row r="193">
          <cell r="A193">
            <v>189</v>
          </cell>
          <cell r="B193" t="str">
            <v xml:space="preserve"> one hundred and eighty nine</v>
          </cell>
          <cell r="C193" t="str">
            <v xml:space="preserve"> one hundred and eighty nine</v>
          </cell>
          <cell r="D193" t="str">
            <v xml:space="preserve"> one hundred and eighty nine Thousand</v>
          </cell>
          <cell r="E193" t="str">
            <v xml:space="preserve"> one hundred and eighty nine Lakhs</v>
          </cell>
          <cell r="F193" t="str">
            <v xml:space="preserve"> one hundred and eighty nine Crores</v>
          </cell>
          <cell r="G193" t="str">
            <v xml:space="preserve"> one hundred and eighty nine Millions</v>
          </cell>
          <cell r="H193" t="str">
            <v xml:space="preserve"> one hundred and eighty nine Billions</v>
          </cell>
        </row>
        <row r="194">
          <cell r="A194">
            <v>190</v>
          </cell>
          <cell r="B194" t="str">
            <v xml:space="preserve"> one hundred and ninety</v>
          </cell>
          <cell r="C194" t="str">
            <v xml:space="preserve"> one hundred and ninety</v>
          </cell>
          <cell r="D194" t="str">
            <v xml:space="preserve"> one hundred and ninety Thousand</v>
          </cell>
          <cell r="E194" t="str">
            <v xml:space="preserve"> one hundred and ninety Lakhs</v>
          </cell>
          <cell r="F194" t="str">
            <v xml:space="preserve"> one hundred and ninety Crores</v>
          </cell>
          <cell r="G194" t="str">
            <v xml:space="preserve"> one hundred and ninety Millions</v>
          </cell>
          <cell r="H194" t="str">
            <v xml:space="preserve"> one hundred and ninety Billions</v>
          </cell>
        </row>
        <row r="195">
          <cell r="A195">
            <v>191</v>
          </cell>
          <cell r="B195" t="str">
            <v xml:space="preserve"> one hundred and ninety one</v>
          </cell>
          <cell r="C195" t="str">
            <v xml:space="preserve"> one hundred and ninety one</v>
          </cell>
          <cell r="D195" t="str">
            <v xml:space="preserve"> one hundred and ninety one Thousand</v>
          </cell>
          <cell r="E195" t="str">
            <v xml:space="preserve"> one hundred and ninety one Lakhs</v>
          </cell>
          <cell r="F195" t="str">
            <v xml:space="preserve"> one hundred and ninety one Crores</v>
          </cell>
          <cell r="G195" t="str">
            <v xml:space="preserve"> one hundred and ninety one Millions</v>
          </cell>
          <cell r="H195" t="str">
            <v xml:space="preserve"> one hundred and ninety one Billions</v>
          </cell>
        </row>
        <row r="196">
          <cell r="A196">
            <v>192</v>
          </cell>
          <cell r="B196" t="str">
            <v xml:space="preserve"> one hundred and ninety two</v>
          </cell>
          <cell r="C196" t="str">
            <v xml:space="preserve"> one hundred and ninety two</v>
          </cell>
          <cell r="D196" t="str">
            <v xml:space="preserve"> one hundred and ninety two Thousand</v>
          </cell>
          <cell r="E196" t="str">
            <v xml:space="preserve"> one hundred and ninety two Lakhs</v>
          </cell>
          <cell r="F196" t="str">
            <v xml:space="preserve"> one hundred and ninety two Crores</v>
          </cell>
          <cell r="G196" t="str">
            <v xml:space="preserve"> one hundred and ninety two Millions</v>
          </cell>
          <cell r="H196" t="str">
            <v xml:space="preserve"> one hundred and ninety two Billions</v>
          </cell>
        </row>
        <row r="197">
          <cell r="A197">
            <v>193</v>
          </cell>
          <cell r="B197" t="str">
            <v xml:space="preserve"> one hundred and ninety three</v>
          </cell>
          <cell r="C197" t="str">
            <v xml:space="preserve"> one hundred and ninety three</v>
          </cell>
          <cell r="D197" t="str">
            <v xml:space="preserve"> one hundred and ninety three Thousand</v>
          </cell>
          <cell r="E197" t="str">
            <v xml:space="preserve"> one hundred and ninety three Lakhs</v>
          </cell>
          <cell r="F197" t="str">
            <v xml:space="preserve"> one hundred and ninety three Crores</v>
          </cell>
          <cell r="G197" t="str">
            <v xml:space="preserve"> one hundred and ninety three Millions</v>
          </cell>
          <cell r="H197" t="str">
            <v xml:space="preserve"> one hundred and ninety three Billions</v>
          </cell>
        </row>
        <row r="198">
          <cell r="A198">
            <v>194</v>
          </cell>
          <cell r="B198" t="str">
            <v xml:space="preserve"> one hundred and ninety four</v>
          </cell>
          <cell r="C198" t="str">
            <v xml:space="preserve"> one hundred and ninety four</v>
          </cell>
          <cell r="D198" t="str">
            <v xml:space="preserve"> one hundred and ninety four Thousand</v>
          </cell>
          <cell r="E198" t="str">
            <v xml:space="preserve"> one hundred and ninety four Lakhs</v>
          </cell>
          <cell r="F198" t="str">
            <v xml:space="preserve"> one hundred and ninety four Crores</v>
          </cell>
          <cell r="G198" t="str">
            <v xml:space="preserve"> one hundred and ninety four Millions</v>
          </cell>
          <cell r="H198" t="str">
            <v xml:space="preserve"> one hundred and ninety four Billions</v>
          </cell>
        </row>
        <row r="199">
          <cell r="A199">
            <v>195</v>
          </cell>
          <cell r="B199" t="str">
            <v xml:space="preserve"> one hundred and ninety five</v>
          </cell>
          <cell r="C199" t="str">
            <v xml:space="preserve"> one hundred and ninety five</v>
          </cell>
          <cell r="D199" t="str">
            <v xml:space="preserve"> one hundred and ninety five Thousand</v>
          </cell>
          <cell r="E199" t="str">
            <v xml:space="preserve"> one hundred and ninety five Lakhs</v>
          </cell>
          <cell r="F199" t="str">
            <v xml:space="preserve"> one hundred and ninety five Crores</v>
          </cell>
          <cell r="G199" t="str">
            <v xml:space="preserve"> one hundred and ninety five Millions</v>
          </cell>
          <cell r="H199" t="str">
            <v xml:space="preserve"> one hundred and ninety five Billions</v>
          </cell>
        </row>
        <row r="200">
          <cell r="A200">
            <v>196</v>
          </cell>
          <cell r="B200" t="str">
            <v xml:space="preserve"> one hundred and ninety six</v>
          </cell>
          <cell r="C200" t="str">
            <v xml:space="preserve"> one hundred and ninety six</v>
          </cell>
          <cell r="D200" t="str">
            <v xml:space="preserve"> one hundred and ninety six Thousand</v>
          </cell>
          <cell r="E200" t="str">
            <v xml:space="preserve"> one hundred and ninety six Lakhs</v>
          </cell>
          <cell r="F200" t="str">
            <v xml:space="preserve"> one hundred and ninety six Crores</v>
          </cell>
          <cell r="G200" t="str">
            <v xml:space="preserve"> one hundred and ninety six Millions</v>
          </cell>
          <cell r="H200" t="str">
            <v xml:space="preserve"> one hundred and ninety six Billions</v>
          </cell>
        </row>
        <row r="201">
          <cell r="A201">
            <v>197</v>
          </cell>
          <cell r="B201" t="str">
            <v xml:space="preserve"> one hundred and ninety seven</v>
          </cell>
          <cell r="C201" t="str">
            <v xml:space="preserve"> one hundred and ninety seven</v>
          </cell>
          <cell r="D201" t="str">
            <v xml:space="preserve"> one hundred and ninety seven Thousand</v>
          </cell>
          <cell r="E201" t="str">
            <v xml:space="preserve"> one hundred and ninety seven Lakhs</v>
          </cell>
          <cell r="F201" t="str">
            <v xml:space="preserve"> one hundred and ninety seven Crores</v>
          </cell>
          <cell r="G201" t="str">
            <v xml:space="preserve"> one hundred and ninety seven Millions</v>
          </cell>
          <cell r="H201" t="str">
            <v xml:space="preserve"> one hundred and ninety seven Billions</v>
          </cell>
        </row>
        <row r="202">
          <cell r="A202">
            <v>198</v>
          </cell>
          <cell r="B202" t="str">
            <v xml:space="preserve"> one hundred and ninety eight</v>
          </cell>
          <cell r="C202" t="str">
            <v xml:space="preserve"> one hundred and ninety eight</v>
          </cell>
          <cell r="D202" t="str">
            <v xml:space="preserve"> one hundred and ninety eight Thousand</v>
          </cell>
          <cell r="E202" t="str">
            <v xml:space="preserve"> one hundred and ninety eight Lakhs</v>
          </cell>
          <cell r="F202" t="str">
            <v xml:space="preserve"> one hundred and ninety eight Crores</v>
          </cell>
          <cell r="G202" t="str">
            <v xml:space="preserve"> one hundred and ninety eight Millions</v>
          </cell>
          <cell r="H202" t="str">
            <v xml:space="preserve"> one hundred and ninety eight Billions</v>
          </cell>
        </row>
        <row r="203">
          <cell r="A203">
            <v>199</v>
          </cell>
          <cell r="B203" t="str">
            <v xml:space="preserve"> one hundred and ninety nine</v>
          </cell>
          <cell r="C203" t="str">
            <v xml:space="preserve"> one hundred and ninety nine</v>
          </cell>
          <cell r="D203" t="str">
            <v xml:space="preserve"> one hundred and ninety nine Thousand</v>
          </cell>
          <cell r="E203" t="str">
            <v xml:space="preserve"> one hundred and ninety nine Lakhs</v>
          </cell>
          <cell r="F203" t="str">
            <v xml:space="preserve"> one hundred and ninety nine Crores</v>
          </cell>
          <cell r="G203" t="str">
            <v xml:space="preserve"> one hundred and ninety nine Millions</v>
          </cell>
          <cell r="H203" t="str">
            <v xml:space="preserve"> one hundred and ninety nine Billions</v>
          </cell>
        </row>
        <row r="204">
          <cell r="A204">
            <v>200</v>
          </cell>
          <cell r="B204" t="str">
            <v xml:space="preserve"> two hundred</v>
          </cell>
          <cell r="C204" t="str">
            <v xml:space="preserve"> two hundred</v>
          </cell>
          <cell r="D204" t="str">
            <v xml:space="preserve"> two hundred Thousand</v>
          </cell>
          <cell r="E204" t="str">
            <v xml:space="preserve"> two hundred Lakhs</v>
          </cell>
          <cell r="F204" t="str">
            <v xml:space="preserve"> two hundred Crores</v>
          </cell>
          <cell r="G204" t="str">
            <v xml:space="preserve"> two hundred Millions</v>
          </cell>
          <cell r="H204" t="str">
            <v xml:space="preserve"> two hundred Billions</v>
          </cell>
        </row>
        <row r="205">
          <cell r="A205">
            <v>201</v>
          </cell>
          <cell r="B205" t="str">
            <v xml:space="preserve"> two hundred and one</v>
          </cell>
          <cell r="C205" t="str">
            <v xml:space="preserve"> two hundred and one</v>
          </cell>
          <cell r="D205" t="str">
            <v xml:space="preserve"> two hundred and one Thousand</v>
          </cell>
          <cell r="E205" t="str">
            <v xml:space="preserve"> two hundred and one Lakhs</v>
          </cell>
          <cell r="F205" t="str">
            <v xml:space="preserve"> two hundred and one Crores</v>
          </cell>
          <cell r="G205" t="str">
            <v xml:space="preserve"> two hundred and one Millions</v>
          </cell>
          <cell r="H205" t="str">
            <v xml:space="preserve"> two hundred and one Billions</v>
          </cell>
        </row>
        <row r="206">
          <cell r="A206">
            <v>202</v>
          </cell>
          <cell r="B206" t="str">
            <v xml:space="preserve"> two hundred and two</v>
          </cell>
          <cell r="C206" t="str">
            <v xml:space="preserve"> two hundred and two</v>
          </cell>
          <cell r="D206" t="str">
            <v xml:space="preserve"> two hundred and two Thousand</v>
          </cell>
          <cell r="E206" t="str">
            <v xml:space="preserve"> two hundred and two Lakhs</v>
          </cell>
          <cell r="F206" t="str">
            <v xml:space="preserve"> two hundred and two Crores</v>
          </cell>
          <cell r="G206" t="str">
            <v xml:space="preserve"> two hundred and two Millions</v>
          </cell>
          <cell r="H206" t="str">
            <v xml:space="preserve"> two hundred and two Billions</v>
          </cell>
        </row>
        <row r="207">
          <cell r="A207">
            <v>203</v>
          </cell>
          <cell r="B207" t="str">
            <v xml:space="preserve"> two hundred and three</v>
          </cell>
          <cell r="C207" t="str">
            <v xml:space="preserve"> two hundred and three</v>
          </cell>
          <cell r="D207" t="str">
            <v xml:space="preserve"> two hundred and three Thousand</v>
          </cell>
          <cell r="E207" t="str">
            <v xml:space="preserve"> two hundred and three Lakhs</v>
          </cell>
          <cell r="F207" t="str">
            <v xml:space="preserve"> two hundred and three Crores</v>
          </cell>
          <cell r="G207" t="str">
            <v xml:space="preserve"> two hundred and three Millions</v>
          </cell>
          <cell r="H207" t="str">
            <v xml:space="preserve"> two hundred and three Billions</v>
          </cell>
        </row>
        <row r="208">
          <cell r="A208">
            <v>204</v>
          </cell>
          <cell r="B208" t="str">
            <v xml:space="preserve"> two hundred and four</v>
          </cell>
          <cell r="C208" t="str">
            <v xml:space="preserve"> two hundred and four</v>
          </cell>
          <cell r="D208" t="str">
            <v xml:space="preserve"> two hundred and four Thousand</v>
          </cell>
          <cell r="E208" t="str">
            <v xml:space="preserve"> two hundred and four Lakhs</v>
          </cell>
          <cell r="F208" t="str">
            <v xml:space="preserve"> two hundred and four Crores</v>
          </cell>
          <cell r="G208" t="str">
            <v xml:space="preserve"> two hundred and four Millions</v>
          </cell>
          <cell r="H208" t="str">
            <v xml:space="preserve"> two hundred and four Billions</v>
          </cell>
        </row>
        <row r="209">
          <cell r="A209">
            <v>205</v>
          </cell>
          <cell r="B209" t="str">
            <v xml:space="preserve"> two hundred and five</v>
          </cell>
          <cell r="C209" t="str">
            <v xml:space="preserve"> two hundred and five</v>
          </cell>
          <cell r="D209" t="str">
            <v xml:space="preserve"> two hundred and five Thousand</v>
          </cell>
          <cell r="E209" t="str">
            <v xml:space="preserve"> two hundred and five Lakhs</v>
          </cell>
          <cell r="F209" t="str">
            <v xml:space="preserve"> two hundred and five Crores</v>
          </cell>
          <cell r="G209" t="str">
            <v xml:space="preserve"> two hundred and five Millions</v>
          </cell>
          <cell r="H209" t="str">
            <v xml:space="preserve"> two hundred and five Billions</v>
          </cell>
        </row>
        <row r="210">
          <cell r="A210">
            <v>206</v>
          </cell>
          <cell r="B210" t="str">
            <v xml:space="preserve"> two hundred and six</v>
          </cell>
          <cell r="C210" t="str">
            <v xml:space="preserve"> two hundred and six</v>
          </cell>
          <cell r="D210" t="str">
            <v xml:space="preserve"> two hundred and six Thousand</v>
          </cell>
          <cell r="E210" t="str">
            <v xml:space="preserve"> two hundred and six Lakhs</v>
          </cell>
          <cell r="F210" t="str">
            <v xml:space="preserve"> two hundred and six Crores</v>
          </cell>
          <cell r="G210" t="str">
            <v xml:space="preserve"> two hundred and six Millions</v>
          </cell>
          <cell r="H210" t="str">
            <v xml:space="preserve"> two hundred and six Billions</v>
          </cell>
        </row>
        <row r="211">
          <cell r="A211">
            <v>207</v>
          </cell>
          <cell r="B211" t="str">
            <v xml:space="preserve"> two hundred and seven</v>
          </cell>
          <cell r="C211" t="str">
            <v xml:space="preserve"> two hundred and seven</v>
          </cell>
          <cell r="D211" t="str">
            <v xml:space="preserve"> two hundred and seven Thousand</v>
          </cell>
          <cell r="E211" t="str">
            <v xml:space="preserve"> two hundred and seven Lakhs</v>
          </cell>
          <cell r="F211" t="str">
            <v xml:space="preserve"> two hundred and seven Crores</v>
          </cell>
          <cell r="G211" t="str">
            <v xml:space="preserve"> two hundred and seven Millions</v>
          </cell>
          <cell r="H211" t="str">
            <v xml:space="preserve"> two hundred and seven Billions</v>
          </cell>
        </row>
        <row r="212">
          <cell r="A212">
            <v>208</v>
          </cell>
          <cell r="B212" t="str">
            <v xml:space="preserve"> two hundred and eight</v>
          </cell>
          <cell r="C212" t="str">
            <v xml:space="preserve"> two hundred and eight</v>
          </cell>
          <cell r="D212" t="str">
            <v xml:space="preserve"> two hundred and eight Thousand</v>
          </cell>
          <cell r="E212" t="str">
            <v xml:space="preserve"> two hundred and eight Lakhs</v>
          </cell>
          <cell r="F212" t="str">
            <v xml:space="preserve"> two hundred and eight Crores</v>
          </cell>
          <cell r="G212" t="str">
            <v xml:space="preserve"> two hundred and eight Millions</v>
          </cell>
          <cell r="H212" t="str">
            <v xml:space="preserve"> two hundred and eight Billions</v>
          </cell>
        </row>
        <row r="213">
          <cell r="A213">
            <v>209</v>
          </cell>
          <cell r="B213" t="str">
            <v xml:space="preserve"> two hundred and nine</v>
          </cell>
          <cell r="C213" t="str">
            <v xml:space="preserve"> two hundred and nine</v>
          </cell>
          <cell r="D213" t="str">
            <v xml:space="preserve"> two hundred and nine Thousand</v>
          </cell>
          <cell r="E213" t="str">
            <v xml:space="preserve"> two hundred and nine Lakhs</v>
          </cell>
          <cell r="F213" t="str">
            <v xml:space="preserve"> two hundred and nine Crores</v>
          </cell>
          <cell r="G213" t="str">
            <v xml:space="preserve"> two hundred and nine Millions</v>
          </cell>
          <cell r="H213" t="str">
            <v xml:space="preserve"> two hundred and nine Billions</v>
          </cell>
        </row>
        <row r="214">
          <cell r="A214">
            <v>210</v>
          </cell>
          <cell r="B214" t="str">
            <v xml:space="preserve"> two hundred and ten</v>
          </cell>
          <cell r="C214" t="str">
            <v xml:space="preserve"> two hundred and ten</v>
          </cell>
          <cell r="D214" t="str">
            <v xml:space="preserve"> two hundred and ten Thousand</v>
          </cell>
          <cell r="E214" t="str">
            <v xml:space="preserve"> two hundred and ten Lakhs</v>
          </cell>
          <cell r="F214" t="str">
            <v xml:space="preserve"> two hundred and ten Crores</v>
          </cell>
          <cell r="G214" t="str">
            <v xml:space="preserve"> two hundred and ten Millions</v>
          </cell>
          <cell r="H214" t="str">
            <v xml:space="preserve"> two hundred and ten Billions</v>
          </cell>
        </row>
        <row r="215">
          <cell r="A215">
            <v>211</v>
          </cell>
          <cell r="B215" t="str">
            <v xml:space="preserve"> two hundred and eleven</v>
          </cell>
          <cell r="C215" t="str">
            <v xml:space="preserve"> two hundred and eleven</v>
          </cell>
          <cell r="D215" t="str">
            <v xml:space="preserve"> two hundred and eleven Thousand</v>
          </cell>
          <cell r="E215" t="str">
            <v xml:space="preserve"> two hundred and eleven Lakhs</v>
          </cell>
          <cell r="F215" t="str">
            <v xml:space="preserve"> two hundred and eleven Crores</v>
          </cell>
          <cell r="G215" t="str">
            <v xml:space="preserve"> two hundred and eleven Millions</v>
          </cell>
          <cell r="H215" t="str">
            <v xml:space="preserve"> two hundred and eleven Billions</v>
          </cell>
        </row>
        <row r="216">
          <cell r="A216">
            <v>212</v>
          </cell>
          <cell r="B216" t="str">
            <v xml:space="preserve"> two hundred and twelve</v>
          </cell>
          <cell r="C216" t="str">
            <v xml:space="preserve"> two hundred and twelve</v>
          </cell>
          <cell r="D216" t="str">
            <v xml:space="preserve"> two hundred and twelve Thousand</v>
          </cell>
          <cell r="E216" t="str">
            <v xml:space="preserve"> two hundred and twelve Lakhs</v>
          </cell>
          <cell r="F216" t="str">
            <v xml:space="preserve"> two hundred and twelve Crores</v>
          </cell>
          <cell r="G216" t="str">
            <v xml:space="preserve"> two hundred and twelve Millions</v>
          </cell>
          <cell r="H216" t="str">
            <v xml:space="preserve"> two hundred and twelve Billions</v>
          </cell>
        </row>
        <row r="217">
          <cell r="A217">
            <v>213</v>
          </cell>
          <cell r="B217" t="str">
            <v xml:space="preserve"> two hundred and thirteen</v>
          </cell>
          <cell r="C217" t="str">
            <v xml:space="preserve"> two hundred and thirteen</v>
          </cell>
          <cell r="D217" t="str">
            <v xml:space="preserve"> two hundred and thirteen Thousand</v>
          </cell>
          <cell r="E217" t="str">
            <v xml:space="preserve"> two hundred and thirteen Lakhs</v>
          </cell>
          <cell r="F217" t="str">
            <v xml:space="preserve"> two hundred and thirteen Crores</v>
          </cell>
          <cell r="G217" t="str">
            <v xml:space="preserve"> two hundred and thirteen Millions</v>
          </cell>
          <cell r="H217" t="str">
            <v xml:space="preserve"> two hundred and thirteen Billions</v>
          </cell>
        </row>
        <row r="218">
          <cell r="A218">
            <v>214</v>
          </cell>
          <cell r="B218" t="str">
            <v xml:space="preserve"> two hundred and fourteen</v>
          </cell>
          <cell r="C218" t="str">
            <v xml:space="preserve"> two hundred and fourteen</v>
          </cell>
          <cell r="D218" t="str">
            <v xml:space="preserve"> two hundred and fourteen Thousand</v>
          </cell>
          <cell r="E218" t="str">
            <v xml:space="preserve"> two hundred and fourteen Lakhs</v>
          </cell>
          <cell r="F218" t="str">
            <v xml:space="preserve"> two hundred and fourteen Crores</v>
          </cell>
          <cell r="G218" t="str">
            <v xml:space="preserve"> two hundred and fourteen Millions</v>
          </cell>
          <cell r="H218" t="str">
            <v xml:space="preserve"> two hundred and fourteen Billions</v>
          </cell>
        </row>
        <row r="219">
          <cell r="A219">
            <v>215</v>
          </cell>
          <cell r="B219" t="str">
            <v xml:space="preserve"> two hundred and fifteen</v>
          </cell>
          <cell r="C219" t="str">
            <v xml:space="preserve"> two hundred and fifteen</v>
          </cell>
          <cell r="D219" t="str">
            <v xml:space="preserve"> two hundred and fifteen Thousand</v>
          </cell>
          <cell r="E219" t="str">
            <v xml:space="preserve"> two hundred and fifteen Lakhs</v>
          </cell>
          <cell r="F219" t="str">
            <v xml:space="preserve"> two hundred and fifteen Crores</v>
          </cell>
          <cell r="G219" t="str">
            <v xml:space="preserve"> two hundred and fifteen Millions</v>
          </cell>
          <cell r="H219" t="str">
            <v xml:space="preserve"> two hundred and fifteen Billions</v>
          </cell>
        </row>
        <row r="220">
          <cell r="A220">
            <v>216</v>
          </cell>
          <cell r="B220" t="str">
            <v xml:space="preserve"> two hundred and sixteen</v>
          </cell>
          <cell r="C220" t="str">
            <v xml:space="preserve"> two hundred and sixteen</v>
          </cell>
          <cell r="D220" t="str">
            <v xml:space="preserve"> two hundred and sixteen Thousand</v>
          </cell>
          <cell r="E220" t="str">
            <v xml:space="preserve"> two hundred and sixteen Lakhs</v>
          </cell>
          <cell r="F220" t="str">
            <v xml:space="preserve"> two hundred and sixteen Crores</v>
          </cell>
          <cell r="G220" t="str">
            <v xml:space="preserve"> two hundred and sixteen Millions</v>
          </cell>
          <cell r="H220" t="str">
            <v xml:space="preserve"> two hundred and sixteen Billions</v>
          </cell>
        </row>
        <row r="221">
          <cell r="A221">
            <v>217</v>
          </cell>
          <cell r="B221" t="str">
            <v xml:space="preserve"> two hundred and seventeen</v>
          </cell>
          <cell r="C221" t="str">
            <v xml:space="preserve"> two hundred and seventeen</v>
          </cell>
          <cell r="D221" t="str">
            <v xml:space="preserve"> two hundred and seventeen Thousand</v>
          </cell>
          <cell r="E221" t="str">
            <v xml:space="preserve"> two hundred and seventeen Lakhs</v>
          </cell>
          <cell r="F221" t="str">
            <v xml:space="preserve"> two hundred and seventeen Crores</v>
          </cell>
          <cell r="G221" t="str">
            <v xml:space="preserve"> two hundred and seventeen Millions</v>
          </cell>
          <cell r="H221" t="str">
            <v xml:space="preserve"> two hundred and seventeen Billions</v>
          </cell>
        </row>
        <row r="222">
          <cell r="A222">
            <v>218</v>
          </cell>
          <cell r="B222" t="str">
            <v xml:space="preserve"> two hundred and eighteen</v>
          </cell>
          <cell r="C222" t="str">
            <v xml:space="preserve"> two hundred and eighteen</v>
          </cell>
          <cell r="D222" t="str">
            <v xml:space="preserve"> two hundred and eighteen Thousand</v>
          </cell>
          <cell r="E222" t="str">
            <v xml:space="preserve"> two hundred and eighteen Lakhs</v>
          </cell>
          <cell r="F222" t="str">
            <v xml:space="preserve"> two hundred and eighteen Crores</v>
          </cell>
          <cell r="G222" t="str">
            <v xml:space="preserve"> two hundred and eighteen Millions</v>
          </cell>
          <cell r="H222" t="str">
            <v xml:space="preserve"> two hundred and eighteen Billions</v>
          </cell>
        </row>
        <row r="223">
          <cell r="A223">
            <v>219</v>
          </cell>
          <cell r="B223" t="str">
            <v xml:space="preserve"> two hundred and nineteen</v>
          </cell>
          <cell r="C223" t="str">
            <v xml:space="preserve"> two hundred and nineteen</v>
          </cell>
          <cell r="D223" t="str">
            <v xml:space="preserve"> two hundred and nineteen Thousand</v>
          </cell>
          <cell r="E223" t="str">
            <v xml:space="preserve"> two hundred and nineteen Lakhs</v>
          </cell>
          <cell r="F223" t="str">
            <v xml:space="preserve"> two hundred and nineteen Crores</v>
          </cell>
          <cell r="G223" t="str">
            <v xml:space="preserve"> two hundred and nineteen Millions</v>
          </cell>
          <cell r="H223" t="str">
            <v xml:space="preserve"> two hundred and nineteen Billions</v>
          </cell>
        </row>
        <row r="224">
          <cell r="A224">
            <v>220</v>
          </cell>
          <cell r="B224" t="str">
            <v xml:space="preserve"> two hundred and twenty</v>
          </cell>
          <cell r="C224" t="str">
            <v xml:space="preserve"> two hundred and twenty</v>
          </cell>
          <cell r="D224" t="str">
            <v xml:space="preserve"> two hundred and twenty Thousand</v>
          </cell>
          <cell r="E224" t="str">
            <v xml:space="preserve"> two hundred and twenty Lakhs</v>
          </cell>
          <cell r="F224" t="str">
            <v xml:space="preserve"> two hundred and twenty Crores</v>
          </cell>
          <cell r="G224" t="str">
            <v xml:space="preserve"> two hundred and twenty Millions</v>
          </cell>
          <cell r="H224" t="str">
            <v xml:space="preserve"> two hundred and twenty Billions</v>
          </cell>
        </row>
        <row r="225">
          <cell r="A225">
            <v>221</v>
          </cell>
          <cell r="B225" t="str">
            <v xml:space="preserve"> two hundred and twenty one </v>
          </cell>
          <cell r="C225" t="str">
            <v xml:space="preserve"> two hundred and twenty one </v>
          </cell>
          <cell r="D225" t="str">
            <v xml:space="preserve"> two hundred and twenty one  Thousand</v>
          </cell>
          <cell r="E225" t="str">
            <v xml:space="preserve"> two hundred and twenty one  Lakhs</v>
          </cell>
          <cell r="F225" t="str">
            <v xml:space="preserve"> two hundred and twenty one  Crores</v>
          </cell>
          <cell r="G225" t="str">
            <v xml:space="preserve"> two hundred and twenty one  Millions</v>
          </cell>
          <cell r="H225" t="str">
            <v xml:space="preserve"> two hundred and twenty one  Billions</v>
          </cell>
        </row>
        <row r="226">
          <cell r="A226">
            <v>222</v>
          </cell>
          <cell r="B226" t="str">
            <v xml:space="preserve"> two hundred and twenty two</v>
          </cell>
          <cell r="C226" t="str">
            <v xml:space="preserve"> two hundred and twenty two</v>
          </cell>
          <cell r="D226" t="str">
            <v xml:space="preserve"> two hundred and twenty two Thousand</v>
          </cell>
          <cell r="E226" t="str">
            <v xml:space="preserve"> two hundred and twenty two Lakhs</v>
          </cell>
          <cell r="F226" t="str">
            <v xml:space="preserve"> two hundred and twenty two Crores</v>
          </cell>
          <cell r="G226" t="str">
            <v xml:space="preserve"> two hundred and twenty two Millions</v>
          </cell>
          <cell r="H226" t="str">
            <v xml:space="preserve"> two hundred and twenty two Billions</v>
          </cell>
        </row>
        <row r="227">
          <cell r="A227">
            <v>223</v>
          </cell>
          <cell r="B227" t="str">
            <v xml:space="preserve"> two hundred and twenty three</v>
          </cell>
          <cell r="C227" t="str">
            <v xml:space="preserve"> two hundred and twenty three</v>
          </cell>
          <cell r="D227" t="str">
            <v xml:space="preserve"> two hundred and twenty three Thousand</v>
          </cell>
          <cell r="E227" t="str">
            <v xml:space="preserve"> two hundred and twenty three Lakhs</v>
          </cell>
          <cell r="F227" t="str">
            <v xml:space="preserve"> two hundred and twenty three Crores</v>
          </cell>
          <cell r="G227" t="str">
            <v xml:space="preserve"> two hundred and twenty three Millions</v>
          </cell>
          <cell r="H227" t="str">
            <v xml:space="preserve"> two hundred and twenty three Billions</v>
          </cell>
        </row>
        <row r="228">
          <cell r="A228">
            <v>224</v>
          </cell>
          <cell r="B228" t="str">
            <v xml:space="preserve"> two hundred and twenty four</v>
          </cell>
          <cell r="C228" t="str">
            <v xml:space="preserve"> two hundred and twenty four</v>
          </cell>
          <cell r="D228" t="str">
            <v xml:space="preserve"> two hundred and twenty four Thousand</v>
          </cell>
          <cell r="E228" t="str">
            <v xml:space="preserve"> two hundred and twenty four Lakhs</v>
          </cell>
          <cell r="F228" t="str">
            <v xml:space="preserve"> two hundred and twenty four Crores</v>
          </cell>
          <cell r="G228" t="str">
            <v xml:space="preserve"> two hundred and twenty four Millions</v>
          </cell>
          <cell r="H228" t="str">
            <v xml:space="preserve"> two hundred and twenty four Billions</v>
          </cell>
        </row>
        <row r="229">
          <cell r="A229">
            <v>225</v>
          </cell>
          <cell r="B229" t="str">
            <v xml:space="preserve"> two hundred and twenty five</v>
          </cell>
          <cell r="C229" t="str">
            <v xml:space="preserve"> two hundred and twenty five</v>
          </cell>
          <cell r="D229" t="str">
            <v xml:space="preserve"> two hundred and twenty five Thousand</v>
          </cell>
          <cell r="E229" t="str">
            <v xml:space="preserve"> two hundred and twenty five Lakhs</v>
          </cell>
          <cell r="F229" t="str">
            <v xml:space="preserve"> two hundred and twenty five Crores</v>
          </cell>
          <cell r="G229" t="str">
            <v xml:space="preserve"> two hundred and twenty five Millions</v>
          </cell>
          <cell r="H229" t="str">
            <v xml:space="preserve"> two hundred and twenty five Billions</v>
          </cell>
        </row>
        <row r="230">
          <cell r="A230">
            <v>226</v>
          </cell>
          <cell r="B230" t="str">
            <v xml:space="preserve"> two hundred and twenty six</v>
          </cell>
          <cell r="C230" t="str">
            <v xml:space="preserve"> two hundred and twenty six</v>
          </cell>
          <cell r="D230" t="str">
            <v xml:space="preserve"> two hundred and twenty six Thousand</v>
          </cell>
          <cell r="E230" t="str">
            <v xml:space="preserve"> two hundred and twenty six Lakhs</v>
          </cell>
          <cell r="F230" t="str">
            <v xml:space="preserve"> two hundred and twenty six Crores</v>
          </cell>
          <cell r="G230" t="str">
            <v xml:space="preserve"> two hundred and twenty six Millions</v>
          </cell>
          <cell r="H230" t="str">
            <v xml:space="preserve"> two hundred and twenty six Billions</v>
          </cell>
        </row>
        <row r="231">
          <cell r="A231">
            <v>227</v>
          </cell>
          <cell r="B231" t="str">
            <v xml:space="preserve"> two hundred and twenty seven</v>
          </cell>
          <cell r="C231" t="str">
            <v xml:space="preserve"> two hundred and twenty seven</v>
          </cell>
          <cell r="D231" t="str">
            <v xml:space="preserve"> two hundred and twenty seven Thousand</v>
          </cell>
          <cell r="E231" t="str">
            <v xml:space="preserve"> two hundred and twenty seven Lakhs</v>
          </cell>
          <cell r="F231" t="str">
            <v xml:space="preserve"> two hundred and twenty seven Crores</v>
          </cell>
          <cell r="G231" t="str">
            <v xml:space="preserve"> two hundred and twenty seven Millions</v>
          </cell>
          <cell r="H231" t="str">
            <v xml:space="preserve"> two hundred and twenty seven Billions</v>
          </cell>
        </row>
        <row r="232">
          <cell r="A232">
            <v>228</v>
          </cell>
          <cell r="B232" t="str">
            <v xml:space="preserve"> two hundred and twenty eight</v>
          </cell>
          <cell r="C232" t="str">
            <v xml:space="preserve"> two hundred and twenty eight</v>
          </cell>
          <cell r="D232" t="str">
            <v xml:space="preserve"> two hundred and twenty eight Thousand</v>
          </cell>
          <cell r="E232" t="str">
            <v xml:space="preserve"> two hundred and twenty eight Lakhs</v>
          </cell>
          <cell r="F232" t="str">
            <v xml:space="preserve"> two hundred and twenty eight Crores</v>
          </cell>
          <cell r="G232" t="str">
            <v xml:space="preserve"> two hundred and twenty eight Millions</v>
          </cell>
          <cell r="H232" t="str">
            <v xml:space="preserve"> two hundred and twenty eight Billions</v>
          </cell>
        </row>
        <row r="233">
          <cell r="A233">
            <v>229</v>
          </cell>
          <cell r="B233" t="str">
            <v xml:space="preserve"> two hundred and twenty nine</v>
          </cell>
          <cell r="C233" t="str">
            <v xml:space="preserve"> two hundred and twenty nine</v>
          </cell>
          <cell r="D233" t="str">
            <v xml:space="preserve"> two hundred and twenty nine Thousand</v>
          </cell>
          <cell r="E233" t="str">
            <v xml:space="preserve"> two hundred and twenty nine Lakhs</v>
          </cell>
          <cell r="F233" t="str">
            <v xml:space="preserve"> two hundred and twenty nine Crores</v>
          </cell>
          <cell r="G233" t="str">
            <v xml:space="preserve"> two hundred and twenty nine Millions</v>
          </cell>
          <cell r="H233" t="str">
            <v xml:space="preserve"> two hundred and twenty nine Billions</v>
          </cell>
        </row>
        <row r="234">
          <cell r="A234">
            <v>230</v>
          </cell>
          <cell r="B234" t="str">
            <v xml:space="preserve"> two hundred and thirty</v>
          </cell>
          <cell r="C234" t="str">
            <v xml:space="preserve"> two hundred and thirty</v>
          </cell>
          <cell r="D234" t="str">
            <v xml:space="preserve"> two hundred and thirty Thousand</v>
          </cell>
          <cell r="E234" t="str">
            <v xml:space="preserve"> two hundred and thirty Lakhs</v>
          </cell>
          <cell r="F234" t="str">
            <v xml:space="preserve"> two hundred and thirty Crores</v>
          </cell>
          <cell r="G234" t="str">
            <v xml:space="preserve"> two hundred and thirty Millions</v>
          </cell>
          <cell r="H234" t="str">
            <v xml:space="preserve"> two hundred and thirty Billions</v>
          </cell>
        </row>
        <row r="235">
          <cell r="A235">
            <v>231</v>
          </cell>
          <cell r="B235" t="str">
            <v xml:space="preserve"> two hundred and thirty one</v>
          </cell>
          <cell r="C235" t="str">
            <v xml:space="preserve"> two hundred and thirty one</v>
          </cell>
          <cell r="D235" t="str">
            <v xml:space="preserve"> two hundred and thirty one Thousand</v>
          </cell>
          <cell r="E235" t="str">
            <v xml:space="preserve"> two hundred and thirty one Lakhs</v>
          </cell>
          <cell r="F235" t="str">
            <v xml:space="preserve"> two hundred and thirty one Crores</v>
          </cell>
          <cell r="G235" t="str">
            <v xml:space="preserve"> two hundred and thirty one Millions</v>
          </cell>
          <cell r="H235" t="str">
            <v xml:space="preserve"> two hundred and thirty one Billions</v>
          </cell>
        </row>
        <row r="236">
          <cell r="A236">
            <v>232</v>
          </cell>
          <cell r="B236" t="str">
            <v xml:space="preserve"> two hundred and thirty two</v>
          </cell>
          <cell r="C236" t="str">
            <v xml:space="preserve"> two hundred and thirty two</v>
          </cell>
          <cell r="D236" t="str">
            <v xml:space="preserve"> two hundred and thirty two Thousand</v>
          </cell>
          <cell r="E236" t="str">
            <v xml:space="preserve"> two hundred and thirty two Lakhs</v>
          </cell>
          <cell r="F236" t="str">
            <v xml:space="preserve"> two hundred and thirty two Crores</v>
          </cell>
          <cell r="G236" t="str">
            <v xml:space="preserve"> two hundred and thirty two Millions</v>
          </cell>
          <cell r="H236" t="str">
            <v xml:space="preserve"> two hundred and thirty two Billions</v>
          </cell>
        </row>
        <row r="237">
          <cell r="A237">
            <v>233</v>
          </cell>
          <cell r="B237" t="str">
            <v xml:space="preserve"> two hundred and thirty three</v>
          </cell>
          <cell r="C237" t="str">
            <v xml:space="preserve"> two hundred and thirty three</v>
          </cell>
          <cell r="D237" t="str">
            <v xml:space="preserve"> two hundred and thirty three Thousand</v>
          </cell>
          <cell r="E237" t="str">
            <v xml:space="preserve"> two hundred and thirty three Lakhs</v>
          </cell>
          <cell r="F237" t="str">
            <v xml:space="preserve"> two hundred and thirty three Crores</v>
          </cell>
          <cell r="G237" t="str">
            <v xml:space="preserve"> two hundred and thirty three Millions</v>
          </cell>
          <cell r="H237" t="str">
            <v xml:space="preserve"> two hundred and thirty three Billions</v>
          </cell>
        </row>
        <row r="238">
          <cell r="A238">
            <v>234</v>
          </cell>
          <cell r="B238" t="str">
            <v xml:space="preserve"> two hundred and thirty four</v>
          </cell>
          <cell r="C238" t="str">
            <v xml:space="preserve"> two hundred and thirty four</v>
          </cell>
          <cell r="D238" t="str">
            <v xml:space="preserve"> two hundred and thirty four Thousand</v>
          </cell>
          <cell r="E238" t="str">
            <v xml:space="preserve"> two hundred and thirty four Lakhs</v>
          </cell>
          <cell r="F238" t="str">
            <v xml:space="preserve"> two hundred and thirty four Crores</v>
          </cell>
          <cell r="G238" t="str">
            <v xml:space="preserve"> two hundred and thirty four Millions</v>
          </cell>
          <cell r="H238" t="str">
            <v xml:space="preserve"> two hundred and thirty four Billions</v>
          </cell>
        </row>
        <row r="239">
          <cell r="A239">
            <v>235</v>
          </cell>
          <cell r="B239" t="str">
            <v xml:space="preserve"> two hundred and thirty five</v>
          </cell>
          <cell r="C239" t="str">
            <v xml:space="preserve"> two hundred and thirty five</v>
          </cell>
          <cell r="D239" t="str">
            <v xml:space="preserve"> two hundred and thirty five Thousand</v>
          </cell>
          <cell r="E239" t="str">
            <v xml:space="preserve"> two hundred and thirty five Lakhs</v>
          </cell>
          <cell r="F239" t="str">
            <v xml:space="preserve"> two hundred and thirty five Crores</v>
          </cell>
          <cell r="G239" t="str">
            <v xml:space="preserve"> two hundred and thirty five Millions</v>
          </cell>
          <cell r="H239" t="str">
            <v xml:space="preserve"> two hundred and thirty five Billions</v>
          </cell>
        </row>
        <row r="240">
          <cell r="A240">
            <v>236</v>
          </cell>
          <cell r="B240" t="str">
            <v xml:space="preserve"> two hundred and thirty six</v>
          </cell>
          <cell r="C240" t="str">
            <v xml:space="preserve"> two hundred and thirty six</v>
          </cell>
          <cell r="D240" t="str">
            <v xml:space="preserve"> two hundred and thirty six Thousand</v>
          </cell>
          <cell r="E240" t="str">
            <v xml:space="preserve"> two hundred and thirty six Lakhs</v>
          </cell>
          <cell r="F240" t="str">
            <v xml:space="preserve"> two hundred and thirty six Crores</v>
          </cell>
          <cell r="G240" t="str">
            <v xml:space="preserve"> two hundred and thirty six Millions</v>
          </cell>
          <cell r="H240" t="str">
            <v xml:space="preserve"> two hundred and thirty six Billions</v>
          </cell>
        </row>
        <row r="241">
          <cell r="A241">
            <v>237</v>
          </cell>
          <cell r="B241" t="str">
            <v xml:space="preserve"> two hundred and thirty seven</v>
          </cell>
          <cell r="C241" t="str">
            <v xml:space="preserve"> two hundred and thirty seven</v>
          </cell>
          <cell r="D241" t="str">
            <v xml:space="preserve"> two hundred and thirty seven Thousand</v>
          </cell>
          <cell r="E241" t="str">
            <v xml:space="preserve"> two hundred and thirty seven Lakhs</v>
          </cell>
          <cell r="F241" t="str">
            <v xml:space="preserve"> two hundred and thirty seven Crores</v>
          </cell>
          <cell r="G241" t="str">
            <v xml:space="preserve"> two hundred and thirty seven Millions</v>
          </cell>
          <cell r="H241" t="str">
            <v xml:space="preserve"> two hundred and thirty seven Billions</v>
          </cell>
        </row>
        <row r="242">
          <cell r="A242">
            <v>238</v>
          </cell>
          <cell r="B242" t="str">
            <v xml:space="preserve"> two hundred and thirty eight</v>
          </cell>
          <cell r="C242" t="str">
            <v xml:space="preserve"> two hundred and thirty eight</v>
          </cell>
          <cell r="D242" t="str">
            <v xml:space="preserve"> two hundred and thirty eight Thousand</v>
          </cell>
          <cell r="E242" t="str">
            <v xml:space="preserve"> two hundred and thirty eight Lakhs</v>
          </cell>
          <cell r="F242" t="str">
            <v xml:space="preserve"> two hundred and thirty eight Crores</v>
          </cell>
          <cell r="G242" t="str">
            <v xml:space="preserve"> two hundred and thirty eight Millions</v>
          </cell>
          <cell r="H242" t="str">
            <v xml:space="preserve"> two hundred and thirty eight Billions</v>
          </cell>
        </row>
        <row r="243">
          <cell r="A243">
            <v>239</v>
          </cell>
          <cell r="B243" t="str">
            <v xml:space="preserve"> two hundred and thirty nine</v>
          </cell>
          <cell r="C243" t="str">
            <v xml:space="preserve"> two hundred and thirty nine</v>
          </cell>
          <cell r="D243" t="str">
            <v xml:space="preserve"> two hundred and thirty nine Thousand</v>
          </cell>
          <cell r="E243" t="str">
            <v xml:space="preserve"> two hundred and thirty nine Lakhs</v>
          </cell>
          <cell r="F243" t="str">
            <v xml:space="preserve"> two hundred and thirty nine Crores</v>
          </cell>
          <cell r="G243" t="str">
            <v xml:space="preserve"> two hundred and thirty nine Millions</v>
          </cell>
          <cell r="H243" t="str">
            <v xml:space="preserve"> two hundred and thirty nine Billions</v>
          </cell>
        </row>
        <row r="244">
          <cell r="A244">
            <v>240</v>
          </cell>
          <cell r="B244" t="str">
            <v xml:space="preserve"> two hundred and forty</v>
          </cell>
          <cell r="C244" t="str">
            <v xml:space="preserve"> two hundred and forty</v>
          </cell>
          <cell r="D244" t="str">
            <v xml:space="preserve"> two hundred and forty Thousand</v>
          </cell>
          <cell r="E244" t="str">
            <v xml:space="preserve"> two hundred and forty Lakhs</v>
          </cell>
          <cell r="F244" t="str">
            <v xml:space="preserve"> two hundred and forty Crores</v>
          </cell>
          <cell r="G244" t="str">
            <v xml:space="preserve"> two hundred and forty Millions</v>
          </cell>
          <cell r="H244" t="str">
            <v xml:space="preserve"> two hundred and forty Billions</v>
          </cell>
        </row>
        <row r="245">
          <cell r="A245">
            <v>241</v>
          </cell>
          <cell r="B245" t="str">
            <v xml:space="preserve"> two hundred and forty one</v>
          </cell>
          <cell r="C245" t="str">
            <v xml:space="preserve"> two hundred and forty one</v>
          </cell>
          <cell r="D245" t="str">
            <v xml:space="preserve"> two hundred and forty one Thousand</v>
          </cell>
          <cell r="E245" t="str">
            <v xml:space="preserve"> two hundred and forty one Lakhs</v>
          </cell>
          <cell r="F245" t="str">
            <v xml:space="preserve"> two hundred and forty one Crores</v>
          </cell>
          <cell r="G245" t="str">
            <v xml:space="preserve"> two hundred and forty one Millions</v>
          </cell>
          <cell r="H245" t="str">
            <v xml:space="preserve"> two hundred and forty one Billions</v>
          </cell>
        </row>
        <row r="246">
          <cell r="A246">
            <v>242</v>
          </cell>
          <cell r="B246" t="str">
            <v xml:space="preserve"> two hundred and forty two</v>
          </cell>
          <cell r="C246" t="str">
            <v xml:space="preserve"> two hundred and forty two</v>
          </cell>
          <cell r="D246" t="str">
            <v xml:space="preserve"> two hundred and forty two Thousand</v>
          </cell>
          <cell r="E246" t="str">
            <v xml:space="preserve"> two hundred and forty two Lakhs</v>
          </cell>
          <cell r="F246" t="str">
            <v xml:space="preserve"> two hundred and forty two Crores</v>
          </cell>
          <cell r="G246" t="str">
            <v xml:space="preserve"> two hundred and forty two Millions</v>
          </cell>
          <cell r="H246" t="str">
            <v xml:space="preserve"> two hundred and forty two Billions</v>
          </cell>
        </row>
        <row r="247">
          <cell r="A247">
            <v>243</v>
          </cell>
          <cell r="B247" t="str">
            <v xml:space="preserve"> two hundred and forty three</v>
          </cell>
          <cell r="C247" t="str">
            <v xml:space="preserve"> two hundred and forty three</v>
          </cell>
          <cell r="D247" t="str">
            <v xml:space="preserve"> two hundred and forty three Thousand</v>
          </cell>
          <cell r="E247" t="str">
            <v xml:space="preserve"> two hundred and forty three Lakhs</v>
          </cell>
          <cell r="F247" t="str">
            <v xml:space="preserve"> two hundred and forty three Crores</v>
          </cell>
          <cell r="G247" t="str">
            <v xml:space="preserve"> two hundred and forty three Millions</v>
          </cell>
          <cell r="H247" t="str">
            <v xml:space="preserve"> two hundred and forty three Billions</v>
          </cell>
        </row>
        <row r="248">
          <cell r="A248">
            <v>244</v>
          </cell>
          <cell r="B248" t="str">
            <v xml:space="preserve"> two hundred and forty four</v>
          </cell>
          <cell r="C248" t="str">
            <v xml:space="preserve"> two hundred and forty four</v>
          </cell>
          <cell r="D248" t="str">
            <v xml:space="preserve"> two hundred and forty four Thousand</v>
          </cell>
          <cell r="E248" t="str">
            <v xml:space="preserve"> two hundred and forty four Lakhs</v>
          </cell>
          <cell r="F248" t="str">
            <v xml:space="preserve"> two hundred and forty four Crores</v>
          </cell>
          <cell r="G248" t="str">
            <v xml:space="preserve"> two hundred and forty four Millions</v>
          </cell>
          <cell r="H248" t="str">
            <v xml:space="preserve"> two hundred and forty four Billions</v>
          </cell>
        </row>
        <row r="249">
          <cell r="A249">
            <v>245</v>
          </cell>
          <cell r="B249" t="str">
            <v xml:space="preserve"> two hundred and forty five</v>
          </cell>
          <cell r="C249" t="str">
            <v xml:space="preserve"> two hundred and forty five</v>
          </cell>
          <cell r="D249" t="str">
            <v xml:space="preserve"> two hundred and forty five Thousand</v>
          </cell>
          <cell r="E249" t="str">
            <v xml:space="preserve"> two hundred and forty five Lakhs</v>
          </cell>
          <cell r="F249" t="str">
            <v xml:space="preserve"> two hundred and forty five Crores</v>
          </cell>
          <cell r="G249" t="str">
            <v xml:space="preserve"> two hundred and forty five Millions</v>
          </cell>
          <cell r="H249" t="str">
            <v xml:space="preserve"> two hundred and forty five Billions</v>
          </cell>
        </row>
        <row r="250">
          <cell r="A250">
            <v>246</v>
          </cell>
          <cell r="B250" t="str">
            <v xml:space="preserve"> two hundred and forty six</v>
          </cell>
          <cell r="C250" t="str">
            <v xml:space="preserve"> two hundred and forty six</v>
          </cell>
          <cell r="D250" t="str">
            <v xml:space="preserve"> two hundred and forty six Thousand</v>
          </cell>
          <cell r="E250" t="str">
            <v xml:space="preserve"> two hundred and forty six Lakhs</v>
          </cell>
          <cell r="F250" t="str">
            <v xml:space="preserve"> two hundred and forty six Crores</v>
          </cell>
          <cell r="G250" t="str">
            <v xml:space="preserve"> two hundred and forty six Millions</v>
          </cell>
          <cell r="H250" t="str">
            <v xml:space="preserve"> two hundred and forty six Billions</v>
          </cell>
        </row>
        <row r="251">
          <cell r="A251">
            <v>247</v>
          </cell>
          <cell r="B251" t="str">
            <v xml:space="preserve"> two hundred and forty seven</v>
          </cell>
          <cell r="C251" t="str">
            <v xml:space="preserve"> two hundred and forty seven</v>
          </cell>
          <cell r="D251" t="str">
            <v xml:space="preserve"> two hundred and forty seven Thousand</v>
          </cell>
          <cell r="E251" t="str">
            <v xml:space="preserve"> two hundred and forty seven Lakhs</v>
          </cell>
          <cell r="F251" t="str">
            <v xml:space="preserve"> two hundred and forty seven Crores</v>
          </cell>
          <cell r="G251" t="str">
            <v xml:space="preserve"> two hundred and forty seven Millions</v>
          </cell>
          <cell r="H251" t="str">
            <v xml:space="preserve"> two hundred and forty seven Billions</v>
          </cell>
        </row>
        <row r="252">
          <cell r="A252">
            <v>248</v>
          </cell>
          <cell r="B252" t="str">
            <v xml:space="preserve"> two hundred and forty eight</v>
          </cell>
          <cell r="C252" t="str">
            <v xml:space="preserve"> two hundred and forty eight</v>
          </cell>
          <cell r="D252" t="str">
            <v xml:space="preserve"> two hundred and forty eight Thousand</v>
          </cell>
          <cell r="E252" t="str">
            <v xml:space="preserve"> two hundred and forty eight Lakhs</v>
          </cell>
          <cell r="F252" t="str">
            <v xml:space="preserve"> two hundred and forty eight Crores</v>
          </cell>
          <cell r="G252" t="str">
            <v xml:space="preserve"> two hundred and forty eight Millions</v>
          </cell>
          <cell r="H252" t="str">
            <v xml:space="preserve"> two hundred and forty eight Billions</v>
          </cell>
        </row>
        <row r="253">
          <cell r="A253">
            <v>249</v>
          </cell>
          <cell r="B253" t="str">
            <v xml:space="preserve"> two hundred and forty nine</v>
          </cell>
          <cell r="C253" t="str">
            <v xml:space="preserve"> two hundred and forty nine</v>
          </cell>
          <cell r="D253" t="str">
            <v xml:space="preserve"> two hundred and forty nine Thousand</v>
          </cell>
          <cell r="E253" t="str">
            <v xml:space="preserve"> two hundred and forty nine Lakhs</v>
          </cell>
          <cell r="F253" t="str">
            <v xml:space="preserve"> two hundred and forty nine Crores</v>
          </cell>
          <cell r="G253" t="str">
            <v xml:space="preserve"> two hundred and forty nine Millions</v>
          </cell>
          <cell r="H253" t="str">
            <v xml:space="preserve"> two hundred and forty nine Billions</v>
          </cell>
        </row>
        <row r="254">
          <cell r="A254">
            <v>250</v>
          </cell>
          <cell r="B254" t="str">
            <v xml:space="preserve"> two hundred and fifty</v>
          </cell>
          <cell r="C254" t="str">
            <v xml:space="preserve"> two hundred and fifty</v>
          </cell>
          <cell r="D254" t="str">
            <v xml:space="preserve"> two hundred and fifty Thousand</v>
          </cell>
          <cell r="E254" t="str">
            <v xml:space="preserve"> two hundred and fifty Lakhs</v>
          </cell>
          <cell r="F254" t="str">
            <v xml:space="preserve"> two hundred and fifty Crores</v>
          </cell>
          <cell r="G254" t="str">
            <v xml:space="preserve"> two hundred and fifty Millions</v>
          </cell>
          <cell r="H254" t="str">
            <v xml:space="preserve"> two hundred and fifty Billions</v>
          </cell>
        </row>
        <row r="255">
          <cell r="A255">
            <v>251</v>
          </cell>
          <cell r="B255" t="str">
            <v xml:space="preserve"> two hundred and fifty one</v>
          </cell>
          <cell r="C255" t="str">
            <v xml:space="preserve"> two hundred and fifty one</v>
          </cell>
          <cell r="D255" t="str">
            <v xml:space="preserve"> two hundred and fifty one Thousand</v>
          </cell>
          <cell r="E255" t="str">
            <v xml:space="preserve"> two hundred and fifty one Lakhs</v>
          </cell>
          <cell r="F255" t="str">
            <v xml:space="preserve"> two hundred and fifty one Crores</v>
          </cell>
          <cell r="G255" t="str">
            <v xml:space="preserve"> two hundred and fifty one Millions</v>
          </cell>
          <cell r="H255" t="str">
            <v xml:space="preserve"> two hundred and fifty one Billions</v>
          </cell>
        </row>
        <row r="256">
          <cell r="A256">
            <v>252</v>
          </cell>
          <cell r="B256" t="str">
            <v xml:space="preserve"> two hundred and fifty two</v>
          </cell>
          <cell r="C256" t="str">
            <v xml:space="preserve"> two hundred and fifty two</v>
          </cell>
          <cell r="D256" t="str">
            <v xml:space="preserve"> two hundred and fifty two Thousand</v>
          </cell>
          <cell r="E256" t="str">
            <v xml:space="preserve"> two hundred and fifty two Lakhs</v>
          </cell>
          <cell r="F256" t="str">
            <v xml:space="preserve"> two hundred and fifty two Crores</v>
          </cell>
          <cell r="G256" t="str">
            <v xml:space="preserve"> two hundred and fifty two Millions</v>
          </cell>
          <cell r="H256" t="str">
            <v xml:space="preserve"> two hundred and fifty two Billions</v>
          </cell>
        </row>
        <row r="257">
          <cell r="A257">
            <v>253</v>
          </cell>
          <cell r="B257" t="str">
            <v xml:space="preserve"> two hundred and fifty three</v>
          </cell>
          <cell r="C257" t="str">
            <v xml:space="preserve"> two hundred and fifty three</v>
          </cell>
          <cell r="D257" t="str">
            <v xml:space="preserve"> two hundred and fifty three Thousand</v>
          </cell>
          <cell r="E257" t="str">
            <v xml:space="preserve"> two hundred and fifty three Lakhs</v>
          </cell>
          <cell r="F257" t="str">
            <v xml:space="preserve"> two hundred and fifty three Crores</v>
          </cell>
          <cell r="G257" t="str">
            <v xml:space="preserve"> two hundred and fifty three Millions</v>
          </cell>
          <cell r="H257" t="str">
            <v xml:space="preserve"> two hundred and fifty three Billions</v>
          </cell>
        </row>
        <row r="258">
          <cell r="A258">
            <v>254</v>
          </cell>
          <cell r="B258" t="str">
            <v xml:space="preserve"> two hundred and fifty four</v>
          </cell>
          <cell r="C258" t="str">
            <v xml:space="preserve"> two hundred and fifty four</v>
          </cell>
          <cell r="D258" t="str">
            <v xml:space="preserve"> two hundred and fifty four Thousand</v>
          </cell>
          <cell r="E258" t="str">
            <v xml:space="preserve"> two hundred and fifty four Lakhs</v>
          </cell>
          <cell r="F258" t="str">
            <v xml:space="preserve"> two hundred and fifty four Crores</v>
          </cell>
          <cell r="G258" t="str">
            <v xml:space="preserve"> two hundred and fifty four Millions</v>
          </cell>
          <cell r="H258" t="str">
            <v xml:space="preserve"> two hundred and fifty four Billions</v>
          </cell>
        </row>
        <row r="259">
          <cell r="A259">
            <v>255</v>
          </cell>
          <cell r="B259" t="str">
            <v xml:space="preserve"> two hundred and fifty five</v>
          </cell>
          <cell r="C259" t="str">
            <v xml:space="preserve"> two hundred and fifty five</v>
          </cell>
          <cell r="D259" t="str">
            <v xml:space="preserve"> two hundred and fifty five Thousand</v>
          </cell>
          <cell r="E259" t="str">
            <v xml:space="preserve"> two hundred and fifty five Lakhs</v>
          </cell>
          <cell r="F259" t="str">
            <v xml:space="preserve"> two hundred and fifty five Crores</v>
          </cell>
          <cell r="G259" t="str">
            <v xml:space="preserve"> two hundred and fifty five Millions</v>
          </cell>
          <cell r="H259" t="str">
            <v xml:space="preserve"> two hundred and fifty five Billions</v>
          </cell>
        </row>
        <row r="260">
          <cell r="A260">
            <v>256</v>
          </cell>
          <cell r="B260" t="str">
            <v xml:space="preserve"> two hundred and fifty six</v>
          </cell>
          <cell r="C260" t="str">
            <v xml:space="preserve"> two hundred and fifty six</v>
          </cell>
          <cell r="D260" t="str">
            <v xml:space="preserve"> two hundred and fifty six Thousand</v>
          </cell>
          <cell r="E260" t="str">
            <v xml:space="preserve"> two hundred and fifty six Lakhs</v>
          </cell>
          <cell r="F260" t="str">
            <v xml:space="preserve"> two hundred and fifty six Crores</v>
          </cell>
          <cell r="G260" t="str">
            <v xml:space="preserve"> two hundred and fifty six Millions</v>
          </cell>
          <cell r="H260" t="str">
            <v xml:space="preserve"> two hundred and fifty six Billions</v>
          </cell>
        </row>
        <row r="261">
          <cell r="A261">
            <v>257</v>
          </cell>
          <cell r="B261" t="str">
            <v xml:space="preserve"> two hundred and fifty seven</v>
          </cell>
          <cell r="C261" t="str">
            <v xml:space="preserve"> two hundred and fifty seven</v>
          </cell>
          <cell r="D261" t="str">
            <v xml:space="preserve"> two hundred and fifty seven Thousand</v>
          </cell>
          <cell r="E261" t="str">
            <v xml:space="preserve"> two hundred and fifty seven Lakhs</v>
          </cell>
          <cell r="F261" t="str">
            <v xml:space="preserve"> two hundred and fifty seven Crores</v>
          </cell>
          <cell r="G261" t="str">
            <v xml:space="preserve"> two hundred and fifty seven Millions</v>
          </cell>
          <cell r="H261" t="str">
            <v xml:space="preserve"> two hundred and fifty seven Billions</v>
          </cell>
        </row>
        <row r="262">
          <cell r="A262">
            <v>258</v>
          </cell>
          <cell r="B262" t="str">
            <v xml:space="preserve"> two hundred and fifty eight</v>
          </cell>
          <cell r="C262" t="str">
            <v xml:space="preserve"> two hundred and fifty eight</v>
          </cell>
          <cell r="D262" t="str">
            <v xml:space="preserve"> two hundred and fifty eight Thousand</v>
          </cell>
          <cell r="E262" t="str">
            <v xml:space="preserve"> two hundred and fifty eight Lakhs</v>
          </cell>
          <cell r="F262" t="str">
            <v xml:space="preserve"> two hundred and fifty eight Crores</v>
          </cell>
          <cell r="G262" t="str">
            <v xml:space="preserve"> two hundred and fifty eight Millions</v>
          </cell>
          <cell r="H262" t="str">
            <v xml:space="preserve"> two hundred and fifty eight Billions</v>
          </cell>
        </row>
        <row r="263">
          <cell r="A263">
            <v>259</v>
          </cell>
          <cell r="B263" t="str">
            <v xml:space="preserve"> two hundred and fifty nine</v>
          </cell>
          <cell r="C263" t="str">
            <v xml:space="preserve"> two hundred and fifty nine</v>
          </cell>
          <cell r="D263" t="str">
            <v xml:space="preserve"> two hundred and fifty nine Thousand</v>
          </cell>
          <cell r="E263" t="str">
            <v xml:space="preserve"> two hundred and fifty nine Lakhs</v>
          </cell>
          <cell r="F263" t="str">
            <v xml:space="preserve"> two hundred and fifty nine Crores</v>
          </cell>
          <cell r="G263" t="str">
            <v xml:space="preserve"> two hundred and fifty nine Millions</v>
          </cell>
          <cell r="H263" t="str">
            <v xml:space="preserve"> two hundred and fifty nine Billions</v>
          </cell>
        </row>
        <row r="264">
          <cell r="A264">
            <v>260</v>
          </cell>
          <cell r="B264" t="str">
            <v xml:space="preserve"> two hundred and sixty</v>
          </cell>
          <cell r="C264" t="str">
            <v xml:space="preserve"> two hundred and sixty</v>
          </cell>
          <cell r="D264" t="str">
            <v xml:space="preserve"> two hundred and sixty Thousand</v>
          </cell>
          <cell r="E264" t="str">
            <v xml:space="preserve"> two hundred and sixty Lakhs</v>
          </cell>
          <cell r="F264" t="str">
            <v xml:space="preserve"> two hundred and sixty Crores</v>
          </cell>
          <cell r="G264" t="str">
            <v xml:space="preserve"> two hundred and sixty Millions</v>
          </cell>
          <cell r="H264" t="str">
            <v xml:space="preserve"> two hundred and sixty Billions</v>
          </cell>
        </row>
        <row r="265">
          <cell r="A265">
            <v>261</v>
          </cell>
          <cell r="B265" t="str">
            <v xml:space="preserve"> two hundred and sixty one </v>
          </cell>
          <cell r="C265" t="str">
            <v xml:space="preserve"> two hundred and sixty one </v>
          </cell>
          <cell r="D265" t="str">
            <v xml:space="preserve"> two hundred and sixty one  Thousand</v>
          </cell>
          <cell r="E265" t="str">
            <v xml:space="preserve"> two hundred and sixty one  Lakhs</v>
          </cell>
          <cell r="F265" t="str">
            <v xml:space="preserve"> two hundred and sixty one  Crores</v>
          </cell>
          <cell r="G265" t="str">
            <v xml:space="preserve"> two hundred and sixty one  Millions</v>
          </cell>
          <cell r="H265" t="str">
            <v xml:space="preserve"> two hundred and sixty one  Billions</v>
          </cell>
        </row>
        <row r="266">
          <cell r="A266">
            <v>262</v>
          </cell>
          <cell r="B266" t="str">
            <v xml:space="preserve"> two hundred and sixty two</v>
          </cell>
          <cell r="C266" t="str">
            <v xml:space="preserve"> two hundred and sixty two</v>
          </cell>
          <cell r="D266" t="str">
            <v xml:space="preserve"> two hundred and sixty two Thousand</v>
          </cell>
          <cell r="E266" t="str">
            <v xml:space="preserve"> two hundred and sixty two Lakhs</v>
          </cell>
          <cell r="F266" t="str">
            <v xml:space="preserve"> two hundred and sixty two Crores</v>
          </cell>
          <cell r="G266" t="str">
            <v xml:space="preserve"> two hundred and sixty two Millions</v>
          </cell>
          <cell r="H266" t="str">
            <v xml:space="preserve"> two hundred and sixty two Billions</v>
          </cell>
        </row>
        <row r="267">
          <cell r="A267">
            <v>263</v>
          </cell>
          <cell r="B267" t="str">
            <v xml:space="preserve"> two hundred and sixty three</v>
          </cell>
          <cell r="C267" t="str">
            <v xml:space="preserve"> two hundred and sixty three</v>
          </cell>
          <cell r="D267" t="str">
            <v xml:space="preserve"> two hundred and sixty three Thousand</v>
          </cell>
          <cell r="E267" t="str">
            <v xml:space="preserve"> two hundred and sixty three Lakhs</v>
          </cell>
          <cell r="F267" t="str">
            <v xml:space="preserve"> two hundred and sixty three Crores</v>
          </cell>
          <cell r="G267" t="str">
            <v xml:space="preserve"> two hundred and sixty three Millions</v>
          </cell>
          <cell r="H267" t="str">
            <v xml:space="preserve"> two hundred and sixty three Billions</v>
          </cell>
        </row>
        <row r="268">
          <cell r="A268">
            <v>264</v>
          </cell>
          <cell r="B268" t="str">
            <v xml:space="preserve"> two hundred and sixty four</v>
          </cell>
          <cell r="C268" t="str">
            <v xml:space="preserve"> two hundred and sixty four</v>
          </cell>
          <cell r="D268" t="str">
            <v xml:space="preserve"> two hundred and sixty four Thousand</v>
          </cell>
          <cell r="E268" t="str">
            <v xml:space="preserve"> two hundred and sixty four Lakhs</v>
          </cell>
          <cell r="F268" t="str">
            <v xml:space="preserve"> two hundred and sixty four Crores</v>
          </cell>
          <cell r="G268" t="str">
            <v xml:space="preserve"> two hundred and sixty four Millions</v>
          </cell>
          <cell r="H268" t="str">
            <v xml:space="preserve"> two hundred and sixty four Billions</v>
          </cell>
        </row>
        <row r="269">
          <cell r="A269">
            <v>265</v>
          </cell>
          <cell r="B269" t="str">
            <v xml:space="preserve"> two hundred and sixty five</v>
          </cell>
          <cell r="C269" t="str">
            <v xml:space="preserve"> two hundred and sixty five</v>
          </cell>
          <cell r="D269" t="str">
            <v xml:space="preserve"> two hundred and sixty five Thousand</v>
          </cell>
          <cell r="E269" t="str">
            <v xml:space="preserve"> two hundred and sixty five Lakhs</v>
          </cell>
          <cell r="F269" t="str">
            <v xml:space="preserve"> two hundred and sixty five Crores</v>
          </cell>
          <cell r="G269" t="str">
            <v xml:space="preserve"> two hundred and sixty five Millions</v>
          </cell>
          <cell r="H269" t="str">
            <v xml:space="preserve"> two hundred and sixty five Billions</v>
          </cell>
        </row>
        <row r="270">
          <cell r="A270">
            <v>266</v>
          </cell>
          <cell r="B270" t="str">
            <v xml:space="preserve"> two hundred and sixty six</v>
          </cell>
          <cell r="C270" t="str">
            <v xml:space="preserve"> two hundred and sixty six</v>
          </cell>
          <cell r="D270" t="str">
            <v xml:space="preserve"> two hundred and sixty six Thousand</v>
          </cell>
          <cell r="E270" t="str">
            <v xml:space="preserve"> two hundred and sixty six Lakhs</v>
          </cell>
          <cell r="F270" t="str">
            <v xml:space="preserve"> two hundred and sixty six Crores</v>
          </cell>
          <cell r="G270" t="str">
            <v xml:space="preserve"> two hundred and sixty six Millions</v>
          </cell>
          <cell r="H270" t="str">
            <v xml:space="preserve"> two hundred and sixty six Billions</v>
          </cell>
        </row>
        <row r="271">
          <cell r="A271">
            <v>267</v>
          </cell>
          <cell r="B271" t="str">
            <v xml:space="preserve"> two hundred and sixty seven</v>
          </cell>
          <cell r="C271" t="str">
            <v xml:space="preserve"> two hundred and sixty seven</v>
          </cell>
          <cell r="D271" t="str">
            <v xml:space="preserve"> two hundred and sixty seven Thousand</v>
          </cell>
          <cell r="E271" t="str">
            <v xml:space="preserve"> two hundred and sixty seven Lakhs</v>
          </cell>
          <cell r="F271" t="str">
            <v xml:space="preserve"> two hundred and sixty seven Crores</v>
          </cell>
          <cell r="G271" t="str">
            <v xml:space="preserve"> two hundred and sixty seven Millions</v>
          </cell>
          <cell r="H271" t="str">
            <v xml:space="preserve"> two hundred and sixty seven Billions</v>
          </cell>
        </row>
        <row r="272">
          <cell r="A272">
            <v>268</v>
          </cell>
          <cell r="B272" t="str">
            <v xml:space="preserve"> two hundred and sixty eight</v>
          </cell>
          <cell r="C272" t="str">
            <v xml:space="preserve"> two hundred and sixty eight</v>
          </cell>
          <cell r="D272" t="str">
            <v xml:space="preserve"> two hundred and sixty eight Thousand</v>
          </cell>
          <cell r="E272" t="str">
            <v xml:space="preserve"> two hundred and sixty eight Lakhs</v>
          </cell>
          <cell r="F272" t="str">
            <v xml:space="preserve"> two hundred and sixty eight Crores</v>
          </cell>
          <cell r="G272" t="str">
            <v xml:space="preserve"> two hundred and sixty eight Millions</v>
          </cell>
          <cell r="H272" t="str">
            <v xml:space="preserve"> two hundred and sixty eight Billions</v>
          </cell>
        </row>
        <row r="273">
          <cell r="A273">
            <v>269</v>
          </cell>
          <cell r="B273" t="str">
            <v xml:space="preserve"> two hundred and sixty nine</v>
          </cell>
          <cell r="C273" t="str">
            <v xml:space="preserve"> two hundred and sixty nine</v>
          </cell>
          <cell r="D273" t="str">
            <v xml:space="preserve"> two hundred and sixty nine Thousand</v>
          </cell>
          <cell r="E273" t="str">
            <v xml:space="preserve"> two hundred and sixty nine Lakhs</v>
          </cell>
          <cell r="F273" t="str">
            <v xml:space="preserve"> two hundred and sixty nine Crores</v>
          </cell>
          <cell r="G273" t="str">
            <v xml:space="preserve"> two hundred and sixty nine Millions</v>
          </cell>
          <cell r="H273" t="str">
            <v xml:space="preserve"> two hundred and sixty nine Billions</v>
          </cell>
        </row>
        <row r="274">
          <cell r="A274">
            <v>270</v>
          </cell>
          <cell r="B274" t="str">
            <v xml:space="preserve"> two hundred and seventy</v>
          </cell>
          <cell r="C274" t="str">
            <v xml:space="preserve"> two hundred and seventy</v>
          </cell>
          <cell r="D274" t="str">
            <v xml:space="preserve"> two hundred and seventy Thousand</v>
          </cell>
          <cell r="E274" t="str">
            <v xml:space="preserve"> two hundred and seventy Lakhs</v>
          </cell>
          <cell r="F274" t="str">
            <v xml:space="preserve"> two hundred and seventy Crores</v>
          </cell>
          <cell r="G274" t="str">
            <v xml:space="preserve"> two hundred and seventy Millions</v>
          </cell>
          <cell r="H274" t="str">
            <v xml:space="preserve"> two hundred and seventy Billions</v>
          </cell>
        </row>
        <row r="275">
          <cell r="A275">
            <v>271</v>
          </cell>
          <cell r="B275" t="str">
            <v xml:space="preserve"> two hundred and seventy one</v>
          </cell>
          <cell r="C275" t="str">
            <v xml:space="preserve"> two hundred and seventy one</v>
          </cell>
          <cell r="D275" t="str">
            <v xml:space="preserve"> two hundred and seventy one Thousand</v>
          </cell>
          <cell r="E275" t="str">
            <v xml:space="preserve"> two hundred and seventy one Lakhs</v>
          </cell>
          <cell r="F275" t="str">
            <v xml:space="preserve"> two hundred and seventy one Crores</v>
          </cell>
          <cell r="G275" t="str">
            <v xml:space="preserve"> two hundred and seventy one Millions</v>
          </cell>
          <cell r="H275" t="str">
            <v xml:space="preserve"> two hundred and seventy one Billions</v>
          </cell>
        </row>
        <row r="276">
          <cell r="A276">
            <v>272</v>
          </cell>
          <cell r="B276" t="str">
            <v xml:space="preserve"> two hundred and seventy two </v>
          </cell>
          <cell r="C276" t="str">
            <v xml:space="preserve"> two hundred and seventy two </v>
          </cell>
          <cell r="D276" t="str">
            <v xml:space="preserve"> two hundred and seventy two  Thousand</v>
          </cell>
          <cell r="E276" t="str">
            <v xml:space="preserve"> two hundred and seventy two  Lakhs</v>
          </cell>
          <cell r="F276" t="str">
            <v xml:space="preserve"> two hundred and seventy two  Crores</v>
          </cell>
          <cell r="G276" t="str">
            <v xml:space="preserve"> two hundred and seventy two  Millions</v>
          </cell>
          <cell r="H276" t="str">
            <v xml:space="preserve"> two hundred and seventy two  Billions</v>
          </cell>
        </row>
        <row r="277">
          <cell r="A277">
            <v>273</v>
          </cell>
          <cell r="B277" t="str">
            <v xml:space="preserve"> two hundred and seventy three</v>
          </cell>
          <cell r="C277" t="str">
            <v xml:space="preserve"> two hundred and seventy three</v>
          </cell>
          <cell r="D277" t="str">
            <v xml:space="preserve"> two hundred and seventy three Thousand</v>
          </cell>
          <cell r="E277" t="str">
            <v xml:space="preserve"> two hundred and seventy three Lakhs</v>
          </cell>
          <cell r="F277" t="str">
            <v xml:space="preserve"> two hundred and seventy three Crores</v>
          </cell>
          <cell r="G277" t="str">
            <v xml:space="preserve"> two hundred and seventy three Millions</v>
          </cell>
          <cell r="H277" t="str">
            <v xml:space="preserve"> two hundred and seventy three Billions</v>
          </cell>
        </row>
        <row r="278">
          <cell r="A278">
            <v>274</v>
          </cell>
          <cell r="B278" t="str">
            <v xml:space="preserve"> two hundred and seventy four</v>
          </cell>
          <cell r="C278" t="str">
            <v xml:space="preserve"> two hundred and seventy four</v>
          </cell>
          <cell r="D278" t="str">
            <v xml:space="preserve"> two hundred and seventy four Thousand</v>
          </cell>
          <cell r="E278" t="str">
            <v xml:space="preserve"> two hundred and seventy four Lakhs</v>
          </cell>
          <cell r="F278" t="str">
            <v xml:space="preserve"> two hundred and seventy four Crores</v>
          </cell>
          <cell r="G278" t="str">
            <v xml:space="preserve"> two hundred and seventy four Millions</v>
          </cell>
          <cell r="H278" t="str">
            <v xml:space="preserve"> two hundred and seventy four Billions</v>
          </cell>
        </row>
        <row r="279">
          <cell r="A279">
            <v>275</v>
          </cell>
          <cell r="B279" t="str">
            <v xml:space="preserve"> two hundred and seventy five</v>
          </cell>
          <cell r="C279" t="str">
            <v xml:space="preserve"> two hundred and seventy five</v>
          </cell>
          <cell r="D279" t="str">
            <v xml:space="preserve"> two hundred and seventy five Thousand</v>
          </cell>
          <cell r="E279" t="str">
            <v xml:space="preserve"> two hundred and seventy five Lakhs</v>
          </cell>
          <cell r="F279" t="str">
            <v xml:space="preserve"> two hundred and seventy five Crores</v>
          </cell>
          <cell r="G279" t="str">
            <v xml:space="preserve"> two hundred and seventy five Millions</v>
          </cell>
          <cell r="H279" t="str">
            <v xml:space="preserve"> two hundred and seventy five Billions</v>
          </cell>
        </row>
        <row r="280">
          <cell r="A280">
            <v>276</v>
          </cell>
          <cell r="B280" t="str">
            <v xml:space="preserve"> two hundred and seventy six</v>
          </cell>
          <cell r="C280" t="str">
            <v xml:space="preserve"> two hundred and seventy six</v>
          </cell>
          <cell r="D280" t="str">
            <v xml:space="preserve"> two hundred and seventy six Thousand</v>
          </cell>
          <cell r="E280" t="str">
            <v xml:space="preserve"> two hundred and seventy six Lakhs</v>
          </cell>
          <cell r="F280" t="str">
            <v xml:space="preserve"> two hundred and seventy six Crores</v>
          </cell>
          <cell r="G280" t="str">
            <v xml:space="preserve"> two hundred and seventy six Millions</v>
          </cell>
          <cell r="H280" t="str">
            <v xml:space="preserve"> two hundred and seventy six Billions</v>
          </cell>
        </row>
        <row r="281">
          <cell r="A281">
            <v>277</v>
          </cell>
          <cell r="B281" t="str">
            <v xml:space="preserve"> two hundred and seventy seven</v>
          </cell>
          <cell r="C281" t="str">
            <v xml:space="preserve"> two hundred and seventy seven</v>
          </cell>
          <cell r="D281" t="str">
            <v xml:space="preserve"> two hundred and seventy seven Thousand</v>
          </cell>
          <cell r="E281" t="str">
            <v xml:space="preserve"> two hundred and seventy seven Lakhs</v>
          </cell>
          <cell r="F281" t="str">
            <v xml:space="preserve"> two hundred and seventy seven Crores</v>
          </cell>
          <cell r="G281" t="str">
            <v xml:space="preserve"> two hundred and seventy seven Millions</v>
          </cell>
          <cell r="H281" t="str">
            <v xml:space="preserve"> two hundred and seventy seven Billions</v>
          </cell>
        </row>
        <row r="282">
          <cell r="A282">
            <v>278</v>
          </cell>
          <cell r="B282" t="str">
            <v xml:space="preserve"> two hundred and seventy eight</v>
          </cell>
          <cell r="C282" t="str">
            <v xml:space="preserve"> two hundred and seventy eight</v>
          </cell>
          <cell r="D282" t="str">
            <v xml:space="preserve"> two hundred and seventy eight Thousand</v>
          </cell>
          <cell r="E282" t="str">
            <v xml:space="preserve"> two hundred and seventy eight Lakhs</v>
          </cell>
          <cell r="F282" t="str">
            <v xml:space="preserve"> two hundred and seventy eight Crores</v>
          </cell>
          <cell r="G282" t="str">
            <v xml:space="preserve"> two hundred and seventy eight Millions</v>
          </cell>
          <cell r="H282" t="str">
            <v xml:space="preserve"> two hundred and seventy eight Billions</v>
          </cell>
        </row>
        <row r="283">
          <cell r="A283">
            <v>279</v>
          </cell>
          <cell r="B283" t="str">
            <v xml:space="preserve"> two hundred and seventy nine</v>
          </cell>
          <cell r="C283" t="str">
            <v xml:space="preserve"> two hundred and seventy nine</v>
          </cell>
          <cell r="D283" t="str">
            <v xml:space="preserve"> two hundred and seventy nine Thousand</v>
          </cell>
          <cell r="E283" t="str">
            <v xml:space="preserve"> two hundred and seventy nine Lakhs</v>
          </cell>
          <cell r="F283" t="str">
            <v xml:space="preserve"> two hundred and seventy nine Crores</v>
          </cell>
          <cell r="G283" t="str">
            <v xml:space="preserve"> two hundred and seventy nine Millions</v>
          </cell>
          <cell r="H283" t="str">
            <v xml:space="preserve"> two hundred and seventy nine Billions</v>
          </cell>
        </row>
        <row r="284">
          <cell r="A284">
            <v>280</v>
          </cell>
          <cell r="B284" t="str">
            <v xml:space="preserve"> two hundred and eighty</v>
          </cell>
          <cell r="C284" t="str">
            <v xml:space="preserve"> two hundred and eighty</v>
          </cell>
          <cell r="D284" t="str">
            <v xml:space="preserve"> two hundred and eighty Thousand</v>
          </cell>
          <cell r="E284" t="str">
            <v xml:space="preserve"> two hundred and eighty Lakhs</v>
          </cell>
          <cell r="F284" t="str">
            <v xml:space="preserve"> two hundred and eighty Crores</v>
          </cell>
          <cell r="G284" t="str">
            <v xml:space="preserve"> two hundred and eighty Millions</v>
          </cell>
          <cell r="H284" t="str">
            <v xml:space="preserve"> two hundred and eighty Billions</v>
          </cell>
        </row>
        <row r="285">
          <cell r="A285">
            <v>281</v>
          </cell>
          <cell r="B285" t="str">
            <v xml:space="preserve"> two hundred and eighty one</v>
          </cell>
          <cell r="C285" t="str">
            <v xml:space="preserve"> two hundred and eighty one</v>
          </cell>
          <cell r="D285" t="str">
            <v xml:space="preserve"> two hundred and eighty one Thousand</v>
          </cell>
          <cell r="E285" t="str">
            <v xml:space="preserve"> two hundred and eighty one Lakhs</v>
          </cell>
          <cell r="F285" t="str">
            <v xml:space="preserve"> two hundred and eighty one Crores</v>
          </cell>
          <cell r="G285" t="str">
            <v xml:space="preserve"> two hundred and eighty one Millions</v>
          </cell>
          <cell r="H285" t="str">
            <v xml:space="preserve"> two hundred and eighty one Billions</v>
          </cell>
        </row>
        <row r="286">
          <cell r="A286">
            <v>282</v>
          </cell>
          <cell r="B286" t="str">
            <v xml:space="preserve"> two hundred and eighty two</v>
          </cell>
          <cell r="C286" t="str">
            <v xml:space="preserve"> two hundred and eighty two</v>
          </cell>
          <cell r="D286" t="str">
            <v xml:space="preserve"> two hundred and eighty two Thousand</v>
          </cell>
          <cell r="E286" t="str">
            <v xml:space="preserve"> two hundred and eighty two Lakhs</v>
          </cell>
          <cell r="F286" t="str">
            <v xml:space="preserve"> two hundred and eighty two Crores</v>
          </cell>
          <cell r="G286" t="str">
            <v xml:space="preserve"> two hundred and eighty two Millions</v>
          </cell>
          <cell r="H286" t="str">
            <v xml:space="preserve"> two hundred and eighty two Billions</v>
          </cell>
        </row>
        <row r="287">
          <cell r="A287">
            <v>283</v>
          </cell>
          <cell r="B287" t="str">
            <v xml:space="preserve"> two hundred and eighty three</v>
          </cell>
          <cell r="C287" t="str">
            <v xml:space="preserve"> two hundred and eighty three</v>
          </cell>
          <cell r="D287" t="str">
            <v xml:space="preserve"> two hundred and eighty three Thousand</v>
          </cell>
          <cell r="E287" t="str">
            <v xml:space="preserve"> two hundred and eighty three Lakhs</v>
          </cell>
          <cell r="F287" t="str">
            <v xml:space="preserve"> two hundred and eighty three Crores</v>
          </cell>
          <cell r="G287" t="str">
            <v xml:space="preserve"> two hundred and eighty three Millions</v>
          </cell>
          <cell r="H287" t="str">
            <v xml:space="preserve"> two hundred and eighty three Billions</v>
          </cell>
        </row>
        <row r="288">
          <cell r="A288">
            <v>284</v>
          </cell>
          <cell r="B288" t="str">
            <v xml:space="preserve"> two hundred and eighty four</v>
          </cell>
          <cell r="C288" t="str">
            <v xml:space="preserve"> two hundred and eighty four</v>
          </cell>
          <cell r="D288" t="str">
            <v xml:space="preserve"> two hundred and eighty four Thousand</v>
          </cell>
          <cell r="E288" t="str">
            <v xml:space="preserve"> two hundred and eighty four Lakhs</v>
          </cell>
          <cell r="F288" t="str">
            <v xml:space="preserve"> two hundred and eighty four Crores</v>
          </cell>
          <cell r="G288" t="str">
            <v xml:space="preserve"> two hundred and eighty four Millions</v>
          </cell>
          <cell r="H288" t="str">
            <v xml:space="preserve"> two hundred and eighty four Billions</v>
          </cell>
        </row>
        <row r="289">
          <cell r="A289">
            <v>285</v>
          </cell>
          <cell r="B289" t="str">
            <v xml:space="preserve"> two hundred and eighty five</v>
          </cell>
          <cell r="C289" t="str">
            <v xml:space="preserve"> two hundred and eighty five</v>
          </cell>
          <cell r="D289" t="str">
            <v xml:space="preserve"> two hundred and eighty five Thousand</v>
          </cell>
          <cell r="E289" t="str">
            <v xml:space="preserve"> two hundred and eighty five Lakhs</v>
          </cell>
          <cell r="F289" t="str">
            <v xml:space="preserve"> two hundred and eighty five Crores</v>
          </cell>
          <cell r="G289" t="str">
            <v xml:space="preserve"> two hundred and eighty five Millions</v>
          </cell>
          <cell r="H289" t="str">
            <v xml:space="preserve"> two hundred and eighty five Billions</v>
          </cell>
        </row>
        <row r="290">
          <cell r="A290">
            <v>286</v>
          </cell>
          <cell r="B290" t="str">
            <v xml:space="preserve"> two hundred and eighty six</v>
          </cell>
          <cell r="C290" t="str">
            <v xml:space="preserve"> two hundred and eighty six</v>
          </cell>
          <cell r="D290" t="str">
            <v xml:space="preserve"> two hundred and eighty six Thousand</v>
          </cell>
          <cell r="E290" t="str">
            <v xml:space="preserve"> two hundred and eighty six Lakhs</v>
          </cell>
          <cell r="F290" t="str">
            <v xml:space="preserve"> two hundred and eighty six Crores</v>
          </cell>
          <cell r="G290" t="str">
            <v xml:space="preserve"> two hundred and eighty six Millions</v>
          </cell>
          <cell r="H290" t="str">
            <v xml:space="preserve"> two hundred and eighty six Billions</v>
          </cell>
        </row>
        <row r="291">
          <cell r="A291">
            <v>287</v>
          </cell>
          <cell r="B291" t="str">
            <v xml:space="preserve"> two hundred and eighty seven</v>
          </cell>
          <cell r="C291" t="str">
            <v xml:space="preserve"> two hundred and eighty seven</v>
          </cell>
          <cell r="D291" t="str">
            <v xml:space="preserve"> two hundred and eighty seven Thousand</v>
          </cell>
          <cell r="E291" t="str">
            <v xml:space="preserve"> two hundred and eighty seven Lakhs</v>
          </cell>
          <cell r="F291" t="str">
            <v xml:space="preserve"> two hundred and eighty seven Crores</v>
          </cell>
          <cell r="G291" t="str">
            <v xml:space="preserve"> two hundred and eighty seven Millions</v>
          </cell>
          <cell r="H291" t="str">
            <v xml:space="preserve"> two hundred and eighty seven Billions</v>
          </cell>
        </row>
        <row r="292">
          <cell r="A292">
            <v>288</v>
          </cell>
          <cell r="B292" t="str">
            <v xml:space="preserve"> two hundred and eighty eight</v>
          </cell>
          <cell r="C292" t="str">
            <v xml:space="preserve"> two hundred and eighty eight</v>
          </cell>
          <cell r="D292" t="str">
            <v xml:space="preserve"> two hundred and eighty eight Thousand</v>
          </cell>
          <cell r="E292" t="str">
            <v xml:space="preserve"> two hundred and eighty eight Lakhs</v>
          </cell>
          <cell r="F292" t="str">
            <v xml:space="preserve"> two hundred and eighty eight Crores</v>
          </cell>
          <cell r="G292" t="str">
            <v xml:space="preserve"> two hundred and eighty eight Millions</v>
          </cell>
          <cell r="H292" t="str">
            <v xml:space="preserve"> two hundred and eighty eight Billions</v>
          </cell>
        </row>
        <row r="293">
          <cell r="A293">
            <v>289</v>
          </cell>
          <cell r="B293" t="str">
            <v xml:space="preserve"> two hundred and eighty nine</v>
          </cell>
          <cell r="C293" t="str">
            <v xml:space="preserve"> two hundred and eighty nine</v>
          </cell>
          <cell r="D293" t="str">
            <v xml:space="preserve"> two hundred and eighty nine Thousand</v>
          </cell>
          <cell r="E293" t="str">
            <v xml:space="preserve"> two hundred and eighty nine Lakhs</v>
          </cell>
          <cell r="F293" t="str">
            <v xml:space="preserve"> two hundred and eighty nine Crores</v>
          </cell>
          <cell r="G293" t="str">
            <v xml:space="preserve"> two hundred and eighty nine Millions</v>
          </cell>
          <cell r="H293" t="str">
            <v xml:space="preserve"> two hundred and eighty nine Billions</v>
          </cell>
        </row>
        <row r="294">
          <cell r="A294">
            <v>290</v>
          </cell>
          <cell r="B294" t="str">
            <v xml:space="preserve"> two hundred and ninety</v>
          </cell>
          <cell r="C294" t="str">
            <v xml:space="preserve"> two hundred and ninety</v>
          </cell>
          <cell r="D294" t="str">
            <v xml:space="preserve"> two hundred and ninety Thousand</v>
          </cell>
          <cell r="E294" t="str">
            <v xml:space="preserve"> two hundred and ninety Lakhs</v>
          </cell>
          <cell r="F294" t="str">
            <v xml:space="preserve"> two hundred and ninety Crores</v>
          </cell>
          <cell r="G294" t="str">
            <v xml:space="preserve"> two hundred and ninety Millions</v>
          </cell>
          <cell r="H294" t="str">
            <v xml:space="preserve"> two hundred and ninety Billions</v>
          </cell>
        </row>
        <row r="295">
          <cell r="A295">
            <v>291</v>
          </cell>
          <cell r="B295" t="str">
            <v xml:space="preserve"> two hundred and ninety one</v>
          </cell>
          <cell r="C295" t="str">
            <v xml:space="preserve"> two hundred and ninety one</v>
          </cell>
          <cell r="D295" t="str">
            <v xml:space="preserve"> two hundred and ninety one Thousand</v>
          </cell>
          <cell r="E295" t="str">
            <v xml:space="preserve"> two hundred and ninety one Lakhs</v>
          </cell>
          <cell r="F295" t="str">
            <v xml:space="preserve"> two hundred and ninety one Crores</v>
          </cell>
          <cell r="G295" t="str">
            <v xml:space="preserve"> two hundred and ninety one Millions</v>
          </cell>
          <cell r="H295" t="str">
            <v xml:space="preserve"> two hundred and ninety one Billions</v>
          </cell>
        </row>
        <row r="296">
          <cell r="A296">
            <v>292</v>
          </cell>
          <cell r="B296" t="str">
            <v xml:space="preserve"> two hundred and ninety two</v>
          </cell>
          <cell r="C296" t="str">
            <v xml:space="preserve"> two hundred and ninety two</v>
          </cell>
          <cell r="D296" t="str">
            <v xml:space="preserve"> two hundred and ninety two Thousand</v>
          </cell>
          <cell r="E296" t="str">
            <v xml:space="preserve"> two hundred and ninety two Lakhs</v>
          </cell>
          <cell r="F296" t="str">
            <v xml:space="preserve"> two hundred and ninety two Crores</v>
          </cell>
          <cell r="G296" t="str">
            <v xml:space="preserve"> two hundred and ninety two Millions</v>
          </cell>
          <cell r="H296" t="str">
            <v xml:space="preserve"> two hundred and ninety two Billions</v>
          </cell>
        </row>
        <row r="297">
          <cell r="A297">
            <v>293</v>
          </cell>
          <cell r="B297" t="str">
            <v xml:space="preserve"> two hundred and ninety three</v>
          </cell>
          <cell r="C297" t="str">
            <v xml:space="preserve"> two hundred and ninety three</v>
          </cell>
          <cell r="D297" t="str">
            <v xml:space="preserve"> two hundred and ninety three Thousand</v>
          </cell>
          <cell r="E297" t="str">
            <v xml:space="preserve"> two hundred and ninety three Lakhs</v>
          </cell>
          <cell r="F297" t="str">
            <v xml:space="preserve"> two hundred and ninety three Crores</v>
          </cell>
          <cell r="G297" t="str">
            <v xml:space="preserve"> two hundred and ninety three Millions</v>
          </cell>
          <cell r="H297" t="str">
            <v xml:space="preserve"> two hundred and ninety three Billions</v>
          </cell>
        </row>
        <row r="298">
          <cell r="A298">
            <v>294</v>
          </cell>
          <cell r="B298" t="str">
            <v xml:space="preserve"> two hundred and ninety four</v>
          </cell>
          <cell r="C298" t="str">
            <v xml:space="preserve"> two hundred and ninety four</v>
          </cell>
          <cell r="D298" t="str">
            <v xml:space="preserve"> two hundred and ninety four Thousand</v>
          </cell>
          <cell r="E298" t="str">
            <v xml:space="preserve"> two hundred and ninety four Lakhs</v>
          </cell>
          <cell r="F298" t="str">
            <v xml:space="preserve"> two hundred and ninety four Crores</v>
          </cell>
          <cell r="G298" t="str">
            <v xml:space="preserve"> two hundred and ninety four Millions</v>
          </cell>
          <cell r="H298" t="str">
            <v xml:space="preserve"> two hundred and ninety four Billions</v>
          </cell>
        </row>
        <row r="299">
          <cell r="A299">
            <v>295</v>
          </cell>
          <cell r="B299" t="str">
            <v xml:space="preserve"> two hundred and ninety five</v>
          </cell>
          <cell r="C299" t="str">
            <v xml:space="preserve"> two hundred and ninety five</v>
          </cell>
          <cell r="D299" t="str">
            <v xml:space="preserve"> two hundred and ninety five Thousand</v>
          </cell>
          <cell r="E299" t="str">
            <v xml:space="preserve"> two hundred and ninety five Lakhs</v>
          </cell>
          <cell r="F299" t="str">
            <v xml:space="preserve"> two hundred and ninety five Crores</v>
          </cell>
          <cell r="G299" t="str">
            <v xml:space="preserve"> two hundred and ninety five Millions</v>
          </cell>
          <cell r="H299" t="str">
            <v xml:space="preserve"> two hundred and ninety five Billions</v>
          </cell>
        </row>
        <row r="300">
          <cell r="A300">
            <v>296</v>
          </cell>
          <cell r="B300" t="str">
            <v xml:space="preserve"> two hundred and ninety six</v>
          </cell>
          <cell r="C300" t="str">
            <v xml:space="preserve"> two hundred and ninety six</v>
          </cell>
          <cell r="D300" t="str">
            <v xml:space="preserve"> two hundred and ninety six Thousand</v>
          </cell>
          <cell r="E300" t="str">
            <v xml:space="preserve"> two hundred and ninety six Lakhs</v>
          </cell>
          <cell r="F300" t="str">
            <v xml:space="preserve"> two hundred and ninety six Crores</v>
          </cell>
          <cell r="G300" t="str">
            <v xml:space="preserve"> two hundred and ninety six Millions</v>
          </cell>
          <cell r="H300" t="str">
            <v xml:space="preserve"> two hundred and ninety six Billions</v>
          </cell>
        </row>
        <row r="301">
          <cell r="A301">
            <v>297</v>
          </cell>
          <cell r="B301" t="str">
            <v xml:space="preserve"> two hundred and ninety seven</v>
          </cell>
          <cell r="C301" t="str">
            <v xml:space="preserve"> two hundred and ninety seven</v>
          </cell>
          <cell r="D301" t="str">
            <v xml:space="preserve"> two hundred and ninety seven Thousand</v>
          </cell>
          <cell r="E301" t="str">
            <v xml:space="preserve"> two hundred and ninety seven Lakhs</v>
          </cell>
          <cell r="F301" t="str">
            <v xml:space="preserve"> two hundred and ninety seven Crores</v>
          </cell>
          <cell r="G301" t="str">
            <v xml:space="preserve"> two hundred and ninety seven Millions</v>
          </cell>
          <cell r="H301" t="str">
            <v xml:space="preserve"> two hundred and ninety seven Billions</v>
          </cell>
        </row>
        <row r="302">
          <cell r="A302">
            <v>298</v>
          </cell>
          <cell r="B302" t="str">
            <v xml:space="preserve"> two hundred and ninety eight</v>
          </cell>
          <cell r="C302" t="str">
            <v xml:space="preserve"> two hundred and ninety eight</v>
          </cell>
          <cell r="D302" t="str">
            <v xml:space="preserve"> two hundred and ninety eight Thousand</v>
          </cell>
          <cell r="E302" t="str">
            <v xml:space="preserve"> two hundred and ninety eight Lakhs</v>
          </cell>
          <cell r="F302" t="str">
            <v xml:space="preserve"> two hundred and ninety eight Crores</v>
          </cell>
          <cell r="G302" t="str">
            <v xml:space="preserve"> two hundred and ninety eight Millions</v>
          </cell>
          <cell r="H302" t="str">
            <v xml:space="preserve"> two hundred and ninety eight Billions</v>
          </cell>
        </row>
        <row r="303">
          <cell r="A303">
            <v>299</v>
          </cell>
          <cell r="B303" t="str">
            <v xml:space="preserve"> two hundred and ninety nine</v>
          </cell>
          <cell r="C303" t="str">
            <v xml:space="preserve"> two hundred and ninety nine</v>
          </cell>
          <cell r="D303" t="str">
            <v xml:space="preserve"> two hundred and ninety nine Thousand</v>
          </cell>
          <cell r="E303" t="str">
            <v xml:space="preserve"> two hundred and ninety nine Lakhs</v>
          </cell>
          <cell r="F303" t="str">
            <v xml:space="preserve"> two hundred and ninety nine Crores</v>
          </cell>
          <cell r="G303" t="str">
            <v xml:space="preserve"> two hundred and ninety nine Millions</v>
          </cell>
          <cell r="H303" t="str">
            <v xml:space="preserve"> two hundred and ninety nine Billions</v>
          </cell>
        </row>
        <row r="304">
          <cell r="A304">
            <v>300</v>
          </cell>
          <cell r="B304" t="str">
            <v xml:space="preserve"> three hundred </v>
          </cell>
          <cell r="C304" t="str">
            <v xml:space="preserve"> three hundred </v>
          </cell>
          <cell r="D304" t="str">
            <v xml:space="preserve"> three hundred  Thousand</v>
          </cell>
          <cell r="E304" t="str">
            <v xml:space="preserve"> three hundred  Lakhs</v>
          </cell>
          <cell r="F304" t="str">
            <v xml:space="preserve"> three hundred  Crores</v>
          </cell>
          <cell r="G304" t="str">
            <v xml:space="preserve"> three hundred  Millions</v>
          </cell>
          <cell r="H304" t="str">
            <v xml:space="preserve"> three hundred  Billions</v>
          </cell>
        </row>
        <row r="305">
          <cell r="A305">
            <v>301</v>
          </cell>
          <cell r="B305" t="str">
            <v xml:space="preserve"> three hundred and one </v>
          </cell>
          <cell r="C305" t="str">
            <v xml:space="preserve"> three hundred and one </v>
          </cell>
          <cell r="D305" t="str">
            <v xml:space="preserve"> three hundred and one  Thousand</v>
          </cell>
          <cell r="E305" t="str">
            <v xml:space="preserve"> three hundred and one  Lakhs</v>
          </cell>
          <cell r="F305" t="str">
            <v xml:space="preserve"> three hundred and one  Crores</v>
          </cell>
          <cell r="G305" t="str">
            <v xml:space="preserve"> three hundred and one  Millions</v>
          </cell>
          <cell r="H305" t="str">
            <v xml:space="preserve"> three hundred and one  Billions</v>
          </cell>
        </row>
        <row r="306">
          <cell r="A306">
            <v>302</v>
          </cell>
          <cell r="B306" t="str">
            <v xml:space="preserve"> three hundred and two</v>
          </cell>
          <cell r="C306" t="str">
            <v xml:space="preserve"> three hundred and two</v>
          </cell>
          <cell r="D306" t="str">
            <v xml:space="preserve"> three hundred and two Thousand</v>
          </cell>
          <cell r="E306" t="str">
            <v xml:space="preserve"> three hundred and two Lakhs</v>
          </cell>
          <cell r="F306" t="str">
            <v xml:space="preserve"> three hundred and two Crores</v>
          </cell>
          <cell r="G306" t="str">
            <v xml:space="preserve"> three hundred and two Millions</v>
          </cell>
          <cell r="H306" t="str">
            <v xml:space="preserve"> three hundred and two Billions</v>
          </cell>
        </row>
        <row r="307">
          <cell r="A307">
            <v>303</v>
          </cell>
          <cell r="B307" t="str">
            <v xml:space="preserve"> three hundred and three</v>
          </cell>
          <cell r="C307" t="str">
            <v xml:space="preserve"> three hundred and three</v>
          </cell>
          <cell r="D307" t="str">
            <v xml:space="preserve"> three hundred and three Thousand</v>
          </cell>
          <cell r="E307" t="str">
            <v xml:space="preserve"> three hundred and three Lakhs</v>
          </cell>
          <cell r="F307" t="str">
            <v xml:space="preserve"> three hundred and three Crores</v>
          </cell>
          <cell r="G307" t="str">
            <v xml:space="preserve"> three hundred and three Millions</v>
          </cell>
          <cell r="H307" t="str">
            <v xml:space="preserve"> three hundred and three Billions</v>
          </cell>
        </row>
        <row r="308">
          <cell r="A308">
            <v>304</v>
          </cell>
          <cell r="B308" t="str">
            <v xml:space="preserve"> three hundred and four</v>
          </cell>
          <cell r="C308" t="str">
            <v xml:space="preserve"> three hundred and four</v>
          </cell>
          <cell r="D308" t="str">
            <v xml:space="preserve"> three hundred and four Thousand</v>
          </cell>
          <cell r="E308" t="str">
            <v xml:space="preserve"> three hundred and four Lakhs</v>
          </cell>
          <cell r="F308" t="str">
            <v xml:space="preserve"> three hundred and four Crores</v>
          </cell>
          <cell r="G308" t="str">
            <v xml:space="preserve"> three hundred and four Millions</v>
          </cell>
          <cell r="H308" t="str">
            <v xml:space="preserve"> three hundred and four Billions</v>
          </cell>
        </row>
        <row r="309">
          <cell r="A309">
            <v>305</v>
          </cell>
          <cell r="B309" t="str">
            <v xml:space="preserve"> three hundred and five</v>
          </cell>
          <cell r="C309" t="str">
            <v xml:space="preserve"> three hundred and five</v>
          </cell>
          <cell r="D309" t="str">
            <v xml:space="preserve"> three hundred and five Thousand</v>
          </cell>
          <cell r="E309" t="str">
            <v xml:space="preserve"> three hundred and five Lakhs</v>
          </cell>
          <cell r="F309" t="str">
            <v xml:space="preserve"> three hundred and five Crores</v>
          </cell>
          <cell r="G309" t="str">
            <v xml:space="preserve"> three hundred and five Millions</v>
          </cell>
          <cell r="H309" t="str">
            <v xml:space="preserve"> three hundred and five Billions</v>
          </cell>
        </row>
        <row r="310">
          <cell r="A310">
            <v>306</v>
          </cell>
          <cell r="B310" t="str">
            <v xml:space="preserve"> three hundred and six</v>
          </cell>
          <cell r="C310" t="str">
            <v xml:space="preserve"> three hundred and six</v>
          </cell>
          <cell r="D310" t="str">
            <v xml:space="preserve"> three hundred and six Thousand</v>
          </cell>
          <cell r="E310" t="str">
            <v xml:space="preserve"> three hundred and six Lakhs</v>
          </cell>
          <cell r="F310" t="str">
            <v xml:space="preserve"> three hundred and six Crores</v>
          </cell>
          <cell r="G310" t="str">
            <v xml:space="preserve"> three hundred and six Millions</v>
          </cell>
          <cell r="H310" t="str">
            <v xml:space="preserve"> three hundred and six Billions</v>
          </cell>
        </row>
        <row r="311">
          <cell r="A311">
            <v>307</v>
          </cell>
          <cell r="B311" t="str">
            <v xml:space="preserve"> three hundred and seven</v>
          </cell>
          <cell r="C311" t="str">
            <v xml:space="preserve"> three hundred and seven</v>
          </cell>
          <cell r="D311" t="str">
            <v xml:space="preserve"> three hundred and seven Thousand</v>
          </cell>
          <cell r="E311" t="str">
            <v xml:space="preserve"> three hundred and seven Lakhs</v>
          </cell>
          <cell r="F311" t="str">
            <v xml:space="preserve"> three hundred and seven Crores</v>
          </cell>
          <cell r="G311" t="str">
            <v xml:space="preserve"> three hundred and seven Millions</v>
          </cell>
          <cell r="H311" t="str">
            <v xml:space="preserve"> three hundred and seven Billions</v>
          </cell>
        </row>
        <row r="312">
          <cell r="A312">
            <v>308</v>
          </cell>
          <cell r="B312" t="str">
            <v xml:space="preserve"> three hundred and eight</v>
          </cell>
          <cell r="C312" t="str">
            <v xml:space="preserve"> three hundred and eight</v>
          </cell>
          <cell r="D312" t="str">
            <v xml:space="preserve"> three hundred and eight Thousand</v>
          </cell>
          <cell r="E312" t="str">
            <v xml:space="preserve"> three hundred and eight Lakhs</v>
          </cell>
          <cell r="F312" t="str">
            <v xml:space="preserve"> three hundred and eight Crores</v>
          </cell>
          <cell r="G312" t="str">
            <v xml:space="preserve"> three hundred and eight Millions</v>
          </cell>
          <cell r="H312" t="str">
            <v xml:space="preserve"> three hundred and eight Billions</v>
          </cell>
        </row>
        <row r="313">
          <cell r="A313">
            <v>309</v>
          </cell>
          <cell r="B313" t="str">
            <v xml:space="preserve"> three hundred and nine</v>
          </cell>
          <cell r="C313" t="str">
            <v xml:space="preserve"> three hundred and nine</v>
          </cell>
          <cell r="D313" t="str">
            <v xml:space="preserve"> three hundred and nine Thousand</v>
          </cell>
          <cell r="E313" t="str">
            <v xml:space="preserve"> three hundred and nine Lakhs</v>
          </cell>
          <cell r="F313" t="str">
            <v xml:space="preserve"> three hundred and nine Crores</v>
          </cell>
          <cell r="G313" t="str">
            <v xml:space="preserve"> three hundred and nine Millions</v>
          </cell>
          <cell r="H313" t="str">
            <v xml:space="preserve"> three hundred and nine Billions</v>
          </cell>
        </row>
        <row r="314">
          <cell r="A314">
            <v>310</v>
          </cell>
          <cell r="B314" t="str">
            <v xml:space="preserve"> three hundred and ten</v>
          </cell>
          <cell r="C314" t="str">
            <v xml:space="preserve"> three hundred and ten</v>
          </cell>
          <cell r="D314" t="str">
            <v xml:space="preserve"> three hundred and ten Thousand</v>
          </cell>
          <cell r="E314" t="str">
            <v xml:space="preserve"> three hundred and ten Lakhs</v>
          </cell>
          <cell r="F314" t="str">
            <v xml:space="preserve"> three hundred and ten Crores</v>
          </cell>
          <cell r="G314" t="str">
            <v xml:space="preserve"> three hundred and ten Millions</v>
          </cell>
          <cell r="H314" t="str">
            <v xml:space="preserve"> three hundred and ten Billions</v>
          </cell>
        </row>
        <row r="315">
          <cell r="A315">
            <v>311</v>
          </cell>
          <cell r="B315" t="str">
            <v xml:space="preserve"> three hundred and eleven</v>
          </cell>
          <cell r="C315" t="str">
            <v xml:space="preserve"> three hundred and eleven</v>
          </cell>
          <cell r="D315" t="str">
            <v xml:space="preserve"> three hundred and eleven Thousand</v>
          </cell>
          <cell r="E315" t="str">
            <v xml:space="preserve"> three hundred and eleven Lakhs</v>
          </cell>
          <cell r="F315" t="str">
            <v xml:space="preserve"> three hundred and eleven Crores</v>
          </cell>
          <cell r="G315" t="str">
            <v xml:space="preserve"> three hundred and eleven Millions</v>
          </cell>
          <cell r="H315" t="str">
            <v xml:space="preserve"> three hundred and eleven Billions</v>
          </cell>
        </row>
        <row r="316">
          <cell r="A316">
            <v>312</v>
          </cell>
          <cell r="B316" t="str">
            <v xml:space="preserve"> three hundred and twelve</v>
          </cell>
          <cell r="C316" t="str">
            <v xml:space="preserve"> three hundred and twelve</v>
          </cell>
          <cell r="D316" t="str">
            <v xml:space="preserve"> three hundred and twelve Thousand</v>
          </cell>
          <cell r="E316" t="str">
            <v xml:space="preserve"> three hundred and twelve Lakhs</v>
          </cell>
          <cell r="F316" t="str">
            <v xml:space="preserve"> three hundred and twelve Crores</v>
          </cell>
          <cell r="G316" t="str">
            <v xml:space="preserve"> three hundred and twelve Millions</v>
          </cell>
          <cell r="H316" t="str">
            <v xml:space="preserve"> three hundred and twelve Billions</v>
          </cell>
        </row>
        <row r="317">
          <cell r="A317">
            <v>313</v>
          </cell>
          <cell r="B317" t="str">
            <v xml:space="preserve"> three hundred and thirteen</v>
          </cell>
          <cell r="C317" t="str">
            <v xml:space="preserve"> three hundred and thirteen</v>
          </cell>
          <cell r="D317" t="str">
            <v xml:space="preserve"> three hundred and thirteen Thousand</v>
          </cell>
          <cell r="E317" t="str">
            <v xml:space="preserve"> three hundred and thirteen Lakhs</v>
          </cell>
          <cell r="F317" t="str">
            <v xml:space="preserve"> three hundred and thirteen Crores</v>
          </cell>
          <cell r="G317" t="str">
            <v xml:space="preserve"> three hundred and thirteen Millions</v>
          </cell>
          <cell r="H317" t="str">
            <v xml:space="preserve"> three hundred and thirteen Billions</v>
          </cell>
        </row>
        <row r="318">
          <cell r="A318">
            <v>314</v>
          </cell>
          <cell r="B318" t="str">
            <v xml:space="preserve"> three hundred and fourteen</v>
          </cell>
          <cell r="C318" t="str">
            <v xml:space="preserve"> three hundred and fourteen</v>
          </cell>
          <cell r="D318" t="str">
            <v xml:space="preserve"> three hundred and fourteen Thousand</v>
          </cell>
          <cell r="E318" t="str">
            <v xml:space="preserve"> three hundred and fourteen Lakhs</v>
          </cell>
          <cell r="F318" t="str">
            <v xml:space="preserve"> three hundred and fourteen Crores</v>
          </cell>
          <cell r="G318" t="str">
            <v xml:space="preserve"> three hundred and fourteen Millions</v>
          </cell>
          <cell r="H318" t="str">
            <v xml:space="preserve"> three hundred and fourteen Billions</v>
          </cell>
        </row>
        <row r="319">
          <cell r="A319">
            <v>315</v>
          </cell>
          <cell r="B319" t="str">
            <v xml:space="preserve"> three hundred and fifteen</v>
          </cell>
          <cell r="C319" t="str">
            <v xml:space="preserve"> three hundred and fifteen</v>
          </cell>
          <cell r="D319" t="str">
            <v xml:space="preserve"> three hundred and fifteen Thousand</v>
          </cell>
          <cell r="E319" t="str">
            <v xml:space="preserve"> three hundred and fifteen Lakhs</v>
          </cell>
          <cell r="F319" t="str">
            <v xml:space="preserve"> three hundred and fifteen Crores</v>
          </cell>
          <cell r="G319" t="str">
            <v xml:space="preserve"> three hundred and fifteen Millions</v>
          </cell>
          <cell r="H319" t="str">
            <v xml:space="preserve"> three hundred and fifteen Billions</v>
          </cell>
        </row>
        <row r="320">
          <cell r="A320">
            <v>316</v>
          </cell>
          <cell r="B320" t="str">
            <v xml:space="preserve"> three hundred and sixteen</v>
          </cell>
          <cell r="C320" t="str">
            <v xml:space="preserve"> three hundred and sixteen</v>
          </cell>
          <cell r="D320" t="str">
            <v xml:space="preserve"> three hundred and sixteen Thousand</v>
          </cell>
          <cell r="E320" t="str">
            <v xml:space="preserve"> three hundred and sixteen Lakhs</v>
          </cell>
          <cell r="F320" t="str">
            <v xml:space="preserve"> three hundred and sixteen Crores</v>
          </cell>
          <cell r="G320" t="str">
            <v xml:space="preserve"> three hundred and sixteen Millions</v>
          </cell>
          <cell r="H320" t="str">
            <v xml:space="preserve"> three hundred and sixteen Billions</v>
          </cell>
        </row>
        <row r="321">
          <cell r="A321">
            <v>317</v>
          </cell>
          <cell r="B321" t="str">
            <v xml:space="preserve"> three hundred and seventeen</v>
          </cell>
          <cell r="C321" t="str">
            <v xml:space="preserve"> three hundred and seventeen</v>
          </cell>
          <cell r="D321" t="str">
            <v xml:space="preserve"> three hundred and seventeen Thousand</v>
          </cell>
          <cell r="E321" t="str">
            <v xml:space="preserve"> three hundred and seventeen Lakhs</v>
          </cell>
          <cell r="F321" t="str">
            <v xml:space="preserve"> three hundred and seventeen Crores</v>
          </cell>
          <cell r="G321" t="str">
            <v xml:space="preserve"> three hundred and seventeen Millions</v>
          </cell>
          <cell r="H321" t="str">
            <v xml:space="preserve"> three hundred and seventeen Billions</v>
          </cell>
        </row>
        <row r="322">
          <cell r="A322">
            <v>318</v>
          </cell>
          <cell r="B322" t="str">
            <v xml:space="preserve"> three hundred and eighteen</v>
          </cell>
          <cell r="C322" t="str">
            <v xml:space="preserve"> three hundred and eighteen</v>
          </cell>
          <cell r="D322" t="str">
            <v xml:space="preserve"> three hundred and eighteen Thousand</v>
          </cell>
          <cell r="E322" t="str">
            <v xml:space="preserve"> three hundred and eighteen Lakhs</v>
          </cell>
          <cell r="F322" t="str">
            <v xml:space="preserve"> three hundred and eighteen Crores</v>
          </cell>
          <cell r="G322" t="str">
            <v xml:space="preserve"> three hundred and eighteen Millions</v>
          </cell>
          <cell r="H322" t="str">
            <v xml:space="preserve"> three hundred and eighteen Billions</v>
          </cell>
        </row>
        <row r="323">
          <cell r="A323">
            <v>319</v>
          </cell>
          <cell r="B323" t="str">
            <v xml:space="preserve"> three hundred and nineteen</v>
          </cell>
          <cell r="C323" t="str">
            <v xml:space="preserve"> three hundred and nineteen</v>
          </cell>
          <cell r="D323" t="str">
            <v xml:space="preserve"> three hundred and nineteen Thousand</v>
          </cell>
          <cell r="E323" t="str">
            <v xml:space="preserve"> three hundred and nineteen Lakhs</v>
          </cell>
          <cell r="F323" t="str">
            <v xml:space="preserve"> three hundred and nineteen Crores</v>
          </cell>
          <cell r="G323" t="str">
            <v xml:space="preserve"> three hundred and nineteen Millions</v>
          </cell>
          <cell r="H323" t="str">
            <v xml:space="preserve"> three hundred and nineteen Billions</v>
          </cell>
        </row>
        <row r="324">
          <cell r="A324">
            <v>320</v>
          </cell>
          <cell r="B324" t="str">
            <v xml:space="preserve"> three hundred and twenty </v>
          </cell>
          <cell r="C324" t="str">
            <v xml:space="preserve"> three hundred and twenty </v>
          </cell>
          <cell r="D324" t="str">
            <v xml:space="preserve"> three hundred and twenty  Thousand</v>
          </cell>
          <cell r="E324" t="str">
            <v xml:space="preserve"> three hundred and twenty  Lakhs</v>
          </cell>
          <cell r="F324" t="str">
            <v xml:space="preserve"> three hundred and twenty  Crores</v>
          </cell>
          <cell r="G324" t="str">
            <v xml:space="preserve"> three hundred and twenty  Millions</v>
          </cell>
          <cell r="H324" t="str">
            <v xml:space="preserve"> three hundred and twenty  Billions</v>
          </cell>
        </row>
        <row r="325">
          <cell r="A325">
            <v>321</v>
          </cell>
          <cell r="B325" t="str">
            <v xml:space="preserve"> three hundred and twenty one</v>
          </cell>
          <cell r="C325" t="str">
            <v xml:space="preserve"> three hundred and twenty one</v>
          </cell>
          <cell r="D325" t="str">
            <v xml:space="preserve"> three hundred and twenty one Thousand</v>
          </cell>
          <cell r="E325" t="str">
            <v xml:space="preserve"> three hundred and twenty one Lakhs</v>
          </cell>
          <cell r="F325" t="str">
            <v xml:space="preserve"> three hundred and twenty one Crores</v>
          </cell>
          <cell r="G325" t="str">
            <v xml:space="preserve"> three hundred and twenty one Millions</v>
          </cell>
          <cell r="H325" t="str">
            <v xml:space="preserve"> three hundred and twenty one Billions</v>
          </cell>
        </row>
        <row r="326">
          <cell r="A326">
            <v>322</v>
          </cell>
          <cell r="B326" t="str">
            <v xml:space="preserve"> three hundred and twenty two</v>
          </cell>
          <cell r="C326" t="str">
            <v xml:space="preserve"> three hundred and twenty two</v>
          </cell>
          <cell r="D326" t="str">
            <v xml:space="preserve"> three hundred and twenty two Thousand</v>
          </cell>
          <cell r="E326" t="str">
            <v xml:space="preserve"> three hundred and twenty two Lakhs</v>
          </cell>
          <cell r="F326" t="str">
            <v xml:space="preserve"> three hundred and twenty two Crores</v>
          </cell>
          <cell r="G326" t="str">
            <v xml:space="preserve"> three hundred and twenty two Millions</v>
          </cell>
          <cell r="H326" t="str">
            <v xml:space="preserve"> three hundred and twenty two Billions</v>
          </cell>
        </row>
        <row r="327">
          <cell r="A327">
            <v>323</v>
          </cell>
          <cell r="B327" t="str">
            <v xml:space="preserve"> three hundred and twenty three</v>
          </cell>
          <cell r="C327" t="str">
            <v xml:space="preserve"> three hundred and twenty three</v>
          </cell>
          <cell r="D327" t="str">
            <v xml:space="preserve"> three hundred and twenty three Thousand</v>
          </cell>
          <cell r="E327" t="str">
            <v xml:space="preserve"> three hundred and twenty three Lakhs</v>
          </cell>
          <cell r="F327" t="str">
            <v xml:space="preserve"> three hundred and twenty three Crores</v>
          </cell>
          <cell r="G327" t="str">
            <v xml:space="preserve"> three hundred and twenty three Millions</v>
          </cell>
          <cell r="H327" t="str">
            <v xml:space="preserve"> three hundred and twenty three Billions</v>
          </cell>
        </row>
        <row r="328">
          <cell r="A328">
            <v>324</v>
          </cell>
          <cell r="B328" t="str">
            <v xml:space="preserve"> three hundred and twenty four</v>
          </cell>
          <cell r="C328" t="str">
            <v xml:space="preserve"> three hundred and twenty four</v>
          </cell>
          <cell r="D328" t="str">
            <v xml:space="preserve"> three hundred and twenty four Thousand</v>
          </cell>
          <cell r="E328" t="str">
            <v xml:space="preserve"> three hundred and twenty four Lakhs</v>
          </cell>
          <cell r="F328" t="str">
            <v xml:space="preserve"> three hundred and twenty four Crores</v>
          </cell>
          <cell r="G328" t="str">
            <v xml:space="preserve"> three hundred and twenty four Millions</v>
          </cell>
          <cell r="H328" t="str">
            <v xml:space="preserve"> three hundred and twenty four Billions</v>
          </cell>
        </row>
        <row r="329">
          <cell r="A329">
            <v>325</v>
          </cell>
          <cell r="B329" t="str">
            <v xml:space="preserve"> three hundred and twenty five</v>
          </cell>
          <cell r="C329" t="str">
            <v xml:space="preserve"> three hundred and twenty five</v>
          </cell>
          <cell r="D329" t="str">
            <v xml:space="preserve"> three hundred and twenty five Thousand</v>
          </cell>
          <cell r="E329" t="str">
            <v xml:space="preserve"> three hundred and twenty five Lakhs</v>
          </cell>
          <cell r="F329" t="str">
            <v xml:space="preserve"> three hundred and twenty five Crores</v>
          </cell>
          <cell r="G329" t="str">
            <v xml:space="preserve"> three hundred and twenty five Millions</v>
          </cell>
          <cell r="H329" t="str">
            <v xml:space="preserve"> three hundred and twenty five Billions</v>
          </cell>
        </row>
        <row r="330">
          <cell r="A330">
            <v>326</v>
          </cell>
          <cell r="B330" t="str">
            <v xml:space="preserve"> three hundred and twenty six</v>
          </cell>
          <cell r="C330" t="str">
            <v xml:space="preserve"> three hundred and twenty six</v>
          </cell>
          <cell r="D330" t="str">
            <v xml:space="preserve"> three hundred and twenty six Thousand</v>
          </cell>
          <cell r="E330" t="str">
            <v xml:space="preserve"> three hundred and twenty six Lakhs</v>
          </cell>
          <cell r="F330" t="str">
            <v xml:space="preserve"> three hundred and twenty six Crores</v>
          </cell>
          <cell r="G330" t="str">
            <v xml:space="preserve"> three hundred and twenty six Millions</v>
          </cell>
          <cell r="H330" t="str">
            <v xml:space="preserve"> three hundred and twenty six Billions</v>
          </cell>
        </row>
        <row r="331">
          <cell r="A331">
            <v>327</v>
          </cell>
          <cell r="B331" t="str">
            <v xml:space="preserve"> three hundred and twenty seven</v>
          </cell>
          <cell r="C331" t="str">
            <v xml:space="preserve"> three hundred and twenty seven</v>
          </cell>
          <cell r="D331" t="str">
            <v xml:space="preserve"> three hundred and twenty seven Thousand</v>
          </cell>
          <cell r="E331" t="str">
            <v xml:space="preserve"> three hundred and twenty seven Lakhs</v>
          </cell>
          <cell r="F331" t="str">
            <v xml:space="preserve"> three hundred and twenty seven Crores</v>
          </cell>
          <cell r="G331" t="str">
            <v xml:space="preserve"> three hundred and twenty seven Millions</v>
          </cell>
          <cell r="H331" t="str">
            <v xml:space="preserve"> three hundred and twenty seven Billions</v>
          </cell>
        </row>
        <row r="332">
          <cell r="A332">
            <v>328</v>
          </cell>
          <cell r="B332" t="str">
            <v xml:space="preserve"> three hundred and twenty eight</v>
          </cell>
          <cell r="C332" t="str">
            <v xml:space="preserve"> three hundred and twenty eight</v>
          </cell>
          <cell r="D332" t="str">
            <v xml:space="preserve"> three hundred and twenty eight Thousand</v>
          </cell>
          <cell r="E332" t="str">
            <v xml:space="preserve"> three hundred and twenty eight Lakhs</v>
          </cell>
          <cell r="F332" t="str">
            <v xml:space="preserve"> three hundred and twenty eight Crores</v>
          </cell>
          <cell r="G332" t="str">
            <v xml:space="preserve"> three hundred and twenty eight Millions</v>
          </cell>
          <cell r="H332" t="str">
            <v xml:space="preserve"> three hundred and twenty eight Billions</v>
          </cell>
        </row>
        <row r="333">
          <cell r="A333">
            <v>329</v>
          </cell>
          <cell r="B333" t="str">
            <v xml:space="preserve"> three hundred and twenty nine</v>
          </cell>
          <cell r="C333" t="str">
            <v xml:space="preserve"> three hundred and twenty nine</v>
          </cell>
          <cell r="D333" t="str">
            <v xml:space="preserve"> three hundred and twenty nine Thousand</v>
          </cell>
          <cell r="E333" t="str">
            <v xml:space="preserve"> three hundred and twenty nine Lakhs</v>
          </cell>
          <cell r="F333" t="str">
            <v xml:space="preserve"> three hundred and twenty nine Crores</v>
          </cell>
          <cell r="G333" t="str">
            <v xml:space="preserve"> three hundred and twenty nine Millions</v>
          </cell>
          <cell r="H333" t="str">
            <v xml:space="preserve"> three hundred and twenty nine Billions</v>
          </cell>
        </row>
        <row r="334">
          <cell r="A334">
            <v>330</v>
          </cell>
          <cell r="B334" t="str">
            <v xml:space="preserve"> three hundred and thirty</v>
          </cell>
          <cell r="C334" t="str">
            <v xml:space="preserve"> three hundred and thirty</v>
          </cell>
          <cell r="D334" t="str">
            <v xml:space="preserve"> three hundred and thirty Thousand</v>
          </cell>
          <cell r="E334" t="str">
            <v xml:space="preserve"> three hundred and thirty Lakhs</v>
          </cell>
          <cell r="F334" t="str">
            <v xml:space="preserve"> three hundred and thirty Crores</v>
          </cell>
          <cell r="G334" t="str">
            <v xml:space="preserve"> three hundred and thirty Millions</v>
          </cell>
          <cell r="H334" t="str">
            <v xml:space="preserve"> three hundred and thirty Billions</v>
          </cell>
        </row>
        <row r="335">
          <cell r="A335">
            <v>331</v>
          </cell>
          <cell r="B335" t="str">
            <v xml:space="preserve"> three hundred and thirty one</v>
          </cell>
          <cell r="C335" t="str">
            <v xml:space="preserve"> three hundred and thirty one</v>
          </cell>
          <cell r="D335" t="str">
            <v xml:space="preserve"> three hundred and thirty one Thousand</v>
          </cell>
          <cell r="E335" t="str">
            <v xml:space="preserve"> three hundred and thirty one Lakhs</v>
          </cell>
          <cell r="F335" t="str">
            <v xml:space="preserve"> three hundred and thirty one Crores</v>
          </cell>
          <cell r="G335" t="str">
            <v xml:space="preserve"> three hundred and thirty one Millions</v>
          </cell>
          <cell r="H335" t="str">
            <v xml:space="preserve"> three hundred and thirty one Billions</v>
          </cell>
        </row>
        <row r="336">
          <cell r="A336">
            <v>332</v>
          </cell>
          <cell r="B336" t="str">
            <v xml:space="preserve"> three hundred and thirty two</v>
          </cell>
          <cell r="C336" t="str">
            <v xml:space="preserve"> three hundred and thirty two</v>
          </cell>
          <cell r="D336" t="str">
            <v xml:space="preserve"> three hundred and thirty two Thousand</v>
          </cell>
          <cell r="E336" t="str">
            <v xml:space="preserve"> three hundred and thirty two Lakhs</v>
          </cell>
          <cell r="F336" t="str">
            <v xml:space="preserve"> three hundred and thirty two Crores</v>
          </cell>
          <cell r="G336" t="str">
            <v xml:space="preserve"> three hundred and thirty two Millions</v>
          </cell>
          <cell r="H336" t="str">
            <v xml:space="preserve"> three hundred and thirty two Billions</v>
          </cell>
        </row>
        <row r="337">
          <cell r="A337">
            <v>333</v>
          </cell>
          <cell r="B337" t="str">
            <v xml:space="preserve"> three hundred and thirty three</v>
          </cell>
          <cell r="C337" t="str">
            <v xml:space="preserve"> three hundred and thirty three</v>
          </cell>
          <cell r="D337" t="str">
            <v xml:space="preserve"> three hundred and thirty three Thousand</v>
          </cell>
          <cell r="E337" t="str">
            <v xml:space="preserve"> three hundred and thirty three Lakhs</v>
          </cell>
          <cell r="F337" t="str">
            <v xml:space="preserve"> three hundred and thirty three Crores</v>
          </cell>
          <cell r="G337" t="str">
            <v xml:space="preserve"> three hundred and thirty three Millions</v>
          </cell>
          <cell r="H337" t="str">
            <v xml:space="preserve"> three hundred and thirty three Billions</v>
          </cell>
        </row>
        <row r="338">
          <cell r="A338">
            <v>334</v>
          </cell>
          <cell r="B338" t="str">
            <v xml:space="preserve"> three hundred and thirty four</v>
          </cell>
          <cell r="C338" t="str">
            <v xml:space="preserve"> three hundred and thirty four</v>
          </cell>
          <cell r="D338" t="str">
            <v xml:space="preserve"> three hundred and thirty four Thousand</v>
          </cell>
          <cell r="E338" t="str">
            <v xml:space="preserve"> three hundred and thirty four Lakhs</v>
          </cell>
          <cell r="F338" t="str">
            <v xml:space="preserve"> three hundred and thirty four Crores</v>
          </cell>
          <cell r="G338" t="str">
            <v xml:space="preserve"> three hundred and thirty four Millions</v>
          </cell>
          <cell r="H338" t="str">
            <v xml:space="preserve"> three hundred and thirty four Billions</v>
          </cell>
        </row>
        <row r="339">
          <cell r="A339">
            <v>335</v>
          </cell>
          <cell r="B339" t="str">
            <v xml:space="preserve"> three hundred and thirty five</v>
          </cell>
          <cell r="C339" t="str">
            <v xml:space="preserve"> three hundred and thirty five</v>
          </cell>
          <cell r="D339" t="str">
            <v xml:space="preserve"> three hundred and thirty five Thousand</v>
          </cell>
          <cell r="E339" t="str">
            <v xml:space="preserve"> three hundred and thirty five Lakhs</v>
          </cell>
          <cell r="F339" t="str">
            <v xml:space="preserve"> three hundred and thirty five Crores</v>
          </cell>
          <cell r="G339" t="str">
            <v xml:space="preserve"> three hundred and thirty five Millions</v>
          </cell>
          <cell r="H339" t="str">
            <v xml:space="preserve"> three hundred and thirty five Billions</v>
          </cell>
        </row>
        <row r="340">
          <cell r="A340">
            <v>336</v>
          </cell>
          <cell r="B340" t="str">
            <v xml:space="preserve"> three hundred and thirty six</v>
          </cell>
          <cell r="C340" t="str">
            <v xml:space="preserve"> three hundred and thirty six</v>
          </cell>
          <cell r="D340" t="str">
            <v xml:space="preserve"> three hundred and thirty six Thousand</v>
          </cell>
          <cell r="E340" t="str">
            <v xml:space="preserve"> three hundred and thirty six Lakhs</v>
          </cell>
          <cell r="F340" t="str">
            <v xml:space="preserve"> three hundred and thirty six Crores</v>
          </cell>
          <cell r="G340" t="str">
            <v xml:space="preserve"> three hundred and thirty six Millions</v>
          </cell>
          <cell r="H340" t="str">
            <v xml:space="preserve"> three hundred and thirty six Billions</v>
          </cell>
        </row>
        <row r="341">
          <cell r="A341">
            <v>337</v>
          </cell>
          <cell r="B341" t="str">
            <v xml:space="preserve"> three hundred and thirty seven</v>
          </cell>
          <cell r="C341" t="str">
            <v xml:space="preserve"> three hundred and thirty seven</v>
          </cell>
          <cell r="D341" t="str">
            <v xml:space="preserve"> three hundred and thirty seven Thousand</v>
          </cell>
          <cell r="E341" t="str">
            <v xml:space="preserve"> three hundred and thirty seven Lakhs</v>
          </cell>
          <cell r="F341" t="str">
            <v xml:space="preserve"> three hundred and thirty seven Crores</v>
          </cell>
          <cell r="G341" t="str">
            <v xml:space="preserve"> three hundred and thirty seven Millions</v>
          </cell>
          <cell r="H341" t="str">
            <v xml:space="preserve"> three hundred and thirty seven Billions</v>
          </cell>
        </row>
        <row r="342">
          <cell r="A342">
            <v>338</v>
          </cell>
          <cell r="B342" t="str">
            <v xml:space="preserve"> three hundred and thirty eight</v>
          </cell>
          <cell r="C342" t="str">
            <v xml:space="preserve"> three hundred and thirty eight</v>
          </cell>
          <cell r="D342" t="str">
            <v xml:space="preserve"> three hundred and thirty eight Thousand</v>
          </cell>
          <cell r="E342" t="str">
            <v xml:space="preserve"> three hundred and thirty eight Lakhs</v>
          </cell>
          <cell r="F342" t="str">
            <v xml:space="preserve"> three hundred and thirty eight Crores</v>
          </cell>
          <cell r="G342" t="str">
            <v xml:space="preserve"> three hundred and thirty eight Millions</v>
          </cell>
          <cell r="H342" t="str">
            <v xml:space="preserve"> three hundred and thirty eight Billions</v>
          </cell>
        </row>
        <row r="343">
          <cell r="A343">
            <v>339</v>
          </cell>
          <cell r="B343" t="str">
            <v xml:space="preserve"> three hundred and thirty nine</v>
          </cell>
          <cell r="C343" t="str">
            <v xml:space="preserve"> three hundred and thirty nine</v>
          </cell>
          <cell r="D343" t="str">
            <v xml:space="preserve"> three hundred and thirty nine Thousand</v>
          </cell>
          <cell r="E343" t="str">
            <v xml:space="preserve"> three hundred and thirty nine Lakhs</v>
          </cell>
          <cell r="F343" t="str">
            <v xml:space="preserve"> three hundred and thirty nine Crores</v>
          </cell>
          <cell r="G343" t="str">
            <v xml:space="preserve"> three hundred and thirty nine Millions</v>
          </cell>
          <cell r="H343" t="str">
            <v xml:space="preserve"> three hundred and thirty nine Billions</v>
          </cell>
        </row>
        <row r="344">
          <cell r="A344">
            <v>340</v>
          </cell>
          <cell r="B344" t="str">
            <v xml:space="preserve"> three hundred and forty</v>
          </cell>
          <cell r="C344" t="str">
            <v xml:space="preserve"> three hundred and forty</v>
          </cell>
          <cell r="D344" t="str">
            <v xml:space="preserve"> three hundred and forty Thousand</v>
          </cell>
          <cell r="E344" t="str">
            <v xml:space="preserve"> three hundred and forty Lakhs</v>
          </cell>
          <cell r="F344" t="str">
            <v xml:space="preserve"> three hundred and forty Crores</v>
          </cell>
          <cell r="G344" t="str">
            <v xml:space="preserve"> three hundred and forty Millions</v>
          </cell>
          <cell r="H344" t="str">
            <v xml:space="preserve"> three hundred and forty Billions</v>
          </cell>
        </row>
        <row r="345">
          <cell r="A345">
            <v>341</v>
          </cell>
          <cell r="B345" t="str">
            <v xml:space="preserve"> three hundred and forty one</v>
          </cell>
          <cell r="C345" t="str">
            <v xml:space="preserve"> three hundred and forty one</v>
          </cell>
          <cell r="D345" t="str">
            <v xml:space="preserve"> three hundred and forty one Thousand</v>
          </cell>
          <cell r="E345" t="str">
            <v xml:space="preserve"> three hundred and forty one Lakhs</v>
          </cell>
          <cell r="F345" t="str">
            <v xml:space="preserve"> three hundred and forty one Crores</v>
          </cell>
          <cell r="G345" t="str">
            <v xml:space="preserve"> three hundred and forty one Millions</v>
          </cell>
          <cell r="H345" t="str">
            <v xml:space="preserve"> three hundred and forty one Billions</v>
          </cell>
        </row>
        <row r="346">
          <cell r="A346">
            <v>342</v>
          </cell>
          <cell r="B346" t="str">
            <v xml:space="preserve"> three hundred and forty two</v>
          </cell>
          <cell r="C346" t="str">
            <v xml:space="preserve"> three hundred and forty two</v>
          </cell>
          <cell r="D346" t="str">
            <v xml:space="preserve"> three hundred and forty two Thousand</v>
          </cell>
          <cell r="E346" t="str">
            <v xml:space="preserve"> three hundred and forty two Lakhs</v>
          </cell>
          <cell r="F346" t="str">
            <v xml:space="preserve"> three hundred and forty two Crores</v>
          </cell>
          <cell r="G346" t="str">
            <v xml:space="preserve"> three hundred and forty two Millions</v>
          </cell>
          <cell r="H346" t="str">
            <v xml:space="preserve"> three hundred and forty two Billions</v>
          </cell>
        </row>
        <row r="347">
          <cell r="A347">
            <v>343</v>
          </cell>
          <cell r="B347" t="str">
            <v xml:space="preserve"> three hundred and forty three</v>
          </cell>
          <cell r="C347" t="str">
            <v xml:space="preserve"> three hundred and forty three</v>
          </cell>
          <cell r="D347" t="str">
            <v xml:space="preserve"> three hundred and forty three Thousand</v>
          </cell>
          <cell r="E347" t="str">
            <v xml:space="preserve"> three hundred and forty three Lakhs</v>
          </cell>
          <cell r="F347" t="str">
            <v xml:space="preserve"> three hundred and forty three Crores</v>
          </cell>
          <cell r="G347" t="str">
            <v xml:space="preserve"> three hundred and forty three Millions</v>
          </cell>
          <cell r="H347" t="str">
            <v xml:space="preserve"> three hundred and forty three Billions</v>
          </cell>
        </row>
        <row r="348">
          <cell r="A348">
            <v>344</v>
          </cell>
          <cell r="B348" t="str">
            <v xml:space="preserve"> three hundred and forty four</v>
          </cell>
          <cell r="C348" t="str">
            <v xml:space="preserve"> three hundred and forty four</v>
          </cell>
          <cell r="D348" t="str">
            <v xml:space="preserve"> three hundred and forty four Thousand</v>
          </cell>
          <cell r="E348" t="str">
            <v xml:space="preserve"> three hundred and forty four Lakhs</v>
          </cell>
          <cell r="F348" t="str">
            <v xml:space="preserve"> three hundred and forty four Crores</v>
          </cell>
          <cell r="G348" t="str">
            <v xml:space="preserve"> three hundred and forty four Millions</v>
          </cell>
          <cell r="H348" t="str">
            <v xml:space="preserve"> three hundred and forty four Billions</v>
          </cell>
        </row>
        <row r="349">
          <cell r="A349">
            <v>345</v>
          </cell>
          <cell r="B349" t="str">
            <v xml:space="preserve"> three hundred and forty five</v>
          </cell>
          <cell r="C349" t="str">
            <v xml:space="preserve"> three hundred and forty five</v>
          </cell>
          <cell r="D349" t="str">
            <v xml:space="preserve"> three hundred and forty five Thousand</v>
          </cell>
          <cell r="E349" t="str">
            <v xml:space="preserve"> three hundred and forty five Lakhs</v>
          </cell>
          <cell r="F349" t="str">
            <v xml:space="preserve"> three hundred and forty five Crores</v>
          </cell>
          <cell r="G349" t="str">
            <v xml:space="preserve"> three hundred and forty five Millions</v>
          </cell>
          <cell r="H349" t="str">
            <v xml:space="preserve"> three hundred and forty five Billions</v>
          </cell>
        </row>
        <row r="350">
          <cell r="A350">
            <v>346</v>
          </cell>
          <cell r="B350" t="str">
            <v xml:space="preserve"> three hundred and forty six</v>
          </cell>
          <cell r="C350" t="str">
            <v xml:space="preserve"> three hundred and forty six</v>
          </cell>
          <cell r="D350" t="str">
            <v xml:space="preserve"> three hundred and forty six Thousand</v>
          </cell>
          <cell r="E350" t="str">
            <v xml:space="preserve"> three hundred and forty six Lakhs</v>
          </cell>
          <cell r="F350" t="str">
            <v xml:space="preserve"> three hundred and forty six Crores</v>
          </cell>
          <cell r="G350" t="str">
            <v xml:space="preserve"> three hundred and forty six Millions</v>
          </cell>
          <cell r="H350" t="str">
            <v xml:space="preserve"> three hundred and forty six Billions</v>
          </cell>
        </row>
        <row r="351">
          <cell r="A351">
            <v>347</v>
          </cell>
          <cell r="B351" t="str">
            <v xml:space="preserve"> three hundred and forty seven</v>
          </cell>
          <cell r="C351" t="str">
            <v xml:space="preserve"> three hundred and forty seven</v>
          </cell>
          <cell r="D351" t="str">
            <v xml:space="preserve"> three hundred and forty seven Thousand</v>
          </cell>
          <cell r="E351" t="str">
            <v xml:space="preserve"> three hundred and forty seven Lakhs</v>
          </cell>
          <cell r="F351" t="str">
            <v xml:space="preserve"> three hundred and forty seven Crores</v>
          </cell>
          <cell r="G351" t="str">
            <v xml:space="preserve"> three hundred and forty seven Millions</v>
          </cell>
          <cell r="H351" t="str">
            <v xml:space="preserve"> three hundred and forty seven Billions</v>
          </cell>
        </row>
        <row r="352">
          <cell r="A352">
            <v>348</v>
          </cell>
          <cell r="B352" t="str">
            <v xml:space="preserve"> three hundred and forty eight</v>
          </cell>
          <cell r="C352" t="str">
            <v xml:space="preserve"> three hundred and forty eight</v>
          </cell>
          <cell r="D352" t="str">
            <v xml:space="preserve"> three hundred and forty eight Thousand</v>
          </cell>
          <cell r="E352" t="str">
            <v xml:space="preserve"> three hundred and forty eight Lakhs</v>
          </cell>
          <cell r="F352" t="str">
            <v xml:space="preserve"> three hundred and forty eight Crores</v>
          </cell>
          <cell r="G352" t="str">
            <v xml:space="preserve"> three hundred and forty eight Millions</v>
          </cell>
          <cell r="H352" t="str">
            <v xml:space="preserve"> three hundred and forty eight Billions</v>
          </cell>
        </row>
        <row r="353">
          <cell r="A353">
            <v>349</v>
          </cell>
          <cell r="B353" t="str">
            <v xml:space="preserve"> three hundred and forty nine</v>
          </cell>
          <cell r="C353" t="str">
            <v xml:space="preserve"> three hundred and forty nine</v>
          </cell>
          <cell r="D353" t="str">
            <v xml:space="preserve"> three hundred and forty nine Thousand</v>
          </cell>
          <cell r="E353" t="str">
            <v xml:space="preserve"> three hundred and forty nine Lakhs</v>
          </cell>
          <cell r="F353" t="str">
            <v xml:space="preserve"> three hundred and forty nine Crores</v>
          </cell>
          <cell r="G353" t="str">
            <v xml:space="preserve"> three hundred and forty nine Millions</v>
          </cell>
          <cell r="H353" t="str">
            <v xml:space="preserve"> three hundred and forty nine Billions</v>
          </cell>
        </row>
        <row r="354">
          <cell r="A354">
            <v>350</v>
          </cell>
          <cell r="B354" t="str">
            <v xml:space="preserve"> three hundred and fifty</v>
          </cell>
          <cell r="C354" t="str">
            <v xml:space="preserve"> three hundred and fifty</v>
          </cell>
          <cell r="D354" t="str">
            <v xml:space="preserve"> three hundred and fifty Thousand</v>
          </cell>
          <cell r="E354" t="str">
            <v xml:space="preserve"> three hundred and fifty Lakhs</v>
          </cell>
          <cell r="F354" t="str">
            <v xml:space="preserve"> three hundred and fifty Crores</v>
          </cell>
          <cell r="G354" t="str">
            <v xml:space="preserve"> three hundred and fifty Millions</v>
          </cell>
          <cell r="H354" t="str">
            <v xml:space="preserve"> three hundred and fifty Billions</v>
          </cell>
        </row>
        <row r="355">
          <cell r="A355">
            <v>351</v>
          </cell>
          <cell r="B355" t="str">
            <v xml:space="preserve"> three hundred and fifty one</v>
          </cell>
          <cell r="C355" t="str">
            <v xml:space="preserve"> three hundred and fifty one</v>
          </cell>
          <cell r="D355" t="str">
            <v xml:space="preserve"> three hundred and fifty one Thousand</v>
          </cell>
          <cell r="E355" t="str">
            <v xml:space="preserve"> three hundred and fifty one Lakhs</v>
          </cell>
          <cell r="F355" t="str">
            <v xml:space="preserve"> three hundred and fifty one Crores</v>
          </cell>
          <cell r="G355" t="str">
            <v xml:space="preserve"> three hundred and fifty one Millions</v>
          </cell>
          <cell r="H355" t="str">
            <v xml:space="preserve"> three hundred and fifty one Billions</v>
          </cell>
        </row>
        <row r="356">
          <cell r="A356">
            <v>352</v>
          </cell>
          <cell r="B356" t="str">
            <v xml:space="preserve"> three hundred and fifty two</v>
          </cell>
          <cell r="C356" t="str">
            <v xml:space="preserve"> three hundred and fifty two</v>
          </cell>
          <cell r="D356" t="str">
            <v xml:space="preserve"> three hundred and fifty two Thousand</v>
          </cell>
          <cell r="E356" t="str">
            <v xml:space="preserve"> three hundred and fifty two Lakhs</v>
          </cell>
          <cell r="F356" t="str">
            <v xml:space="preserve"> three hundred and fifty two Crores</v>
          </cell>
          <cell r="G356" t="str">
            <v xml:space="preserve"> three hundred and fifty two Millions</v>
          </cell>
          <cell r="H356" t="str">
            <v xml:space="preserve"> three hundred and fifty two Billions</v>
          </cell>
        </row>
        <row r="357">
          <cell r="A357">
            <v>353</v>
          </cell>
          <cell r="B357" t="str">
            <v xml:space="preserve"> three hundred and fifty three</v>
          </cell>
          <cell r="C357" t="str">
            <v xml:space="preserve"> three hundred and fifty three</v>
          </cell>
          <cell r="D357" t="str">
            <v xml:space="preserve"> three hundred and fifty three Thousand</v>
          </cell>
          <cell r="E357" t="str">
            <v xml:space="preserve"> three hundred and fifty three Lakhs</v>
          </cell>
          <cell r="F357" t="str">
            <v xml:space="preserve"> three hundred and fifty three Crores</v>
          </cell>
          <cell r="G357" t="str">
            <v xml:space="preserve"> three hundred and fifty three Millions</v>
          </cell>
          <cell r="H357" t="str">
            <v xml:space="preserve"> three hundred and fifty three Billions</v>
          </cell>
        </row>
        <row r="358">
          <cell r="A358">
            <v>354</v>
          </cell>
          <cell r="B358" t="str">
            <v xml:space="preserve"> three hundred and fifty four</v>
          </cell>
          <cell r="C358" t="str">
            <v xml:space="preserve"> three hundred and fifty four</v>
          </cell>
          <cell r="D358" t="str">
            <v xml:space="preserve"> three hundred and fifty four Thousand</v>
          </cell>
          <cell r="E358" t="str">
            <v xml:space="preserve"> three hundred and fifty four Lakhs</v>
          </cell>
          <cell r="F358" t="str">
            <v xml:space="preserve"> three hundred and fifty four Crores</v>
          </cell>
          <cell r="G358" t="str">
            <v xml:space="preserve"> three hundred and fifty four Millions</v>
          </cell>
          <cell r="H358" t="str">
            <v xml:space="preserve"> three hundred and fifty four Billions</v>
          </cell>
        </row>
        <row r="359">
          <cell r="A359">
            <v>355</v>
          </cell>
          <cell r="B359" t="str">
            <v xml:space="preserve"> three hundred and fifty five</v>
          </cell>
          <cell r="C359" t="str">
            <v xml:space="preserve"> three hundred and fifty five</v>
          </cell>
          <cell r="D359" t="str">
            <v xml:space="preserve"> three hundred and fifty five Thousand</v>
          </cell>
          <cell r="E359" t="str">
            <v xml:space="preserve"> three hundred and fifty five Lakhs</v>
          </cell>
          <cell r="F359" t="str">
            <v xml:space="preserve"> three hundred and fifty five Crores</v>
          </cell>
          <cell r="G359" t="str">
            <v xml:space="preserve"> three hundred and fifty five Millions</v>
          </cell>
          <cell r="H359" t="str">
            <v xml:space="preserve"> three hundred and fifty five Billions</v>
          </cell>
        </row>
        <row r="360">
          <cell r="A360">
            <v>356</v>
          </cell>
          <cell r="B360" t="str">
            <v xml:space="preserve"> three hundred and fifty six</v>
          </cell>
          <cell r="C360" t="str">
            <v xml:space="preserve"> three hundred and fifty six</v>
          </cell>
          <cell r="D360" t="str">
            <v xml:space="preserve"> three hundred and fifty six Thousand</v>
          </cell>
          <cell r="E360" t="str">
            <v xml:space="preserve"> three hundred and fifty six Lakhs</v>
          </cell>
          <cell r="F360" t="str">
            <v xml:space="preserve"> three hundred and fifty six Crores</v>
          </cell>
          <cell r="G360" t="str">
            <v xml:space="preserve"> three hundred and fifty six Millions</v>
          </cell>
          <cell r="H360" t="str">
            <v xml:space="preserve"> three hundred and fifty six Billions</v>
          </cell>
        </row>
        <row r="361">
          <cell r="A361">
            <v>357</v>
          </cell>
          <cell r="B361" t="str">
            <v xml:space="preserve"> three hundred and fifty seven</v>
          </cell>
          <cell r="C361" t="str">
            <v xml:space="preserve"> three hundred and fifty seven</v>
          </cell>
          <cell r="D361" t="str">
            <v xml:space="preserve"> three hundred and fifty seven Thousand</v>
          </cell>
          <cell r="E361" t="str">
            <v xml:space="preserve"> three hundred and fifty seven Lakhs</v>
          </cell>
          <cell r="F361" t="str">
            <v xml:space="preserve"> three hundred and fifty seven Crores</v>
          </cell>
          <cell r="G361" t="str">
            <v xml:space="preserve"> three hundred and fifty seven Millions</v>
          </cell>
          <cell r="H361" t="str">
            <v xml:space="preserve"> three hundred and fifty seven Billions</v>
          </cell>
        </row>
        <row r="362">
          <cell r="A362">
            <v>358</v>
          </cell>
          <cell r="B362" t="str">
            <v xml:space="preserve"> three hundred and fifty eight</v>
          </cell>
          <cell r="C362" t="str">
            <v xml:space="preserve"> three hundred and fifty eight</v>
          </cell>
          <cell r="D362" t="str">
            <v xml:space="preserve"> three hundred and fifty eight Thousand</v>
          </cell>
          <cell r="E362" t="str">
            <v xml:space="preserve"> three hundred and fifty eight Lakhs</v>
          </cell>
          <cell r="F362" t="str">
            <v xml:space="preserve"> three hundred and fifty eight Crores</v>
          </cell>
          <cell r="G362" t="str">
            <v xml:space="preserve"> three hundred and fifty eight Millions</v>
          </cell>
          <cell r="H362" t="str">
            <v xml:space="preserve"> three hundred and fifty eight Billions</v>
          </cell>
        </row>
        <row r="363">
          <cell r="A363">
            <v>359</v>
          </cell>
          <cell r="B363" t="str">
            <v xml:space="preserve"> three hundred and fifty nine</v>
          </cell>
          <cell r="C363" t="str">
            <v xml:space="preserve"> three hundred and fifty nine</v>
          </cell>
          <cell r="D363" t="str">
            <v xml:space="preserve"> three hundred and fifty nine Thousand</v>
          </cell>
          <cell r="E363" t="str">
            <v xml:space="preserve"> three hundred and fifty nine Lakhs</v>
          </cell>
          <cell r="F363" t="str">
            <v xml:space="preserve"> three hundred and fifty nine Crores</v>
          </cell>
          <cell r="G363" t="str">
            <v xml:space="preserve"> three hundred and fifty nine Millions</v>
          </cell>
          <cell r="H363" t="str">
            <v xml:space="preserve"> three hundred and fifty nine Billions</v>
          </cell>
        </row>
        <row r="364">
          <cell r="A364">
            <v>360</v>
          </cell>
          <cell r="B364" t="str">
            <v xml:space="preserve"> three hundred and sixty</v>
          </cell>
          <cell r="C364" t="str">
            <v xml:space="preserve"> three hundred and sixty</v>
          </cell>
          <cell r="D364" t="str">
            <v xml:space="preserve"> three hundred and sixty Thousand</v>
          </cell>
          <cell r="E364" t="str">
            <v xml:space="preserve"> three hundred and sixty Lakhs</v>
          </cell>
          <cell r="F364" t="str">
            <v xml:space="preserve"> three hundred and sixty Crores</v>
          </cell>
          <cell r="G364" t="str">
            <v xml:space="preserve"> three hundred and sixty Millions</v>
          </cell>
          <cell r="H364" t="str">
            <v xml:space="preserve"> three hundred and sixty Billions</v>
          </cell>
        </row>
        <row r="365">
          <cell r="A365">
            <v>361</v>
          </cell>
          <cell r="B365" t="str">
            <v xml:space="preserve"> three hundred and sixty one </v>
          </cell>
          <cell r="C365" t="str">
            <v xml:space="preserve"> three hundred and sixty one </v>
          </cell>
          <cell r="D365" t="str">
            <v xml:space="preserve"> three hundred and sixty one  Thousand</v>
          </cell>
          <cell r="E365" t="str">
            <v xml:space="preserve"> three hundred and sixty one  Lakhs</v>
          </cell>
          <cell r="F365" t="str">
            <v xml:space="preserve"> three hundred and sixty one  Crores</v>
          </cell>
          <cell r="G365" t="str">
            <v xml:space="preserve"> three hundred and sixty one  Millions</v>
          </cell>
          <cell r="H365" t="str">
            <v xml:space="preserve"> three hundred and sixty one  Billions</v>
          </cell>
        </row>
        <row r="366">
          <cell r="A366">
            <v>362</v>
          </cell>
          <cell r="B366" t="str">
            <v xml:space="preserve"> three hundred and sixty two</v>
          </cell>
          <cell r="C366" t="str">
            <v xml:space="preserve"> three hundred and sixty two</v>
          </cell>
          <cell r="D366" t="str">
            <v xml:space="preserve"> three hundred and sixty two Thousand</v>
          </cell>
          <cell r="E366" t="str">
            <v xml:space="preserve"> three hundred and sixty two Lakhs</v>
          </cell>
          <cell r="F366" t="str">
            <v xml:space="preserve"> three hundred and sixty two Crores</v>
          </cell>
          <cell r="G366" t="str">
            <v xml:space="preserve"> three hundred and sixty two Millions</v>
          </cell>
          <cell r="H366" t="str">
            <v xml:space="preserve"> three hundred and sixty two Billions</v>
          </cell>
        </row>
        <row r="367">
          <cell r="A367">
            <v>363</v>
          </cell>
          <cell r="B367" t="str">
            <v xml:space="preserve"> three hundred and sixty three</v>
          </cell>
          <cell r="C367" t="str">
            <v xml:space="preserve"> three hundred and sixty three</v>
          </cell>
          <cell r="D367" t="str">
            <v xml:space="preserve"> three hundred and sixty three Thousand</v>
          </cell>
          <cell r="E367" t="str">
            <v xml:space="preserve"> three hundred and sixty three Lakhs</v>
          </cell>
          <cell r="F367" t="str">
            <v xml:space="preserve"> three hundred and sixty three Crores</v>
          </cell>
          <cell r="G367" t="str">
            <v xml:space="preserve"> three hundred and sixty three Millions</v>
          </cell>
          <cell r="H367" t="str">
            <v xml:space="preserve"> three hundred and sixty three Billions</v>
          </cell>
        </row>
        <row r="368">
          <cell r="A368">
            <v>364</v>
          </cell>
          <cell r="B368" t="str">
            <v xml:space="preserve"> three hundred and sixty four</v>
          </cell>
          <cell r="C368" t="str">
            <v xml:space="preserve"> three hundred and sixty four</v>
          </cell>
          <cell r="D368" t="str">
            <v xml:space="preserve"> three hundred and sixty four Thousand</v>
          </cell>
          <cell r="E368" t="str">
            <v xml:space="preserve"> three hundred and sixty four Lakhs</v>
          </cell>
          <cell r="F368" t="str">
            <v xml:space="preserve"> three hundred and sixty four Crores</v>
          </cell>
          <cell r="G368" t="str">
            <v xml:space="preserve"> three hundred and sixty four Millions</v>
          </cell>
          <cell r="H368" t="str">
            <v xml:space="preserve"> three hundred and sixty four Billions</v>
          </cell>
        </row>
        <row r="369">
          <cell r="A369">
            <v>365</v>
          </cell>
          <cell r="B369" t="str">
            <v xml:space="preserve"> three hundred and sixty five</v>
          </cell>
          <cell r="C369" t="str">
            <v xml:space="preserve"> three hundred and sixty five</v>
          </cell>
          <cell r="D369" t="str">
            <v xml:space="preserve"> three hundred and sixty five Thousand</v>
          </cell>
          <cell r="E369" t="str">
            <v xml:space="preserve"> three hundred and sixty five Lakhs</v>
          </cell>
          <cell r="F369" t="str">
            <v xml:space="preserve"> three hundred and sixty five Crores</v>
          </cell>
          <cell r="G369" t="str">
            <v xml:space="preserve"> three hundred and sixty five Millions</v>
          </cell>
          <cell r="H369" t="str">
            <v xml:space="preserve"> three hundred and sixty five Billions</v>
          </cell>
        </row>
        <row r="370">
          <cell r="A370">
            <v>366</v>
          </cell>
          <cell r="B370" t="str">
            <v xml:space="preserve"> three hundred and sixty six</v>
          </cell>
          <cell r="C370" t="str">
            <v xml:space="preserve"> three hundred and sixty six</v>
          </cell>
          <cell r="D370" t="str">
            <v xml:space="preserve"> three hundred and sixty six Thousand</v>
          </cell>
          <cell r="E370" t="str">
            <v xml:space="preserve"> three hundred and sixty six Lakhs</v>
          </cell>
          <cell r="F370" t="str">
            <v xml:space="preserve"> three hundred and sixty six Crores</v>
          </cell>
          <cell r="G370" t="str">
            <v xml:space="preserve"> three hundred and sixty six Millions</v>
          </cell>
          <cell r="H370" t="str">
            <v xml:space="preserve"> three hundred and sixty six Billions</v>
          </cell>
        </row>
        <row r="371">
          <cell r="A371">
            <v>367</v>
          </cell>
          <cell r="B371" t="str">
            <v xml:space="preserve"> three hundred and sixty seven</v>
          </cell>
          <cell r="C371" t="str">
            <v xml:space="preserve"> three hundred and sixty seven</v>
          </cell>
          <cell r="D371" t="str">
            <v xml:space="preserve"> three hundred and sixty seven Thousand</v>
          </cell>
          <cell r="E371" t="str">
            <v xml:space="preserve"> three hundred and sixty seven Lakhs</v>
          </cell>
          <cell r="F371" t="str">
            <v xml:space="preserve"> three hundred and sixty seven Crores</v>
          </cell>
          <cell r="G371" t="str">
            <v xml:space="preserve"> three hundred and sixty seven Millions</v>
          </cell>
          <cell r="H371" t="str">
            <v xml:space="preserve"> three hundred and sixty seven Billions</v>
          </cell>
        </row>
        <row r="372">
          <cell r="A372">
            <v>368</v>
          </cell>
          <cell r="B372" t="str">
            <v xml:space="preserve"> three hundred and sixty eight</v>
          </cell>
          <cell r="C372" t="str">
            <v xml:space="preserve"> three hundred and sixty eight</v>
          </cell>
          <cell r="D372" t="str">
            <v xml:space="preserve"> three hundred and sixty eight Thousand</v>
          </cell>
          <cell r="E372" t="str">
            <v xml:space="preserve"> three hundred and sixty eight Lakhs</v>
          </cell>
          <cell r="F372" t="str">
            <v xml:space="preserve"> three hundred and sixty eight Crores</v>
          </cell>
          <cell r="G372" t="str">
            <v xml:space="preserve"> three hundred and sixty eight Millions</v>
          </cell>
          <cell r="H372" t="str">
            <v xml:space="preserve"> three hundred and sixty eight Billions</v>
          </cell>
        </row>
        <row r="373">
          <cell r="A373">
            <v>369</v>
          </cell>
          <cell r="B373" t="str">
            <v xml:space="preserve"> three hundred and sixty nine</v>
          </cell>
          <cell r="C373" t="str">
            <v xml:space="preserve"> three hundred and sixty nine</v>
          </cell>
          <cell r="D373" t="str">
            <v xml:space="preserve"> three hundred and sixty nine Thousand</v>
          </cell>
          <cell r="E373" t="str">
            <v xml:space="preserve"> three hundred and sixty nine Lakhs</v>
          </cell>
          <cell r="F373" t="str">
            <v xml:space="preserve"> three hundred and sixty nine Crores</v>
          </cell>
          <cell r="G373" t="str">
            <v xml:space="preserve"> three hundred and sixty nine Millions</v>
          </cell>
          <cell r="H373" t="str">
            <v xml:space="preserve"> three hundred and sixty nine Billions</v>
          </cell>
        </row>
        <row r="374">
          <cell r="A374">
            <v>370</v>
          </cell>
          <cell r="B374" t="str">
            <v xml:space="preserve"> three hundred and seventy</v>
          </cell>
          <cell r="C374" t="str">
            <v xml:space="preserve"> three hundred and seventy</v>
          </cell>
          <cell r="D374" t="str">
            <v xml:space="preserve"> three hundred and seventy Thousand</v>
          </cell>
          <cell r="E374" t="str">
            <v xml:space="preserve"> three hundred and seventy Lakhs</v>
          </cell>
          <cell r="F374" t="str">
            <v xml:space="preserve"> three hundred and seventy Crores</v>
          </cell>
          <cell r="G374" t="str">
            <v xml:space="preserve"> three hundred and seventy Millions</v>
          </cell>
          <cell r="H374" t="str">
            <v xml:space="preserve"> three hundred and seventy Billions</v>
          </cell>
        </row>
        <row r="375">
          <cell r="A375">
            <v>371</v>
          </cell>
          <cell r="B375" t="str">
            <v xml:space="preserve"> three hundred and seventy one</v>
          </cell>
          <cell r="C375" t="str">
            <v xml:space="preserve"> three hundred and seventy one</v>
          </cell>
          <cell r="D375" t="str">
            <v xml:space="preserve"> three hundred and seventy one Thousand</v>
          </cell>
          <cell r="E375" t="str">
            <v xml:space="preserve"> three hundred and seventy one Lakhs</v>
          </cell>
          <cell r="F375" t="str">
            <v xml:space="preserve"> three hundred and seventy one Crores</v>
          </cell>
          <cell r="G375" t="str">
            <v xml:space="preserve"> three hundred and seventy one Millions</v>
          </cell>
          <cell r="H375" t="str">
            <v xml:space="preserve"> three hundred and seventy one Billions</v>
          </cell>
        </row>
        <row r="376">
          <cell r="A376">
            <v>372</v>
          </cell>
          <cell r="B376" t="str">
            <v xml:space="preserve"> three hundred and seventy two</v>
          </cell>
          <cell r="C376" t="str">
            <v xml:space="preserve"> three hundred and seventy two</v>
          </cell>
          <cell r="D376" t="str">
            <v xml:space="preserve"> three hundred and seventy two Thousand</v>
          </cell>
          <cell r="E376" t="str">
            <v xml:space="preserve"> three hundred and seventy two Lakhs</v>
          </cell>
          <cell r="F376" t="str">
            <v xml:space="preserve"> three hundred and seventy two Crores</v>
          </cell>
          <cell r="G376" t="str">
            <v xml:space="preserve"> three hundred and seventy two Millions</v>
          </cell>
          <cell r="H376" t="str">
            <v xml:space="preserve"> three hundred and seventy two Billions</v>
          </cell>
        </row>
        <row r="377">
          <cell r="A377">
            <v>373</v>
          </cell>
          <cell r="B377" t="str">
            <v xml:space="preserve"> three hundred and seventy three</v>
          </cell>
          <cell r="C377" t="str">
            <v xml:space="preserve"> three hundred and seventy three</v>
          </cell>
          <cell r="D377" t="str">
            <v xml:space="preserve"> three hundred and seventy three Thousand</v>
          </cell>
          <cell r="E377" t="str">
            <v xml:space="preserve"> three hundred and seventy three Lakhs</v>
          </cell>
          <cell r="F377" t="str">
            <v xml:space="preserve"> three hundred and seventy three Crores</v>
          </cell>
          <cell r="G377" t="str">
            <v xml:space="preserve"> three hundred and seventy three Millions</v>
          </cell>
          <cell r="H377" t="str">
            <v xml:space="preserve"> three hundred and seventy three Billions</v>
          </cell>
        </row>
        <row r="378">
          <cell r="A378">
            <v>374</v>
          </cell>
          <cell r="B378" t="str">
            <v xml:space="preserve"> three hundred and seventy four</v>
          </cell>
          <cell r="C378" t="str">
            <v xml:space="preserve"> three hundred and seventy four</v>
          </cell>
          <cell r="D378" t="str">
            <v xml:space="preserve"> three hundred and seventy four Thousand</v>
          </cell>
          <cell r="E378" t="str">
            <v xml:space="preserve"> three hundred and seventy four Lakhs</v>
          </cell>
          <cell r="F378" t="str">
            <v xml:space="preserve"> three hundred and seventy four Crores</v>
          </cell>
          <cell r="G378" t="str">
            <v xml:space="preserve"> three hundred and seventy four Millions</v>
          </cell>
          <cell r="H378" t="str">
            <v xml:space="preserve"> three hundred and seventy four Billions</v>
          </cell>
        </row>
        <row r="379">
          <cell r="A379">
            <v>375</v>
          </cell>
          <cell r="B379" t="str">
            <v xml:space="preserve"> three hundred and seventy five</v>
          </cell>
          <cell r="C379" t="str">
            <v xml:space="preserve"> three hundred and seventy five</v>
          </cell>
          <cell r="D379" t="str">
            <v xml:space="preserve"> three hundred and seventy five Thousand</v>
          </cell>
          <cell r="E379" t="str">
            <v xml:space="preserve"> three hundred and seventy five Lakhs</v>
          </cell>
          <cell r="F379" t="str">
            <v xml:space="preserve"> three hundred and seventy five Crores</v>
          </cell>
          <cell r="G379" t="str">
            <v xml:space="preserve"> three hundred and seventy five Millions</v>
          </cell>
          <cell r="H379" t="str">
            <v xml:space="preserve"> three hundred and seventy five Billions</v>
          </cell>
        </row>
        <row r="380">
          <cell r="A380">
            <v>376</v>
          </cell>
          <cell r="B380" t="str">
            <v xml:space="preserve"> three hundred and seventy six</v>
          </cell>
          <cell r="C380" t="str">
            <v xml:space="preserve"> three hundred and seventy six</v>
          </cell>
          <cell r="D380" t="str">
            <v xml:space="preserve"> three hundred and seventy six Thousand</v>
          </cell>
          <cell r="E380" t="str">
            <v xml:space="preserve"> three hundred and seventy six Lakhs</v>
          </cell>
          <cell r="F380" t="str">
            <v xml:space="preserve"> three hundred and seventy six Crores</v>
          </cell>
          <cell r="G380" t="str">
            <v xml:space="preserve"> three hundred and seventy six Millions</v>
          </cell>
          <cell r="H380" t="str">
            <v xml:space="preserve"> three hundred and seventy six Billions</v>
          </cell>
        </row>
        <row r="381">
          <cell r="A381">
            <v>377</v>
          </cell>
          <cell r="B381" t="str">
            <v xml:space="preserve"> three hundred and seventy seven</v>
          </cell>
          <cell r="C381" t="str">
            <v xml:space="preserve"> three hundred and seventy seven</v>
          </cell>
          <cell r="D381" t="str">
            <v xml:space="preserve"> three hundred and seventy seven Thousand</v>
          </cell>
          <cell r="E381" t="str">
            <v xml:space="preserve"> three hundred and seventy seven Lakhs</v>
          </cell>
          <cell r="F381" t="str">
            <v xml:space="preserve"> three hundred and seventy seven Crores</v>
          </cell>
          <cell r="G381" t="str">
            <v xml:space="preserve"> three hundred and seventy seven Millions</v>
          </cell>
          <cell r="H381" t="str">
            <v xml:space="preserve"> three hundred and seventy seven Billions</v>
          </cell>
        </row>
        <row r="382">
          <cell r="A382">
            <v>378</v>
          </cell>
          <cell r="B382" t="str">
            <v xml:space="preserve"> three hundred and seventy eight</v>
          </cell>
          <cell r="C382" t="str">
            <v xml:space="preserve"> three hundred and seventy eight</v>
          </cell>
          <cell r="D382" t="str">
            <v xml:space="preserve"> three hundred and seventy eight Thousand</v>
          </cell>
          <cell r="E382" t="str">
            <v xml:space="preserve"> three hundred and seventy eight Lakhs</v>
          </cell>
          <cell r="F382" t="str">
            <v xml:space="preserve"> three hundred and seventy eight Crores</v>
          </cell>
          <cell r="G382" t="str">
            <v xml:space="preserve"> three hundred and seventy eight Millions</v>
          </cell>
          <cell r="H382" t="str">
            <v xml:space="preserve"> three hundred and seventy eight Billions</v>
          </cell>
        </row>
        <row r="383">
          <cell r="A383">
            <v>379</v>
          </cell>
          <cell r="B383" t="str">
            <v xml:space="preserve"> three hundred and seventy nine</v>
          </cell>
          <cell r="C383" t="str">
            <v xml:space="preserve"> three hundred and seventy nine</v>
          </cell>
          <cell r="D383" t="str">
            <v xml:space="preserve"> three hundred and seventy nine Thousand</v>
          </cell>
          <cell r="E383" t="str">
            <v xml:space="preserve"> three hundred and seventy nine Lakhs</v>
          </cell>
          <cell r="F383" t="str">
            <v xml:space="preserve"> three hundred and seventy nine Crores</v>
          </cell>
          <cell r="G383" t="str">
            <v xml:space="preserve"> three hundred and seventy nine Millions</v>
          </cell>
          <cell r="H383" t="str">
            <v xml:space="preserve"> three hundred and seventy nine Billions</v>
          </cell>
        </row>
        <row r="384">
          <cell r="A384">
            <v>380</v>
          </cell>
          <cell r="B384" t="str">
            <v xml:space="preserve"> three hundred and eighty</v>
          </cell>
          <cell r="C384" t="str">
            <v xml:space="preserve"> three hundred and eighty</v>
          </cell>
          <cell r="D384" t="str">
            <v xml:space="preserve"> three hundred and eighty Thousand</v>
          </cell>
          <cell r="E384" t="str">
            <v xml:space="preserve"> three hundred and eighty Lakhs</v>
          </cell>
          <cell r="F384" t="str">
            <v xml:space="preserve"> three hundred and eighty Crores</v>
          </cell>
          <cell r="G384" t="str">
            <v xml:space="preserve"> three hundred and eighty Millions</v>
          </cell>
          <cell r="H384" t="str">
            <v xml:space="preserve"> three hundred and eighty Billions</v>
          </cell>
        </row>
        <row r="385">
          <cell r="A385">
            <v>381</v>
          </cell>
          <cell r="B385" t="str">
            <v xml:space="preserve"> three hundred and eighty one </v>
          </cell>
          <cell r="C385" t="str">
            <v xml:space="preserve"> three hundred and eighty one </v>
          </cell>
          <cell r="D385" t="str">
            <v xml:space="preserve"> three hundred and eighty one  Thousand</v>
          </cell>
          <cell r="E385" t="str">
            <v xml:space="preserve"> three hundred and eighty one  Lakhs</v>
          </cell>
          <cell r="F385" t="str">
            <v xml:space="preserve"> three hundred and eighty one  Crores</v>
          </cell>
          <cell r="G385" t="str">
            <v xml:space="preserve"> three hundred and eighty one  Millions</v>
          </cell>
          <cell r="H385" t="str">
            <v xml:space="preserve"> three hundred and eighty one  Billions</v>
          </cell>
        </row>
        <row r="386">
          <cell r="A386">
            <v>382</v>
          </cell>
          <cell r="B386" t="str">
            <v xml:space="preserve"> three hundred and eighty two</v>
          </cell>
          <cell r="C386" t="str">
            <v xml:space="preserve"> three hundred and eighty two</v>
          </cell>
          <cell r="D386" t="str">
            <v xml:space="preserve"> three hundred and eighty two Thousand</v>
          </cell>
          <cell r="E386" t="str">
            <v xml:space="preserve"> three hundred and eighty two Lakhs</v>
          </cell>
          <cell r="F386" t="str">
            <v xml:space="preserve"> three hundred and eighty two Crores</v>
          </cell>
          <cell r="G386" t="str">
            <v xml:space="preserve"> three hundred and eighty two Millions</v>
          </cell>
          <cell r="H386" t="str">
            <v xml:space="preserve"> three hundred and eighty two Billions</v>
          </cell>
        </row>
        <row r="387">
          <cell r="A387">
            <v>383</v>
          </cell>
          <cell r="B387" t="str">
            <v xml:space="preserve"> three hundred and eighty three</v>
          </cell>
          <cell r="C387" t="str">
            <v xml:space="preserve"> three hundred and eighty three</v>
          </cell>
          <cell r="D387" t="str">
            <v xml:space="preserve"> three hundred and eighty three Thousand</v>
          </cell>
          <cell r="E387" t="str">
            <v xml:space="preserve"> three hundred and eighty three Lakhs</v>
          </cell>
          <cell r="F387" t="str">
            <v xml:space="preserve"> three hundred and eighty three Crores</v>
          </cell>
          <cell r="G387" t="str">
            <v xml:space="preserve"> three hundred and eighty three Millions</v>
          </cell>
          <cell r="H387" t="str">
            <v xml:space="preserve"> three hundred and eighty three Billions</v>
          </cell>
        </row>
        <row r="388">
          <cell r="A388">
            <v>384</v>
          </cell>
          <cell r="B388" t="str">
            <v xml:space="preserve"> three hundred and eighty four</v>
          </cell>
          <cell r="C388" t="str">
            <v xml:space="preserve"> three hundred and eighty four</v>
          </cell>
          <cell r="D388" t="str">
            <v xml:space="preserve"> three hundred and eighty four Thousand</v>
          </cell>
          <cell r="E388" t="str">
            <v xml:space="preserve"> three hundred and eighty four Lakhs</v>
          </cell>
          <cell r="F388" t="str">
            <v xml:space="preserve"> three hundred and eighty four Crores</v>
          </cell>
          <cell r="G388" t="str">
            <v xml:space="preserve"> three hundred and eighty four Millions</v>
          </cell>
          <cell r="H388" t="str">
            <v xml:space="preserve"> three hundred and eighty four Billions</v>
          </cell>
        </row>
        <row r="389">
          <cell r="A389">
            <v>385</v>
          </cell>
          <cell r="B389" t="str">
            <v xml:space="preserve"> three hundred and eighty five</v>
          </cell>
          <cell r="C389" t="str">
            <v xml:space="preserve"> three hundred and eighty five</v>
          </cell>
          <cell r="D389" t="str">
            <v xml:space="preserve"> three hundred and eighty five Thousand</v>
          </cell>
          <cell r="E389" t="str">
            <v xml:space="preserve"> three hundred and eighty five Lakhs</v>
          </cell>
          <cell r="F389" t="str">
            <v xml:space="preserve"> three hundred and eighty five Crores</v>
          </cell>
          <cell r="G389" t="str">
            <v xml:space="preserve"> three hundred and eighty five Millions</v>
          </cell>
          <cell r="H389" t="str">
            <v xml:space="preserve"> three hundred and eighty five Billions</v>
          </cell>
        </row>
        <row r="390">
          <cell r="A390">
            <v>386</v>
          </cell>
          <cell r="B390" t="str">
            <v xml:space="preserve"> three hundred and eighty six</v>
          </cell>
          <cell r="C390" t="str">
            <v xml:space="preserve"> three hundred and eighty six</v>
          </cell>
          <cell r="D390" t="str">
            <v xml:space="preserve"> three hundred and eighty six Thousand</v>
          </cell>
          <cell r="E390" t="str">
            <v xml:space="preserve"> three hundred and eighty six Lakhs</v>
          </cell>
          <cell r="F390" t="str">
            <v xml:space="preserve"> three hundred and eighty six Crores</v>
          </cell>
          <cell r="G390" t="str">
            <v xml:space="preserve"> three hundred and eighty six Millions</v>
          </cell>
          <cell r="H390" t="str">
            <v xml:space="preserve"> three hundred and eighty six Billions</v>
          </cell>
        </row>
        <row r="391">
          <cell r="A391">
            <v>387</v>
          </cell>
          <cell r="B391" t="str">
            <v xml:space="preserve"> three hundred and eighty seven</v>
          </cell>
          <cell r="C391" t="str">
            <v xml:space="preserve"> three hundred and eighty seven</v>
          </cell>
          <cell r="D391" t="str">
            <v xml:space="preserve"> three hundred and eighty seven Thousand</v>
          </cell>
          <cell r="E391" t="str">
            <v xml:space="preserve"> three hundred and eighty seven Lakhs</v>
          </cell>
          <cell r="F391" t="str">
            <v xml:space="preserve"> three hundred and eighty seven Crores</v>
          </cell>
          <cell r="G391" t="str">
            <v xml:space="preserve"> three hundred and eighty seven Millions</v>
          </cell>
          <cell r="H391" t="str">
            <v xml:space="preserve"> three hundred and eighty seven Billions</v>
          </cell>
        </row>
        <row r="392">
          <cell r="A392">
            <v>388</v>
          </cell>
          <cell r="B392" t="str">
            <v xml:space="preserve"> three hundred and eighty eight</v>
          </cell>
          <cell r="C392" t="str">
            <v xml:space="preserve"> three hundred and eighty eight</v>
          </cell>
          <cell r="D392" t="str">
            <v xml:space="preserve"> three hundred and eighty eight Thousand</v>
          </cell>
          <cell r="E392" t="str">
            <v xml:space="preserve"> three hundred and eighty eight Lakhs</v>
          </cell>
          <cell r="F392" t="str">
            <v xml:space="preserve"> three hundred and eighty eight Crores</v>
          </cell>
          <cell r="G392" t="str">
            <v xml:space="preserve"> three hundred and eighty eight Millions</v>
          </cell>
          <cell r="H392" t="str">
            <v xml:space="preserve"> three hundred and eighty eight Billions</v>
          </cell>
        </row>
        <row r="393">
          <cell r="A393">
            <v>389</v>
          </cell>
          <cell r="B393" t="str">
            <v xml:space="preserve"> three hundred and eighty nine</v>
          </cell>
          <cell r="C393" t="str">
            <v xml:space="preserve"> three hundred and eighty nine</v>
          </cell>
          <cell r="D393" t="str">
            <v xml:space="preserve"> three hundred and eighty nine Thousand</v>
          </cell>
          <cell r="E393" t="str">
            <v xml:space="preserve"> three hundred and eighty nine Lakhs</v>
          </cell>
          <cell r="F393" t="str">
            <v xml:space="preserve"> three hundred and eighty nine Crores</v>
          </cell>
          <cell r="G393" t="str">
            <v xml:space="preserve"> three hundred and eighty nine Millions</v>
          </cell>
          <cell r="H393" t="str">
            <v xml:space="preserve"> three hundred and eighty nine Billions</v>
          </cell>
        </row>
        <row r="394">
          <cell r="A394">
            <v>390</v>
          </cell>
          <cell r="B394" t="str">
            <v xml:space="preserve"> three hundred and ninety</v>
          </cell>
          <cell r="C394" t="str">
            <v xml:space="preserve"> three hundred and ninety</v>
          </cell>
          <cell r="D394" t="str">
            <v xml:space="preserve"> three hundred and ninety Thousand</v>
          </cell>
          <cell r="E394" t="str">
            <v xml:space="preserve"> three hundred and ninety Lakhs</v>
          </cell>
          <cell r="F394" t="str">
            <v xml:space="preserve"> three hundred and ninety Crores</v>
          </cell>
          <cell r="G394" t="str">
            <v xml:space="preserve"> three hundred and ninety Millions</v>
          </cell>
          <cell r="H394" t="str">
            <v xml:space="preserve"> three hundred and ninety Billions</v>
          </cell>
        </row>
        <row r="395">
          <cell r="A395">
            <v>391</v>
          </cell>
          <cell r="B395" t="str">
            <v xml:space="preserve"> three hundred and ninety one</v>
          </cell>
          <cell r="C395" t="str">
            <v xml:space="preserve"> three hundred and ninety one</v>
          </cell>
          <cell r="D395" t="str">
            <v xml:space="preserve"> three hundred and ninety one Thousand</v>
          </cell>
          <cell r="E395" t="str">
            <v xml:space="preserve"> three hundred and ninety one Lakhs</v>
          </cell>
          <cell r="F395" t="str">
            <v xml:space="preserve"> three hundred and ninety one Crores</v>
          </cell>
          <cell r="G395" t="str">
            <v xml:space="preserve"> three hundred and ninety one Millions</v>
          </cell>
          <cell r="H395" t="str">
            <v xml:space="preserve"> three hundred and ninety one Billions</v>
          </cell>
        </row>
        <row r="396">
          <cell r="A396">
            <v>392</v>
          </cell>
          <cell r="B396" t="str">
            <v xml:space="preserve"> three hundred and ninety two</v>
          </cell>
          <cell r="C396" t="str">
            <v xml:space="preserve"> three hundred and ninety two</v>
          </cell>
          <cell r="D396" t="str">
            <v xml:space="preserve"> three hundred and ninety two Thousand</v>
          </cell>
          <cell r="E396" t="str">
            <v xml:space="preserve"> three hundred and ninety two Lakhs</v>
          </cell>
          <cell r="F396" t="str">
            <v xml:space="preserve"> three hundred and ninety two Crores</v>
          </cell>
          <cell r="G396" t="str">
            <v xml:space="preserve"> three hundred and ninety two Millions</v>
          </cell>
          <cell r="H396" t="str">
            <v xml:space="preserve"> three hundred and ninety two Billions</v>
          </cell>
        </row>
        <row r="397">
          <cell r="A397">
            <v>393</v>
          </cell>
          <cell r="B397" t="str">
            <v xml:space="preserve"> three hundred and ninety three</v>
          </cell>
          <cell r="C397" t="str">
            <v xml:space="preserve"> three hundred and ninety three</v>
          </cell>
          <cell r="D397" t="str">
            <v xml:space="preserve"> three hundred and ninety three Thousand</v>
          </cell>
          <cell r="E397" t="str">
            <v xml:space="preserve"> three hundred and ninety three Lakhs</v>
          </cell>
          <cell r="F397" t="str">
            <v xml:space="preserve"> three hundred and ninety three Crores</v>
          </cell>
          <cell r="G397" t="str">
            <v xml:space="preserve"> three hundred and ninety three Millions</v>
          </cell>
          <cell r="H397" t="str">
            <v xml:space="preserve"> three hundred and ninety three Billions</v>
          </cell>
        </row>
        <row r="398">
          <cell r="A398">
            <v>394</v>
          </cell>
          <cell r="B398" t="str">
            <v xml:space="preserve"> three hundred and ninety four</v>
          </cell>
          <cell r="C398" t="str">
            <v xml:space="preserve"> three hundred and ninety four</v>
          </cell>
          <cell r="D398" t="str">
            <v xml:space="preserve"> three hundred and ninety four Thousand</v>
          </cell>
          <cell r="E398" t="str">
            <v xml:space="preserve"> three hundred and ninety four Lakhs</v>
          </cell>
          <cell r="F398" t="str">
            <v xml:space="preserve"> three hundred and ninety four Crores</v>
          </cell>
          <cell r="G398" t="str">
            <v xml:space="preserve"> three hundred and ninety four Millions</v>
          </cell>
          <cell r="H398" t="str">
            <v xml:space="preserve"> three hundred and ninety four Billions</v>
          </cell>
        </row>
        <row r="399">
          <cell r="A399">
            <v>395</v>
          </cell>
          <cell r="B399" t="str">
            <v xml:space="preserve"> three hundred and ninety five</v>
          </cell>
          <cell r="C399" t="str">
            <v xml:space="preserve"> three hundred and ninety five</v>
          </cell>
          <cell r="D399" t="str">
            <v xml:space="preserve"> three hundred and ninety five Thousand</v>
          </cell>
          <cell r="E399" t="str">
            <v xml:space="preserve"> three hundred and ninety five Lakhs</v>
          </cell>
          <cell r="F399" t="str">
            <v xml:space="preserve"> three hundred and ninety five Crores</v>
          </cell>
          <cell r="G399" t="str">
            <v xml:space="preserve"> three hundred and ninety five Millions</v>
          </cell>
          <cell r="H399" t="str">
            <v xml:space="preserve"> three hundred and ninety five Billions</v>
          </cell>
        </row>
        <row r="400">
          <cell r="A400">
            <v>396</v>
          </cell>
          <cell r="B400" t="str">
            <v xml:space="preserve"> three hundred and ninety six</v>
          </cell>
          <cell r="C400" t="str">
            <v xml:space="preserve"> three hundred and ninety six</v>
          </cell>
          <cell r="D400" t="str">
            <v xml:space="preserve"> three hundred and ninety six Thousand</v>
          </cell>
          <cell r="E400" t="str">
            <v xml:space="preserve"> three hundred and ninety six Lakhs</v>
          </cell>
          <cell r="F400" t="str">
            <v xml:space="preserve"> three hundred and ninety six Crores</v>
          </cell>
          <cell r="G400" t="str">
            <v xml:space="preserve"> three hundred and ninety six Millions</v>
          </cell>
          <cell r="H400" t="str">
            <v xml:space="preserve"> three hundred and ninety six Billions</v>
          </cell>
        </row>
        <row r="401">
          <cell r="A401">
            <v>397</v>
          </cell>
          <cell r="B401" t="str">
            <v xml:space="preserve"> three hundred and ninety seven</v>
          </cell>
          <cell r="C401" t="str">
            <v xml:space="preserve"> three hundred and ninety seven</v>
          </cell>
          <cell r="D401" t="str">
            <v xml:space="preserve"> three hundred and ninety seven Thousand</v>
          </cell>
          <cell r="E401" t="str">
            <v xml:space="preserve"> three hundred and ninety seven Lakhs</v>
          </cell>
          <cell r="F401" t="str">
            <v xml:space="preserve"> three hundred and ninety seven Crores</v>
          </cell>
          <cell r="G401" t="str">
            <v xml:space="preserve"> three hundred and ninety seven Millions</v>
          </cell>
          <cell r="H401" t="str">
            <v xml:space="preserve"> three hundred and ninety seven Billions</v>
          </cell>
        </row>
        <row r="402">
          <cell r="A402">
            <v>398</v>
          </cell>
          <cell r="B402" t="str">
            <v xml:space="preserve"> three hundred and ninety eight</v>
          </cell>
          <cell r="C402" t="str">
            <v xml:space="preserve"> three hundred and ninety eight</v>
          </cell>
          <cell r="D402" t="str">
            <v xml:space="preserve"> three hundred and ninety eight Thousand</v>
          </cell>
          <cell r="E402" t="str">
            <v xml:space="preserve"> three hundred and ninety eight Lakhs</v>
          </cell>
          <cell r="F402" t="str">
            <v xml:space="preserve"> three hundred and ninety eight Crores</v>
          </cell>
          <cell r="G402" t="str">
            <v xml:space="preserve"> three hundred and ninety eight Millions</v>
          </cell>
          <cell r="H402" t="str">
            <v xml:space="preserve"> three hundred and ninety eight Billions</v>
          </cell>
        </row>
        <row r="403">
          <cell r="A403">
            <v>399</v>
          </cell>
          <cell r="B403" t="str">
            <v xml:space="preserve"> three hundred and ninety nine</v>
          </cell>
          <cell r="C403" t="str">
            <v xml:space="preserve"> three hundred and ninety nine</v>
          </cell>
          <cell r="D403" t="str">
            <v xml:space="preserve"> three hundred and ninety nine Thousand</v>
          </cell>
          <cell r="E403" t="str">
            <v xml:space="preserve"> three hundred and ninety nine Lakhs</v>
          </cell>
          <cell r="F403" t="str">
            <v xml:space="preserve"> three hundred and ninety nine Crores</v>
          </cell>
          <cell r="G403" t="str">
            <v xml:space="preserve"> three hundred and ninety nine Millions</v>
          </cell>
          <cell r="H403" t="str">
            <v xml:space="preserve"> three hundred and ninety nine Billions</v>
          </cell>
        </row>
        <row r="404">
          <cell r="A404">
            <v>400</v>
          </cell>
          <cell r="B404" t="str">
            <v xml:space="preserve"> four hundred </v>
          </cell>
          <cell r="C404" t="str">
            <v xml:space="preserve"> four hundred </v>
          </cell>
          <cell r="D404" t="str">
            <v xml:space="preserve"> four hundred  Thousand</v>
          </cell>
          <cell r="E404" t="str">
            <v xml:space="preserve"> four hundred  Lakhs</v>
          </cell>
          <cell r="F404" t="str">
            <v xml:space="preserve"> four hundred  Crores</v>
          </cell>
          <cell r="G404" t="str">
            <v xml:space="preserve"> four hundred  Millions</v>
          </cell>
          <cell r="H404" t="str">
            <v xml:space="preserve"> four hundred  Billions</v>
          </cell>
        </row>
        <row r="405">
          <cell r="A405">
            <v>401</v>
          </cell>
          <cell r="B405" t="str">
            <v xml:space="preserve"> four hundred and one</v>
          </cell>
          <cell r="C405" t="str">
            <v xml:space="preserve"> four hundred and one</v>
          </cell>
          <cell r="D405" t="str">
            <v xml:space="preserve"> four hundred and one Thousand</v>
          </cell>
          <cell r="E405" t="str">
            <v xml:space="preserve"> four hundred and one Lakhs</v>
          </cell>
          <cell r="F405" t="str">
            <v xml:space="preserve"> four hundred and one Crores</v>
          </cell>
          <cell r="G405" t="str">
            <v xml:space="preserve"> four hundred and one Millions</v>
          </cell>
          <cell r="H405" t="str">
            <v xml:space="preserve"> four hundred and one Billions</v>
          </cell>
        </row>
        <row r="406">
          <cell r="A406">
            <v>402</v>
          </cell>
          <cell r="B406" t="str">
            <v xml:space="preserve"> four hundred and two</v>
          </cell>
          <cell r="C406" t="str">
            <v xml:space="preserve"> four hundred and two</v>
          </cell>
          <cell r="D406" t="str">
            <v xml:space="preserve"> four hundred and two Thousand</v>
          </cell>
          <cell r="E406" t="str">
            <v xml:space="preserve"> four hundred and two Lakhs</v>
          </cell>
          <cell r="F406" t="str">
            <v xml:space="preserve"> four hundred and two Crores</v>
          </cell>
          <cell r="G406" t="str">
            <v xml:space="preserve"> four hundred and two Millions</v>
          </cell>
          <cell r="H406" t="str">
            <v xml:space="preserve"> four hundred and two Billions</v>
          </cell>
        </row>
        <row r="407">
          <cell r="A407">
            <v>403</v>
          </cell>
          <cell r="B407" t="str">
            <v xml:space="preserve"> four hundred and three</v>
          </cell>
          <cell r="C407" t="str">
            <v xml:space="preserve"> four hundred and three</v>
          </cell>
          <cell r="D407" t="str">
            <v xml:space="preserve"> four hundred and three Thousand</v>
          </cell>
          <cell r="E407" t="str">
            <v xml:space="preserve"> four hundred and three Lakhs</v>
          </cell>
          <cell r="F407" t="str">
            <v xml:space="preserve"> four hundred and three Crores</v>
          </cell>
          <cell r="G407" t="str">
            <v xml:space="preserve"> four hundred and three Millions</v>
          </cell>
          <cell r="H407" t="str">
            <v xml:space="preserve"> four hundred and three Billions</v>
          </cell>
        </row>
        <row r="408">
          <cell r="A408">
            <v>404</v>
          </cell>
          <cell r="B408" t="str">
            <v xml:space="preserve"> four hundred and four</v>
          </cell>
          <cell r="C408" t="str">
            <v xml:space="preserve"> four hundred and four</v>
          </cell>
          <cell r="D408" t="str">
            <v xml:space="preserve"> four hundred and four Thousand</v>
          </cell>
          <cell r="E408" t="str">
            <v xml:space="preserve"> four hundred and four Lakhs</v>
          </cell>
          <cell r="F408" t="str">
            <v xml:space="preserve"> four hundred and four Crores</v>
          </cell>
          <cell r="G408" t="str">
            <v xml:space="preserve"> four hundred and four Millions</v>
          </cell>
          <cell r="H408" t="str">
            <v xml:space="preserve"> four hundred and four Billions</v>
          </cell>
        </row>
        <row r="409">
          <cell r="A409">
            <v>405</v>
          </cell>
          <cell r="B409" t="str">
            <v xml:space="preserve"> four hundred and five</v>
          </cell>
          <cell r="C409" t="str">
            <v xml:space="preserve"> four hundred and five</v>
          </cell>
          <cell r="D409" t="str">
            <v xml:space="preserve"> four hundred and five Thousand</v>
          </cell>
          <cell r="E409" t="str">
            <v xml:space="preserve"> four hundred and five Lakhs</v>
          </cell>
          <cell r="F409" t="str">
            <v xml:space="preserve"> four hundred and five Crores</v>
          </cell>
          <cell r="G409" t="str">
            <v xml:space="preserve"> four hundred and five Millions</v>
          </cell>
          <cell r="H409" t="str">
            <v xml:space="preserve"> four hundred and five Billions</v>
          </cell>
        </row>
        <row r="410">
          <cell r="A410">
            <v>406</v>
          </cell>
          <cell r="B410" t="str">
            <v xml:space="preserve"> four hundred and six</v>
          </cell>
          <cell r="C410" t="str">
            <v xml:space="preserve"> four hundred and six</v>
          </cell>
          <cell r="D410" t="str">
            <v xml:space="preserve"> four hundred and six Thousand</v>
          </cell>
          <cell r="E410" t="str">
            <v xml:space="preserve"> four hundred and six Lakhs</v>
          </cell>
          <cell r="F410" t="str">
            <v xml:space="preserve"> four hundred and six Crores</v>
          </cell>
          <cell r="G410" t="str">
            <v xml:space="preserve"> four hundred and six Millions</v>
          </cell>
          <cell r="H410" t="str">
            <v xml:space="preserve"> four hundred and six Billions</v>
          </cell>
        </row>
        <row r="411">
          <cell r="A411">
            <v>407</v>
          </cell>
          <cell r="B411" t="str">
            <v xml:space="preserve"> four hundred and seven</v>
          </cell>
          <cell r="C411" t="str">
            <v xml:space="preserve"> four hundred and seven</v>
          </cell>
          <cell r="D411" t="str">
            <v xml:space="preserve"> four hundred and seven Thousand</v>
          </cell>
          <cell r="E411" t="str">
            <v xml:space="preserve"> four hundred and seven Lakhs</v>
          </cell>
          <cell r="F411" t="str">
            <v xml:space="preserve"> four hundred and seven Crores</v>
          </cell>
          <cell r="G411" t="str">
            <v xml:space="preserve"> four hundred and seven Millions</v>
          </cell>
          <cell r="H411" t="str">
            <v xml:space="preserve"> four hundred and seven Billions</v>
          </cell>
        </row>
        <row r="412">
          <cell r="A412">
            <v>408</v>
          </cell>
          <cell r="B412" t="str">
            <v xml:space="preserve"> four hundred and eight</v>
          </cell>
          <cell r="C412" t="str">
            <v xml:space="preserve"> four hundred and eight</v>
          </cell>
          <cell r="D412" t="str">
            <v xml:space="preserve"> four hundred and eight Thousand</v>
          </cell>
          <cell r="E412" t="str">
            <v xml:space="preserve"> four hundred and eight Lakhs</v>
          </cell>
          <cell r="F412" t="str">
            <v xml:space="preserve"> four hundred and eight Crores</v>
          </cell>
          <cell r="G412" t="str">
            <v xml:space="preserve"> four hundred and eight Millions</v>
          </cell>
          <cell r="H412" t="str">
            <v xml:space="preserve"> four hundred and eight Billions</v>
          </cell>
        </row>
        <row r="413">
          <cell r="A413">
            <v>409</v>
          </cell>
          <cell r="B413" t="str">
            <v xml:space="preserve"> four hundred and nine</v>
          </cell>
          <cell r="C413" t="str">
            <v xml:space="preserve"> four hundred and nine</v>
          </cell>
          <cell r="D413" t="str">
            <v xml:space="preserve"> four hundred and nine Thousand</v>
          </cell>
          <cell r="E413" t="str">
            <v xml:space="preserve"> four hundred and nine Lakhs</v>
          </cell>
          <cell r="F413" t="str">
            <v xml:space="preserve"> four hundred and nine Crores</v>
          </cell>
          <cell r="G413" t="str">
            <v xml:space="preserve"> four hundred and nine Millions</v>
          </cell>
          <cell r="H413" t="str">
            <v xml:space="preserve"> four hundred and nine Billions</v>
          </cell>
        </row>
        <row r="414">
          <cell r="A414">
            <v>410</v>
          </cell>
          <cell r="B414" t="str">
            <v xml:space="preserve"> four hundred and ten</v>
          </cell>
          <cell r="C414" t="str">
            <v xml:space="preserve"> four hundred and ten</v>
          </cell>
          <cell r="D414" t="str">
            <v xml:space="preserve"> four hundred and ten Thousand</v>
          </cell>
          <cell r="E414" t="str">
            <v xml:space="preserve"> four hundred and ten Lakhs</v>
          </cell>
          <cell r="F414" t="str">
            <v xml:space="preserve"> four hundred and ten Crores</v>
          </cell>
          <cell r="G414" t="str">
            <v xml:space="preserve"> four hundred and ten Millions</v>
          </cell>
          <cell r="H414" t="str">
            <v xml:space="preserve"> four hundred and ten Billions</v>
          </cell>
        </row>
        <row r="415">
          <cell r="A415">
            <v>411</v>
          </cell>
          <cell r="B415" t="str">
            <v xml:space="preserve"> four hundred and eleven</v>
          </cell>
          <cell r="C415" t="str">
            <v xml:space="preserve"> four hundred and eleven</v>
          </cell>
          <cell r="D415" t="str">
            <v xml:space="preserve"> four hundred and eleven Thousand</v>
          </cell>
          <cell r="E415" t="str">
            <v xml:space="preserve"> four hundred and eleven Lakhs</v>
          </cell>
          <cell r="F415" t="str">
            <v xml:space="preserve"> four hundred and eleven Crores</v>
          </cell>
          <cell r="G415" t="str">
            <v xml:space="preserve"> four hundred and eleven Millions</v>
          </cell>
          <cell r="H415" t="str">
            <v xml:space="preserve"> four hundred and eleven Billions</v>
          </cell>
        </row>
        <row r="416">
          <cell r="A416">
            <v>412</v>
          </cell>
          <cell r="B416" t="str">
            <v xml:space="preserve"> four hundred and twelve</v>
          </cell>
          <cell r="C416" t="str">
            <v xml:space="preserve"> four hundred and twelve</v>
          </cell>
          <cell r="D416" t="str">
            <v xml:space="preserve"> four hundred and twelve Thousand</v>
          </cell>
          <cell r="E416" t="str">
            <v xml:space="preserve"> four hundred and twelve Lakhs</v>
          </cell>
          <cell r="F416" t="str">
            <v xml:space="preserve"> four hundred and twelve Crores</v>
          </cell>
          <cell r="G416" t="str">
            <v xml:space="preserve"> four hundred and twelve Millions</v>
          </cell>
          <cell r="H416" t="str">
            <v xml:space="preserve"> four hundred and twelve Billions</v>
          </cell>
        </row>
        <row r="417">
          <cell r="A417">
            <v>413</v>
          </cell>
          <cell r="B417" t="str">
            <v xml:space="preserve"> four hundred and thirteen</v>
          </cell>
          <cell r="C417" t="str">
            <v xml:space="preserve"> four hundred and thirteen</v>
          </cell>
          <cell r="D417" t="str">
            <v xml:space="preserve"> four hundred and thirteen Thousand</v>
          </cell>
          <cell r="E417" t="str">
            <v xml:space="preserve"> four hundred and thirteen Lakhs</v>
          </cell>
          <cell r="F417" t="str">
            <v xml:space="preserve"> four hundred and thirteen Crores</v>
          </cell>
          <cell r="G417" t="str">
            <v xml:space="preserve"> four hundred and thirteen Millions</v>
          </cell>
          <cell r="H417" t="str">
            <v xml:space="preserve"> four hundred and thirteen Billions</v>
          </cell>
        </row>
        <row r="418">
          <cell r="A418">
            <v>414</v>
          </cell>
          <cell r="B418" t="str">
            <v xml:space="preserve"> four hundred and fourteen</v>
          </cell>
          <cell r="C418" t="str">
            <v xml:space="preserve"> four hundred and fourteen</v>
          </cell>
          <cell r="D418" t="str">
            <v xml:space="preserve"> four hundred and fourteen Thousand</v>
          </cell>
          <cell r="E418" t="str">
            <v xml:space="preserve"> four hundred and fourteen Lakhs</v>
          </cell>
          <cell r="F418" t="str">
            <v xml:space="preserve"> four hundred and fourteen Crores</v>
          </cell>
          <cell r="G418" t="str">
            <v xml:space="preserve"> four hundred and fourteen Millions</v>
          </cell>
          <cell r="H418" t="str">
            <v xml:space="preserve"> four hundred and fourteen Billions</v>
          </cell>
        </row>
        <row r="419">
          <cell r="A419">
            <v>415</v>
          </cell>
          <cell r="B419" t="str">
            <v xml:space="preserve"> four hundred and fifteen</v>
          </cell>
          <cell r="C419" t="str">
            <v xml:space="preserve"> four hundred and fifteen</v>
          </cell>
          <cell r="D419" t="str">
            <v xml:space="preserve"> four hundred and fifteen Thousand</v>
          </cell>
          <cell r="E419" t="str">
            <v xml:space="preserve"> four hundred and fifteen Lakhs</v>
          </cell>
          <cell r="F419" t="str">
            <v xml:space="preserve"> four hundred and fifteen Crores</v>
          </cell>
          <cell r="G419" t="str">
            <v xml:space="preserve"> four hundred and fifteen Millions</v>
          </cell>
          <cell r="H419" t="str">
            <v xml:space="preserve"> four hundred and fifteen Billions</v>
          </cell>
        </row>
        <row r="420">
          <cell r="A420">
            <v>416</v>
          </cell>
          <cell r="B420" t="str">
            <v xml:space="preserve"> four hundred and sixteen</v>
          </cell>
          <cell r="C420" t="str">
            <v xml:space="preserve"> four hundred and sixteen</v>
          </cell>
          <cell r="D420" t="str">
            <v xml:space="preserve"> four hundred and sixteen Thousand</v>
          </cell>
          <cell r="E420" t="str">
            <v xml:space="preserve"> four hundred and sixteen Lakhs</v>
          </cell>
          <cell r="F420" t="str">
            <v xml:space="preserve"> four hundred and sixteen Crores</v>
          </cell>
          <cell r="G420" t="str">
            <v xml:space="preserve"> four hundred and sixteen Millions</v>
          </cell>
          <cell r="H420" t="str">
            <v xml:space="preserve"> four hundred and sixteen Billions</v>
          </cell>
        </row>
        <row r="421">
          <cell r="A421">
            <v>417</v>
          </cell>
          <cell r="B421" t="str">
            <v xml:space="preserve"> four hundred and seventeen</v>
          </cell>
          <cell r="C421" t="str">
            <v xml:space="preserve"> four hundred and seventeen</v>
          </cell>
          <cell r="D421" t="str">
            <v xml:space="preserve"> four hundred and seventeen Thousand</v>
          </cell>
          <cell r="E421" t="str">
            <v xml:space="preserve"> four hundred and seventeen Lakhs</v>
          </cell>
          <cell r="F421" t="str">
            <v xml:space="preserve"> four hundred and seventeen Crores</v>
          </cell>
          <cell r="G421" t="str">
            <v xml:space="preserve"> four hundred and seventeen Millions</v>
          </cell>
          <cell r="H421" t="str">
            <v xml:space="preserve"> four hundred and seventeen Billions</v>
          </cell>
        </row>
        <row r="422">
          <cell r="A422">
            <v>418</v>
          </cell>
          <cell r="B422" t="str">
            <v xml:space="preserve"> four hundred and eighteen</v>
          </cell>
          <cell r="C422" t="str">
            <v xml:space="preserve"> four hundred and eighteen</v>
          </cell>
          <cell r="D422" t="str">
            <v xml:space="preserve"> four hundred and eighteen Thousand</v>
          </cell>
          <cell r="E422" t="str">
            <v xml:space="preserve"> four hundred and eighteen Lakhs</v>
          </cell>
          <cell r="F422" t="str">
            <v xml:space="preserve"> four hundred and eighteen Crores</v>
          </cell>
          <cell r="G422" t="str">
            <v xml:space="preserve"> four hundred and eighteen Millions</v>
          </cell>
          <cell r="H422" t="str">
            <v xml:space="preserve"> four hundred and eighteen Billions</v>
          </cell>
        </row>
        <row r="423">
          <cell r="A423">
            <v>419</v>
          </cell>
          <cell r="B423" t="str">
            <v xml:space="preserve"> four hundred and nineteen</v>
          </cell>
          <cell r="C423" t="str">
            <v xml:space="preserve"> four hundred and nineteen</v>
          </cell>
          <cell r="D423" t="str">
            <v xml:space="preserve"> four hundred and nineteen Thousand</v>
          </cell>
          <cell r="E423" t="str">
            <v xml:space="preserve"> four hundred and nineteen Lakhs</v>
          </cell>
          <cell r="F423" t="str">
            <v xml:space="preserve"> four hundred and nineteen Crores</v>
          </cell>
          <cell r="G423" t="str">
            <v xml:space="preserve"> four hundred and nineteen Millions</v>
          </cell>
          <cell r="H423" t="str">
            <v xml:space="preserve"> four hundred and nineteen Billions</v>
          </cell>
        </row>
        <row r="424">
          <cell r="A424">
            <v>420</v>
          </cell>
          <cell r="B424" t="str">
            <v xml:space="preserve"> four hundred and twenty </v>
          </cell>
          <cell r="C424" t="str">
            <v xml:space="preserve"> four hundred and twenty </v>
          </cell>
          <cell r="D424" t="str">
            <v xml:space="preserve"> four hundred and twenty  Thousand</v>
          </cell>
          <cell r="E424" t="str">
            <v xml:space="preserve"> four hundred and twenty  Lakhs</v>
          </cell>
          <cell r="F424" t="str">
            <v xml:space="preserve"> four hundred and twenty  Crores</v>
          </cell>
          <cell r="G424" t="str">
            <v xml:space="preserve"> four hundred and twenty  Millions</v>
          </cell>
          <cell r="H424" t="str">
            <v xml:space="preserve"> four hundred and twenty  Billions</v>
          </cell>
        </row>
        <row r="425">
          <cell r="A425">
            <v>421</v>
          </cell>
          <cell r="B425" t="str">
            <v xml:space="preserve"> four hundred and twenty one</v>
          </cell>
          <cell r="C425" t="str">
            <v xml:space="preserve"> four hundred and twenty one</v>
          </cell>
          <cell r="D425" t="str">
            <v xml:space="preserve"> four hundred and twenty one Thousand</v>
          </cell>
          <cell r="E425" t="str">
            <v xml:space="preserve"> four hundred and twenty one Lakhs</v>
          </cell>
          <cell r="F425" t="str">
            <v xml:space="preserve"> four hundred and twenty one Crores</v>
          </cell>
          <cell r="G425" t="str">
            <v xml:space="preserve"> four hundred and twenty one Millions</v>
          </cell>
          <cell r="H425" t="str">
            <v xml:space="preserve"> four hundred and twenty one Billions</v>
          </cell>
        </row>
        <row r="426">
          <cell r="A426">
            <v>422</v>
          </cell>
          <cell r="B426" t="str">
            <v xml:space="preserve"> four hundred and twenty two</v>
          </cell>
          <cell r="C426" t="str">
            <v xml:space="preserve"> four hundred and twenty two</v>
          </cell>
          <cell r="D426" t="str">
            <v xml:space="preserve"> four hundred and twenty two Thousand</v>
          </cell>
          <cell r="E426" t="str">
            <v xml:space="preserve"> four hundred and twenty two Lakhs</v>
          </cell>
          <cell r="F426" t="str">
            <v xml:space="preserve"> four hundred and twenty two Crores</v>
          </cell>
          <cell r="G426" t="str">
            <v xml:space="preserve"> four hundred and twenty two Millions</v>
          </cell>
          <cell r="H426" t="str">
            <v xml:space="preserve"> four hundred and twenty two Billions</v>
          </cell>
        </row>
        <row r="427">
          <cell r="A427">
            <v>423</v>
          </cell>
          <cell r="B427" t="str">
            <v xml:space="preserve"> four hundred and twenty three</v>
          </cell>
          <cell r="C427" t="str">
            <v xml:space="preserve"> four hundred and twenty three</v>
          </cell>
          <cell r="D427" t="str">
            <v xml:space="preserve"> four hundred and twenty three Thousand</v>
          </cell>
          <cell r="E427" t="str">
            <v xml:space="preserve"> four hundred and twenty three Lakhs</v>
          </cell>
          <cell r="F427" t="str">
            <v xml:space="preserve"> four hundred and twenty three Crores</v>
          </cell>
          <cell r="G427" t="str">
            <v xml:space="preserve"> four hundred and twenty three Millions</v>
          </cell>
          <cell r="H427" t="str">
            <v xml:space="preserve"> four hundred and twenty three Billions</v>
          </cell>
        </row>
        <row r="428">
          <cell r="A428">
            <v>424</v>
          </cell>
          <cell r="B428" t="str">
            <v xml:space="preserve"> four hundred and twenty four</v>
          </cell>
          <cell r="C428" t="str">
            <v xml:space="preserve"> four hundred and twenty four</v>
          </cell>
          <cell r="D428" t="str">
            <v xml:space="preserve"> four hundred and twenty four Thousand</v>
          </cell>
          <cell r="E428" t="str">
            <v xml:space="preserve"> four hundred and twenty four Lakhs</v>
          </cell>
          <cell r="F428" t="str">
            <v xml:space="preserve"> four hundred and twenty four Crores</v>
          </cell>
          <cell r="G428" t="str">
            <v xml:space="preserve"> four hundred and twenty four Millions</v>
          </cell>
          <cell r="H428" t="str">
            <v xml:space="preserve"> four hundred and twenty four Billions</v>
          </cell>
        </row>
        <row r="429">
          <cell r="A429">
            <v>425</v>
          </cell>
          <cell r="B429" t="str">
            <v xml:space="preserve"> four hundred and twenty five</v>
          </cell>
          <cell r="C429" t="str">
            <v xml:space="preserve"> four hundred and twenty five</v>
          </cell>
          <cell r="D429" t="str">
            <v xml:space="preserve"> four hundred and twenty five Thousand</v>
          </cell>
          <cell r="E429" t="str">
            <v xml:space="preserve"> four hundred and twenty five Lakhs</v>
          </cell>
          <cell r="F429" t="str">
            <v xml:space="preserve"> four hundred and twenty five Crores</v>
          </cell>
          <cell r="G429" t="str">
            <v xml:space="preserve"> four hundred and twenty five Millions</v>
          </cell>
          <cell r="H429" t="str">
            <v xml:space="preserve"> four hundred and twenty five Billions</v>
          </cell>
        </row>
        <row r="430">
          <cell r="A430">
            <v>426</v>
          </cell>
          <cell r="B430" t="str">
            <v xml:space="preserve"> four hundred and twenty six</v>
          </cell>
          <cell r="C430" t="str">
            <v xml:space="preserve"> four hundred and twenty six</v>
          </cell>
          <cell r="D430" t="str">
            <v xml:space="preserve"> four hundred and twenty six Thousand</v>
          </cell>
          <cell r="E430" t="str">
            <v xml:space="preserve"> four hundred and twenty six Lakhs</v>
          </cell>
          <cell r="F430" t="str">
            <v xml:space="preserve"> four hundred and twenty six Crores</v>
          </cell>
          <cell r="G430" t="str">
            <v xml:space="preserve"> four hundred and twenty six Millions</v>
          </cell>
          <cell r="H430" t="str">
            <v xml:space="preserve"> four hundred and twenty six Billions</v>
          </cell>
        </row>
        <row r="431">
          <cell r="A431">
            <v>427</v>
          </cell>
          <cell r="B431" t="str">
            <v xml:space="preserve"> four hundred and twenty seven</v>
          </cell>
          <cell r="C431" t="str">
            <v xml:space="preserve"> four hundred and twenty seven</v>
          </cell>
          <cell r="D431" t="str">
            <v xml:space="preserve"> four hundred and twenty seven Thousand</v>
          </cell>
          <cell r="E431" t="str">
            <v xml:space="preserve"> four hundred and twenty seven Lakhs</v>
          </cell>
          <cell r="F431" t="str">
            <v xml:space="preserve"> four hundred and twenty seven Crores</v>
          </cell>
          <cell r="G431" t="str">
            <v xml:space="preserve"> four hundred and twenty seven Millions</v>
          </cell>
          <cell r="H431" t="str">
            <v xml:space="preserve"> four hundred and twenty seven Billions</v>
          </cell>
        </row>
        <row r="432">
          <cell r="A432">
            <v>428</v>
          </cell>
          <cell r="B432" t="str">
            <v xml:space="preserve"> four hundred and twenty eight</v>
          </cell>
          <cell r="C432" t="str">
            <v xml:space="preserve"> four hundred and twenty eight</v>
          </cell>
          <cell r="D432" t="str">
            <v xml:space="preserve"> four hundred and twenty eight Thousand</v>
          </cell>
          <cell r="E432" t="str">
            <v xml:space="preserve"> four hundred and twenty eight Lakhs</v>
          </cell>
          <cell r="F432" t="str">
            <v xml:space="preserve"> four hundred and twenty eight Crores</v>
          </cell>
          <cell r="G432" t="str">
            <v xml:space="preserve"> four hundred and twenty eight Millions</v>
          </cell>
          <cell r="H432" t="str">
            <v xml:space="preserve"> four hundred and twenty eight Billions</v>
          </cell>
        </row>
        <row r="433">
          <cell r="A433">
            <v>429</v>
          </cell>
          <cell r="B433" t="str">
            <v xml:space="preserve"> four hundred and twenty nine</v>
          </cell>
          <cell r="C433" t="str">
            <v xml:space="preserve"> four hundred and twenty nine</v>
          </cell>
          <cell r="D433" t="str">
            <v xml:space="preserve"> four hundred and twenty nine Thousand</v>
          </cell>
          <cell r="E433" t="str">
            <v xml:space="preserve"> four hundred and twenty nine Lakhs</v>
          </cell>
          <cell r="F433" t="str">
            <v xml:space="preserve"> four hundred and twenty nine Crores</v>
          </cell>
          <cell r="G433" t="str">
            <v xml:space="preserve"> four hundred and twenty nine Millions</v>
          </cell>
          <cell r="H433" t="str">
            <v xml:space="preserve"> four hundred and twenty nine Billions</v>
          </cell>
        </row>
        <row r="434">
          <cell r="A434">
            <v>430</v>
          </cell>
          <cell r="B434" t="str">
            <v xml:space="preserve"> four hundred and thirty</v>
          </cell>
          <cell r="C434" t="str">
            <v xml:space="preserve"> four hundred and thirty</v>
          </cell>
          <cell r="D434" t="str">
            <v xml:space="preserve"> four hundred and thirty Thousand</v>
          </cell>
          <cell r="E434" t="str">
            <v xml:space="preserve"> four hundred and thirty Lakhs</v>
          </cell>
          <cell r="F434" t="str">
            <v xml:space="preserve"> four hundred and thirty Crores</v>
          </cell>
          <cell r="G434" t="str">
            <v xml:space="preserve"> four hundred and thirty Millions</v>
          </cell>
          <cell r="H434" t="str">
            <v xml:space="preserve"> four hundred and thirty Billions</v>
          </cell>
        </row>
        <row r="435">
          <cell r="A435">
            <v>431</v>
          </cell>
          <cell r="B435" t="str">
            <v xml:space="preserve"> four hundred and thirty one</v>
          </cell>
          <cell r="C435" t="str">
            <v xml:space="preserve"> four hundred and thirty one</v>
          </cell>
          <cell r="D435" t="str">
            <v xml:space="preserve"> four hundred and thirty one Thousand</v>
          </cell>
          <cell r="E435" t="str">
            <v xml:space="preserve"> four hundred and thirty one Lakhs</v>
          </cell>
          <cell r="F435" t="str">
            <v xml:space="preserve"> four hundred and thirty one Crores</v>
          </cell>
          <cell r="G435" t="str">
            <v xml:space="preserve"> four hundred and thirty one Millions</v>
          </cell>
          <cell r="H435" t="str">
            <v xml:space="preserve"> four hundred and thirty one Billions</v>
          </cell>
        </row>
        <row r="436">
          <cell r="A436">
            <v>432</v>
          </cell>
          <cell r="B436" t="str">
            <v xml:space="preserve"> four hundred and thirty two</v>
          </cell>
          <cell r="C436" t="str">
            <v xml:space="preserve"> four hundred and thirty two</v>
          </cell>
          <cell r="D436" t="str">
            <v xml:space="preserve"> four hundred and thirty two Thousand</v>
          </cell>
          <cell r="E436" t="str">
            <v xml:space="preserve"> four hundred and thirty two Lakhs</v>
          </cell>
          <cell r="F436" t="str">
            <v xml:space="preserve"> four hundred and thirty two Crores</v>
          </cell>
          <cell r="G436" t="str">
            <v xml:space="preserve"> four hundred and thirty two Millions</v>
          </cell>
          <cell r="H436" t="str">
            <v xml:space="preserve"> four hundred and thirty two Billions</v>
          </cell>
        </row>
        <row r="437">
          <cell r="A437">
            <v>433</v>
          </cell>
          <cell r="B437" t="str">
            <v xml:space="preserve"> four hundred and thirty three</v>
          </cell>
          <cell r="C437" t="str">
            <v xml:space="preserve"> four hundred and thirty three</v>
          </cell>
          <cell r="D437" t="str">
            <v xml:space="preserve"> four hundred and thirty three Thousand</v>
          </cell>
          <cell r="E437" t="str">
            <v xml:space="preserve"> four hundred and thirty three Lakhs</v>
          </cell>
          <cell r="F437" t="str">
            <v xml:space="preserve"> four hundred and thirty three Crores</v>
          </cell>
          <cell r="G437" t="str">
            <v xml:space="preserve"> four hundred and thirty three Millions</v>
          </cell>
          <cell r="H437" t="str">
            <v xml:space="preserve"> four hundred and thirty three Billions</v>
          </cell>
        </row>
        <row r="438">
          <cell r="A438">
            <v>434</v>
          </cell>
          <cell r="B438" t="str">
            <v xml:space="preserve"> four hundred and thirty four</v>
          </cell>
          <cell r="C438" t="str">
            <v xml:space="preserve"> four hundred and thirty four</v>
          </cell>
          <cell r="D438" t="str">
            <v xml:space="preserve"> four hundred and thirty four Thousand</v>
          </cell>
          <cell r="E438" t="str">
            <v xml:space="preserve"> four hundred and thirty four Lakhs</v>
          </cell>
          <cell r="F438" t="str">
            <v xml:space="preserve"> four hundred and thirty four Crores</v>
          </cell>
          <cell r="G438" t="str">
            <v xml:space="preserve"> four hundred and thirty four Millions</v>
          </cell>
          <cell r="H438" t="str">
            <v xml:space="preserve"> four hundred and thirty four Billions</v>
          </cell>
        </row>
        <row r="439">
          <cell r="A439">
            <v>435</v>
          </cell>
          <cell r="B439" t="str">
            <v xml:space="preserve"> four hundred and thirty five</v>
          </cell>
          <cell r="C439" t="str">
            <v xml:space="preserve"> four hundred and thirty five</v>
          </cell>
          <cell r="D439" t="str">
            <v xml:space="preserve"> four hundred and thirty five Thousand</v>
          </cell>
          <cell r="E439" t="str">
            <v xml:space="preserve"> four hundred and thirty five Lakhs</v>
          </cell>
          <cell r="F439" t="str">
            <v xml:space="preserve"> four hundred and thirty five Crores</v>
          </cell>
          <cell r="G439" t="str">
            <v xml:space="preserve"> four hundred and thirty five Millions</v>
          </cell>
          <cell r="H439" t="str">
            <v xml:space="preserve"> four hundred and thirty five Billions</v>
          </cell>
        </row>
        <row r="440">
          <cell r="A440">
            <v>436</v>
          </cell>
          <cell r="B440" t="str">
            <v xml:space="preserve"> four hundred and thirty six</v>
          </cell>
          <cell r="C440" t="str">
            <v xml:space="preserve"> four hundred and thirty six</v>
          </cell>
          <cell r="D440" t="str">
            <v xml:space="preserve"> four hundred and thirty six Thousand</v>
          </cell>
          <cell r="E440" t="str">
            <v xml:space="preserve"> four hundred and thirty six Lakhs</v>
          </cell>
          <cell r="F440" t="str">
            <v xml:space="preserve"> four hundred and thirty six Crores</v>
          </cell>
          <cell r="G440" t="str">
            <v xml:space="preserve"> four hundred and thirty six Millions</v>
          </cell>
          <cell r="H440" t="str">
            <v xml:space="preserve"> four hundred and thirty six Billions</v>
          </cell>
        </row>
        <row r="441">
          <cell r="A441">
            <v>437</v>
          </cell>
          <cell r="B441" t="str">
            <v xml:space="preserve"> four hundred and thirty seven</v>
          </cell>
          <cell r="C441" t="str">
            <v xml:space="preserve"> four hundred and thirty seven</v>
          </cell>
          <cell r="D441" t="str">
            <v xml:space="preserve"> four hundred and thirty seven Thousand</v>
          </cell>
          <cell r="E441" t="str">
            <v xml:space="preserve"> four hundred and thirty seven Lakhs</v>
          </cell>
          <cell r="F441" t="str">
            <v xml:space="preserve"> four hundred and thirty seven Crores</v>
          </cell>
          <cell r="G441" t="str">
            <v xml:space="preserve"> four hundred and thirty seven Millions</v>
          </cell>
          <cell r="H441" t="str">
            <v xml:space="preserve"> four hundred and thirty seven Billions</v>
          </cell>
        </row>
        <row r="442">
          <cell r="A442">
            <v>438</v>
          </cell>
          <cell r="B442" t="str">
            <v xml:space="preserve"> four hundred and thirty eight</v>
          </cell>
          <cell r="C442" t="str">
            <v xml:space="preserve"> four hundred and thirty eight</v>
          </cell>
          <cell r="D442" t="str">
            <v xml:space="preserve"> four hundred and thirty eight Thousand</v>
          </cell>
          <cell r="E442" t="str">
            <v xml:space="preserve"> four hundred and thirty eight Lakhs</v>
          </cell>
          <cell r="F442" t="str">
            <v xml:space="preserve"> four hundred and thirty eight Crores</v>
          </cell>
          <cell r="G442" t="str">
            <v xml:space="preserve"> four hundred and thirty eight Millions</v>
          </cell>
          <cell r="H442" t="str">
            <v xml:space="preserve"> four hundred and thirty eight Billions</v>
          </cell>
        </row>
        <row r="443">
          <cell r="A443">
            <v>439</v>
          </cell>
          <cell r="B443" t="str">
            <v xml:space="preserve"> four hundred and thirty nine</v>
          </cell>
          <cell r="C443" t="str">
            <v xml:space="preserve"> four hundred and thirty nine</v>
          </cell>
          <cell r="D443" t="str">
            <v xml:space="preserve"> four hundred and thirty nine Thousand</v>
          </cell>
          <cell r="E443" t="str">
            <v xml:space="preserve"> four hundred and thirty nine Lakhs</v>
          </cell>
          <cell r="F443" t="str">
            <v xml:space="preserve"> four hundred and thirty nine Crores</v>
          </cell>
          <cell r="G443" t="str">
            <v xml:space="preserve"> four hundred and thirty nine Millions</v>
          </cell>
          <cell r="H443" t="str">
            <v xml:space="preserve"> four hundred and thirty nine Billions</v>
          </cell>
        </row>
        <row r="444">
          <cell r="A444">
            <v>440</v>
          </cell>
          <cell r="B444" t="str">
            <v xml:space="preserve"> four hundred and forty</v>
          </cell>
          <cell r="C444" t="str">
            <v xml:space="preserve"> four hundred and forty</v>
          </cell>
          <cell r="D444" t="str">
            <v xml:space="preserve"> four hundred and forty Thousand</v>
          </cell>
          <cell r="E444" t="str">
            <v xml:space="preserve"> four hundred and forty Lakhs</v>
          </cell>
          <cell r="F444" t="str">
            <v xml:space="preserve"> four hundred and forty Crores</v>
          </cell>
          <cell r="G444" t="str">
            <v xml:space="preserve"> four hundred and forty Millions</v>
          </cell>
          <cell r="H444" t="str">
            <v xml:space="preserve"> four hundred and forty Billions</v>
          </cell>
        </row>
        <row r="445">
          <cell r="A445">
            <v>441</v>
          </cell>
          <cell r="B445" t="str">
            <v xml:space="preserve"> four hundred and forty one </v>
          </cell>
          <cell r="C445" t="str">
            <v xml:space="preserve"> four hundred and forty one </v>
          </cell>
          <cell r="D445" t="str">
            <v xml:space="preserve"> four hundred and forty one  Thousand</v>
          </cell>
          <cell r="E445" t="str">
            <v xml:space="preserve"> four hundred and forty one  Lakhs</v>
          </cell>
          <cell r="F445" t="str">
            <v xml:space="preserve"> four hundred and forty one  Crores</v>
          </cell>
          <cell r="G445" t="str">
            <v xml:space="preserve"> four hundred and forty one  Millions</v>
          </cell>
          <cell r="H445" t="str">
            <v xml:space="preserve"> four hundred and forty one  Billions</v>
          </cell>
        </row>
        <row r="446">
          <cell r="A446">
            <v>442</v>
          </cell>
          <cell r="B446" t="str">
            <v xml:space="preserve"> four hundred and forty two</v>
          </cell>
          <cell r="C446" t="str">
            <v xml:space="preserve"> four hundred and forty two</v>
          </cell>
          <cell r="D446" t="str">
            <v xml:space="preserve"> four hundred and forty two Thousand</v>
          </cell>
          <cell r="E446" t="str">
            <v xml:space="preserve"> four hundred and forty two Lakhs</v>
          </cell>
          <cell r="F446" t="str">
            <v xml:space="preserve"> four hundred and forty two Crores</v>
          </cell>
          <cell r="G446" t="str">
            <v xml:space="preserve"> four hundred and forty two Millions</v>
          </cell>
          <cell r="H446" t="str">
            <v xml:space="preserve"> four hundred and forty two Billions</v>
          </cell>
        </row>
        <row r="447">
          <cell r="A447">
            <v>443</v>
          </cell>
          <cell r="B447" t="str">
            <v xml:space="preserve"> four hundred and forty three </v>
          </cell>
          <cell r="C447" t="str">
            <v xml:space="preserve"> four hundred and forty three </v>
          </cell>
          <cell r="D447" t="str">
            <v xml:space="preserve"> four hundred and forty three  Thousand</v>
          </cell>
          <cell r="E447" t="str">
            <v xml:space="preserve"> four hundred and forty three  Lakhs</v>
          </cell>
          <cell r="F447" t="str">
            <v xml:space="preserve"> four hundred and forty three  Crores</v>
          </cell>
          <cell r="G447" t="str">
            <v xml:space="preserve"> four hundred and forty three  Millions</v>
          </cell>
          <cell r="H447" t="str">
            <v xml:space="preserve"> four hundred and forty three  Billions</v>
          </cell>
        </row>
        <row r="448">
          <cell r="A448">
            <v>444</v>
          </cell>
          <cell r="B448" t="str">
            <v xml:space="preserve"> four hundred and forty four</v>
          </cell>
          <cell r="C448" t="str">
            <v xml:space="preserve"> four hundred and forty four</v>
          </cell>
          <cell r="D448" t="str">
            <v xml:space="preserve"> four hundred and forty four Thousand</v>
          </cell>
          <cell r="E448" t="str">
            <v xml:space="preserve"> four hundred and forty four Lakhs</v>
          </cell>
          <cell r="F448" t="str">
            <v xml:space="preserve"> four hundred and forty four Crores</v>
          </cell>
          <cell r="G448" t="str">
            <v xml:space="preserve"> four hundred and forty four Millions</v>
          </cell>
          <cell r="H448" t="str">
            <v xml:space="preserve"> four hundred and forty four Billions</v>
          </cell>
        </row>
        <row r="449">
          <cell r="A449">
            <v>445</v>
          </cell>
          <cell r="B449" t="str">
            <v xml:space="preserve"> four hundred and forty five</v>
          </cell>
          <cell r="C449" t="str">
            <v xml:space="preserve"> four hundred and forty five</v>
          </cell>
          <cell r="D449" t="str">
            <v xml:space="preserve"> four hundred and forty five Thousand</v>
          </cell>
          <cell r="E449" t="str">
            <v xml:space="preserve"> four hundred and forty five Lakhs</v>
          </cell>
          <cell r="F449" t="str">
            <v xml:space="preserve"> four hundred and forty five Crores</v>
          </cell>
          <cell r="G449" t="str">
            <v xml:space="preserve"> four hundred and forty five Millions</v>
          </cell>
          <cell r="H449" t="str">
            <v xml:space="preserve"> four hundred and forty five Billions</v>
          </cell>
        </row>
        <row r="450">
          <cell r="A450">
            <v>446</v>
          </cell>
          <cell r="B450" t="str">
            <v xml:space="preserve"> four hundred and forty six</v>
          </cell>
          <cell r="C450" t="str">
            <v xml:space="preserve"> four hundred and forty six</v>
          </cell>
          <cell r="D450" t="str">
            <v xml:space="preserve"> four hundred and forty six Thousand</v>
          </cell>
          <cell r="E450" t="str">
            <v xml:space="preserve"> four hundred and forty six Lakhs</v>
          </cell>
          <cell r="F450" t="str">
            <v xml:space="preserve"> four hundred and forty six Crores</v>
          </cell>
          <cell r="G450" t="str">
            <v xml:space="preserve"> four hundred and forty six Millions</v>
          </cell>
          <cell r="H450" t="str">
            <v xml:space="preserve"> four hundred and forty six Billions</v>
          </cell>
        </row>
        <row r="451">
          <cell r="A451">
            <v>447</v>
          </cell>
          <cell r="B451" t="str">
            <v xml:space="preserve"> four hundred and forty seven</v>
          </cell>
          <cell r="C451" t="str">
            <v xml:space="preserve"> four hundred and forty seven</v>
          </cell>
          <cell r="D451" t="str">
            <v xml:space="preserve"> four hundred and forty seven Thousand</v>
          </cell>
          <cell r="E451" t="str">
            <v xml:space="preserve"> four hundred and forty seven Lakhs</v>
          </cell>
          <cell r="F451" t="str">
            <v xml:space="preserve"> four hundred and forty seven Crores</v>
          </cell>
          <cell r="G451" t="str">
            <v xml:space="preserve"> four hundred and forty seven Millions</v>
          </cell>
          <cell r="H451" t="str">
            <v xml:space="preserve"> four hundred and forty seven Billions</v>
          </cell>
        </row>
        <row r="452">
          <cell r="A452">
            <v>448</v>
          </cell>
          <cell r="B452" t="str">
            <v xml:space="preserve"> four hundred and forty eight</v>
          </cell>
          <cell r="C452" t="str">
            <v xml:space="preserve"> four hundred and forty eight</v>
          </cell>
          <cell r="D452" t="str">
            <v xml:space="preserve"> four hundred and forty eight Thousand</v>
          </cell>
          <cell r="E452" t="str">
            <v xml:space="preserve"> four hundred and forty eight Lakhs</v>
          </cell>
          <cell r="F452" t="str">
            <v xml:space="preserve"> four hundred and forty eight Crores</v>
          </cell>
          <cell r="G452" t="str">
            <v xml:space="preserve"> four hundred and forty eight Millions</v>
          </cell>
          <cell r="H452" t="str">
            <v xml:space="preserve"> four hundred and forty eight Billions</v>
          </cell>
        </row>
        <row r="453">
          <cell r="A453">
            <v>449</v>
          </cell>
          <cell r="B453" t="str">
            <v xml:space="preserve"> four hundred and forty nine</v>
          </cell>
          <cell r="C453" t="str">
            <v xml:space="preserve"> four hundred and forty nine</v>
          </cell>
          <cell r="D453" t="str">
            <v xml:space="preserve"> four hundred and forty nine Thousand</v>
          </cell>
          <cell r="E453" t="str">
            <v xml:space="preserve"> four hundred and forty nine Lakhs</v>
          </cell>
          <cell r="F453" t="str">
            <v xml:space="preserve"> four hundred and forty nine Crores</v>
          </cell>
          <cell r="G453" t="str">
            <v xml:space="preserve"> four hundred and forty nine Millions</v>
          </cell>
          <cell r="H453" t="str">
            <v xml:space="preserve"> four hundred and forty nine Billions</v>
          </cell>
        </row>
        <row r="454">
          <cell r="A454">
            <v>450</v>
          </cell>
          <cell r="B454" t="str">
            <v xml:space="preserve"> four hundred and fifty</v>
          </cell>
          <cell r="C454" t="str">
            <v xml:space="preserve"> four hundred and fifty</v>
          </cell>
          <cell r="D454" t="str">
            <v xml:space="preserve"> four hundred and fifty Thousand</v>
          </cell>
          <cell r="E454" t="str">
            <v xml:space="preserve"> four hundred and fifty Lakhs</v>
          </cell>
          <cell r="F454" t="str">
            <v xml:space="preserve"> four hundred and fifty Crores</v>
          </cell>
          <cell r="G454" t="str">
            <v xml:space="preserve"> four hundred and fifty Millions</v>
          </cell>
          <cell r="H454" t="str">
            <v xml:space="preserve"> four hundred and fifty Billions</v>
          </cell>
        </row>
        <row r="455">
          <cell r="A455">
            <v>451</v>
          </cell>
          <cell r="B455" t="str">
            <v xml:space="preserve"> four hundred and fifty one</v>
          </cell>
          <cell r="C455" t="str">
            <v xml:space="preserve"> four hundred and fifty one</v>
          </cell>
          <cell r="D455" t="str">
            <v xml:space="preserve"> four hundred and fifty one Thousand</v>
          </cell>
          <cell r="E455" t="str">
            <v xml:space="preserve"> four hundred and fifty one Lakhs</v>
          </cell>
          <cell r="F455" t="str">
            <v xml:space="preserve"> four hundred and fifty one Crores</v>
          </cell>
          <cell r="G455" t="str">
            <v xml:space="preserve"> four hundred and fifty one Millions</v>
          </cell>
          <cell r="H455" t="str">
            <v xml:space="preserve"> four hundred and fifty one Billions</v>
          </cell>
        </row>
        <row r="456">
          <cell r="A456">
            <v>452</v>
          </cell>
          <cell r="B456" t="str">
            <v xml:space="preserve"> four hundred and fifty two</v>
          </cell>
          <cell r="C456" t="str">
            <v xml:space="preserve"> four hundred and fifty two</v>
          </cell>
          <cell r="D456" t="str">
            <v xml:space="preserve"> four hundred and fifty two Thousand</v>
          </cell>
          <cell r="E456" t="str">
            <v xml:space="preserve"> four hundred and fifty two Lakhs</v>
          </cell>
          <cell r="F456" t="str">
            <v xml:space="preserve"> four hundred and fifty two Crores</v>
          </cell>
          <cell r="G456" t="str">
            <v xml:space="preserve"> four hundred and fifty two Millions</v>
          </cell>
          <cell r="H456" t="str">
            <v xml:space="preserve"> four hundred and fifty two Billions</v>
          </cell>
        </row>
        <row r="457">
          <cell r="A457">
            <v>453</v>
          </cell>
          <cell r="B457" t="str">
            <v xml:space="preserve"> four hundred and fifty three</v>
          </cell>
          <cell r="C457" t="str">
            <v xml:space="preserve"> four hundred and fifty three</v>
          </cell>
          <cell r="D457" t="str">
            <v xml:space="preserve"> four hundred and fifty three Thousand</v>
          </cell>
          <cell r="E457" t="str">
            <v xml:space="preserve"> four hundred and fifty three Lakhs</v>
          </cell>
          <cell r="F457" t="str">
            <v xml:space="preserve"> four hundred and fifty three Crores</v>
          </cell>
          <cell r="G457" t="str">
            <v xml:space="preserve"> four hundred and fifty three Millions</v>
          </cell>
          <cell r="H457" t="str">
            <v xml:space="preserve"> four hundred and fifty three Billions</v>
          </cell>
        </row>
        <row r="458">
          <cell r="A458">
            <v>454</v>
          </cell>
          <cell r="B458" t="str">
            <v xml:space="preserve"> four hundred and fifty four</v>
          </cell>
          <cell r="C458" t="str">
            <v xml:space="preserve"> four hundred and fifty four</v>
          </cell>
          <cell r="D458" t="str">
            <v xml:space="preserve"> four hundred and fifty four Thousand</v>
          </cell>
          <cell r="E458" t="str">
            <v xml:space="preserve"> four hundred and fifty four Lakhs</v>
          </cell>
          <cell r="F458" t="str">
            <v xml:space="preserve"> four hundred and fifty four Crores</v>
          </cell>
          <cell r="G458" t="str">
            <v xml:space="preserve"> four hundred and fifty four Millions</v>
          </cell>
          <cell r="H458" t="str">
            <v xml:space="preserve"> four hundred and fifty four Billions</v>
          </cell>
        </row>
        <row r="459">
          <cell r="A459">
            <v>455</v>
          </cell>
          <cell r="B459" t="str">
            <v xml:space="preserve"> four hundred and fifty five</v>
          </cell>
          <cell r="C459" t="str">
            <v xml:space="preserve"> four hundred and fifty five</v>
          </cell>
          <cell r="D459" t="str">
            <v xml:space="preserve"> four hundred and fifty five Thousand</v>
          </cell>
          <cell r="E459" t="str">
            <v xml:space="preserve"> four hundred and fifty five Lakhs</v>
          </cell>
          <cell r="F459" t="str">
            <v xml:space="preserve"> four hundred and fifty five Crores</v>
          </cell>
          <cell r="G459" t="str">
            <v xml:space="preserve"> four hundred and fifty five Millions</v>
          </cell>
          <cell r="H459" t="str">
            <v xml:space="preserve"> four hundred and fifty five Billions</v>
          </cell>
        </row>
        <row r="460">
          <cell r="A460">
            <v>456</v>
          </cell>
          <cell r="B460" t="str">
            <v xml:space="preserve"> four hundred and fifty six</v>
          </cell>
          <cell r="C460" t="str">
            <v xml:space="preserve"> four hundred and fifty six</v>
          </cell>
          <cell r="D460" t="str">
            <v xml:space="preserve"> four hundred and fifty six Thousand</v>
          </cell>
          <cell r="E460" t="str">
            <v xml:space="preserve"> four hundred and fifty six Lakhs</v>
          </cell>
          <cell r="F460" t="str">
            <v xml:space="preserve"> four hundred and fifty six Crores</v>
          </cell>
          <cell r="G460" t="str">
            <v xml:space="preserve"> four hundred and fifty six Millions</v>
          </cell>
          <cell r="H460" t="str">
            <v xml:space="preserve"> four hundred and fifty six Billions</v>
          </cell>
        </row>
        <row r="461">
          <cell r="A461">
            <v>457</v>
          </cell>
          <cell r="B461" t="str">
            <v xml:space="preserve"> four hundred and fifty seven</v>
          </cell>
          <cell r="C461" t="str">
            <v xml:space="preserve"> four hundred and fifty seven</v>
          </cell>
          <cell r="D461" t="str">
            <v xml:space="preserve"> four hundred and fifty seven Thousand</v>
          </cell>
          <cell r="E461" t="str">
            <v xml:space="preserve"> four hundred and fifty seven Lakhs</v>
          </cell>
          <cell r="F461" t="str">
            <v xml:space="preserve"> four hundred and fifty seven Crores</v>
          </cell>
          <cell r="G461" t="str">
            <v xml:space="preserve"> four hundred and fifty seven Millions</v>
          </cell>
          <cell r="H461" t="str">
            <v xml:space="preserve"> four hundred and fifty seven Billions</v>
          </cell>
        </row>
        <row r="462">
          <cell r="A462">
            <v>458</v>
          </cell>
          <cell r="B462" t="str">
            <v xml:space="preserve"> four hundred and fifty eight</v>
          </cell>
          <cell r="C462" t="str">
            <v xml:space="preserve"> four hundred and fifty eight</v>
          </cell>
          <cell r="D462" t="str">
            <v xml:space="preserve"> four hundred and fifty eight Thousand</v>
          </cell>
          <cell r="E462" t="str">
            <v xml:space="preserve"> four hundred and fifty eight Lakhs</v>
          </cell>
          <cell r="F462" t="str">
            <v xml:space="preserve"> four hundred and fifty eight Crores</v>
          </cell>
          <cell r="G462" t="str">
            <v xml:space="preserve"> four hundred and fifty eight Millions</v>
          </cell>
          <cell r="H462" t="str">
            <v xml:space="preserve"> four hundred and fifty eight Billions</v>
          </cell>
        </row>
        <row r="463">
          <cell r="A463">
            <v>459</v>
          </cell>
          <cell r="B463" t="str">
            <v xml:space="preserve"> four hundred and fifty nine</v>
          </cell>
          <cell r="C463" t="str">
            <v xml:space="preserve"> four hundred and fifty nine</v>
          </cell>
          <cell r="D463" t="str">
            <v xml:space="preserve"> four hundred and fifty nine Thousand</v>
          </cell>
          <cell r="E463" t="str">
            <v xml:space="preserve"> four hundred and fifty nine Lakhs</v>
          </cell>
          <cell r="F463" t="str">
            <v xml:space="preserve"> four hundred and fifty nine Crores</v>
          </cell>
          <cell r="G463" t="str">
            <v xml:space="preserve"> four hundred and fifty nine Millions</v>
          </cell>
          <cell r="H463" t="str">
            <v xml:space="preserve"> four hundred and fifty nine Billions</v>
          </cell>
        </row>
        <row r="464">
          <cell r="A464">
            <v>460</v>
          </cell>
          <cell r="B464" t="str">
            <v xml:space="preserve"> four hundred and sixty</v>
          </cell>
          <cell r="C464" t="str">
            <v xml:space="preserve"> four hundred and sixty</v>
          </cell>
          <cell r="D464" t="str">
            <v xml:space="preserve"> four hundred and sixty Thousand</v>
          </cell>
          <cell r="E464" t="str">
            <v xml:space="preserve"> four hundred and sixty Lakhs</v>
          </cell>
          <cell r="F464" t="str">
            <v xml:space="preserve"> four hundred and sixty Crores</v>
          </cell>
          <cell r="G464" t="str">
            <v xml:space="preserve"> four hundred and sixty Millions</v>
          </cell>
          <cell r="H464" t="str">
            <v xml:space="preserve"> four hundred and sixty Billions</v>
          </cell>
        </row>
        <row r="465">
          <cell r="A465">
            <v>461</v>
          </cell>
          <cell r="B465" t="str">
            <v xml:space="preserve"> four hundred and sixty one</v>
          </cell>
          <cell r="C465" t="str">
            <v xml:space="preserve"> four hundred and sixty one</v>
          </cell>
          <cell r="D465" t="str">
            <v xml:space="preserve"> four hundred and sixty one Thousand</v>
          </cell>
          <cell r="E465" t="str">
            <v xml:space="preserve"> four hundred and sixty one Lakhs</v>
          </cell>
          <cell r="F465" t="str">
            <v xml:space="preserve"> four hundred and sixty one Crores</v>
          </cell>
          <cell r="G465" t="str">
            <v xml:space="preserve"> four hundred and sixty one Millions</v>
          </cell>
          <cell r="H465" t="str">
            <v xml:space="preserve"> four hundred and sixty one Billions</v>
          </cell>
        </row>
        <row r="466">
          <cell r="A466">
            <v>462</v>
          </cell>
          <cell r="B466" t="str">
            <v xml:space="preserve"> four hundred and sixty two</v>
          </cell>
          <cell r="C466" t="str">
            <v xml:space="preserve"> four hundred and sixty two</v>
          </cell>
          <cell r="D466" t="str">
            <v xml:space="preserve"> four hundred and sixty two Thousand</v>
          </cell>
          <cell r="E466" t="str">
            <v xml:space="preserve"> four hundred and sixty two Lakhs</v>
          </cell>
          <cell r="F466" t="str">
            <v xml:space="preserve"> four hundred and sixty two Crores</v>
          </cell>
          <cell r="G466" t="str">
            <v xml:space="preserve"> four hundred and sixty two Millions</v>
          </cell>
          <cell r="H466" t="str">
            <v xml:space="preserve"> four hundred and sixty two Billions</v>
          </cell>
        </row>
        <row r="467">
          <cell r="A467">
            <v>463</v>
          </cell>
          <cell r="B467" t="str">
            <v xml:space="preserve"> four hundred and sixty three</v>
          </cell>
          <cell r="C467" t="str">
            <v xml:space="preserve"> four hundred and sixty three</v>
          </cell>
          <cell r="D467" t="str">
            <v xml:space="preserve"> four hundred and sixty three Thousand</v>
          </cell>
          <cell r="E467" t="str">
            <v xml:space="preserve"> four hundred and sixty three Lakhs</v>
          </cell>
          <cell r="F467" t="str">
            <v xml:space="preserve"> four hundred and sixty three Crores</v>
          </cell>
          <cell r="G467" t="str">
            <v xml:space="preserve"> four hundred and sixty three Millions</v>
          </cell>
          <cell r="H467" t="str">
            <v xml:space="preserve"> four hundred and sixty three Billions</v>
          </cell>
        </row>
        <row r="468">
          <cell r="A468">
            <v>464</v>
          </cell>
          <cell r="B468" t="str">
            <v xml:space="preserve"> four hundred and sixty four</v>
          </cell>
          <cell r="C468" t="str">
            <v xml:space="preserve"> four hundred and sixty four</v>
          </cell>
          <cell r="D468" t="str">
            <v xml:space="preserve"> four hundred and sixty four Thousand</v>
          </cell>
          <cell r="E468" t="str">
            <v xml:space="preserve"> four hundred and sixty four Lakhs</v>
          </cell>
          <cell r="F468" t="str">
            <v xml:space="preserve"> four hundred and sixty four Crores</v>
          </cell>
          <cell r="G468" t="str">
            <v xml:space="preserve"> four hundred and sixty four Millions</v>
          </cell>
          <cell r="H468" t="str">
            <v xml:space="preserve"> four hundred and sixty four Billions</v>
          </cell>
        </row>
        <row r="469">
          <cell r="A469">
            <v>465</v>
          </cell>
          <cell r="B469" t="str">
            <v xml:space="preserve"> four hundred and sixty five</v>
          </cell>
          <cell r="C469" t="str">
            <v xml:space="preserve"> four hundred and sixty five</v>
          </cell>
          <cell r="D469" t="str">
            <v xml:space="preserve"> four hundred and sixty five Thousand</v>
          </cell>
          <cell r="E469" t="str">
            <v xml:space="preserve"> four hundred and sixty five Lakhs</v>
          </cell>
          <cell r="F469" t="str">
            <v xml:space="preserve"> four hundred and sixty five Crores</v>
          </cell>
          <cell r="G469" t="str">
            <v xml:space="preserve"> four hundred and sixty five Millions</v>
          </cell>
          <cell r="H469" t="str">
            <v xml:space="preserve"> four hundred and sixty five Billions</v>
          </cell>
        </row>
        <row r="470">
          <cell r="A470">
            <v>466</v>
          </cell>
          <cell r="B470" t="str">
            <v xml:space="preserve"> four hundred and sixty six</v>
          </cell>
          <cell r="C470" t="str">
            <v xml:space="preserve"> four hundred and sixty six</v>
          </cell>
          <cell r="D470" t="str">
            <v xml:space="preserve"> four hundred and sixty six Thousand</v>
          </cell>
          <cell r="E470" t="str">
            <v xml:space="preserve"> four hundred and sixty six Lakhs</v>
          </cell>
          <cell r="F470" t="str">
            <v xml:space="preserve"> four hundred and sixty six Crores</v>
          </cell>
          <cell r="G470" t="str">
            <v xml:space="preserve"> four hundred and sixty six Millions</v>
          </cell>
          <cell r="H470" t="str">
            <v xml:space="preserve"> four hundred and sixty six Billions</v>
          </cell>
        </row>
        <row r="471">
          <cell r="A471">
            <v>467</v>
          </cell>
          <cell r="B471" t="str">
            <v xml:space="preserve"> four hundred and sixty seven</v>
          </cell>
          <cell r="C471" t="str">
            <v xml:space="preserve"> four hundred and sixty seven</v>
          </cell>
          <cell r="D471" t="str">
            <v xml:space="preserve"> four hundred and sixty seven Thousand</v>
          </cell>
          <cell r="E471" t="str">
            <v xml:space="preserve"> four hundred and sixty seven Lakhs</v>
          </cell>
          <cell r="F471" t="str">
            <v xml:space="preserve"> four hundred and sixty seven Crores</v>
          </cell>
          <cell r="G471" t="str">
            <v xml:space="preserve"> four hundred and sixty seven Millions</v>
          </cell>
          <cell r="H471" t="str">
            <v xml:space="preserve"> four hundred and sixty seven Billions</v>
          </cell>
        </row>
        <row r="472">
          <cell r="A472">
            <v>468</v>
          </cell>
          <cell r="B472" t="str">
            <v xml:space="preserve"> four hundred and sixty eight</v>
          </cell>
          <cell r="C472" t="str">
            <v xml:space="preserve"> four hundred and sixty eight</v>
          </cell>
          <cell r="D472" t="str">
            <v xml:space="preserve"> four hundred and sixty eight Thousand</v>
          </cell>
          <cell r="E472" t="str">
            <v xml:space="preserve"> four hundred and sixty eight Lakhs</v>
          </cell>
          <cell r="F472" t="str">
            <v xml:space="preserve"> four hundred and sixty eight Crores</v>
          </cell>
          <cell r="G472" t="str">
            <v xml:space="preserve"> four hundred and sixty eight Millions</v>
          </cell>
          <cell r="H472" t="str">
            <v xml:space="preserve"> four hundred and sixty eight Billions</v>
          </cell>
        </row>
        <row r="473">
          <cell r="A473">
            <v>469</v>
          </cell>
          <cell r="B473" t="str">
            <v xml:space="preserve"> four hundred and sixty nine</v>
          </cell>
          <cell r="C473" t="str">
            <v xml:space="preserve"> four hundred and sixty nine</v>
          </cell>
          <cell r="D473" t="str">
            <v xml:space="preserve"> four hundred and sixty nine Thousand</v>
          </cell>
          <cell r="E473" t="str">
            <v xml:space="preserve"> four hundred and sixty nine Lakhs</v>
          </cell>
          <cell r="F473" t="str">
            <v xml:space="preserve"> four hundred and sixty nine Crores</v>
          </cell>
          <cell r="G473" t="str">
            <v xml:space="preserve"> four hundred and sixty nine Millions</v>
          </cell>
          <cell r="H473" t="str">
            <v xml:space="preserve"> four hundred and sixty nine Billions</v>
          </cell>
        </row>
        <row r="474">
          <cell r="A474">
            <v>470</v>
          </cell>
          <cell r="B474" t="str">
            <v xml:space="preserve"> four hundred and seventy</v>
          </cell>
          <cell r="C474" t="str">
            <v xml:space="preserve"> four hundred and seventy</v>
          </cell>
          <cell r="D474" t="str">
            <v xml:space="preserve"> four hundred and seventy Thousand</v>
          </cell>
          <cell r="E474" t="str">
            <v xml:space="preserve"> four hundred and seventy Lakhs</v>
          </cell>
          <cell r="F474" t="str">
            <v xml:space="preserve"> four hundred and seventy Crores</v>
          </cell>
          <cell r="G474" t="str">
            <v xml:space="preserve"> four hundred and seventy Millions</v>
          </cell>
          <cell r="H474" t="str">
            <v xml:space="preserve"> four hundred and seventy Billions</v>
          </cell>
        </row>
        <row r="475">
          <cell r="A475">
            <v>471</v>
          </cell>
          <cell r="B475" t="str">
            <v xml:space="preserve"> four hundred and seventy one</v>
          </cell>
          <cell r="C475" t="str">
            <v xml:space="preserve"> four hundred and seventy one</v>
          </cell>
          <cell r="D475" t="str">
            <v xml:space="preserve"> four hundred and seventy one Thousand</v>
          </cell>
          <cell r="E475" t="str">
            <v xml:space="preserve"> four hundred and seventy one Lakhs</v>
          </cell>
          <cell r="F475" t="str">
            <v xml:space="preserve"> four hundred and seventy one Crores</v>
          </cell>
          <cell r="G475" t="str">
            <v xml:space="preserve"> four hundred and seventy one Millions</v>
          </cell>
          <cell r="H475" t="str">
            <v xml:space="preserve"> four hundred and seventy one Billions</v>
          </cell>
        </row>
        <row r="476">
          <cell r="A476">
            <v>472</v>
          </cell>
          <cell r="B476" t="str">
            <v xml:space="preserve"> four hundred and seventy two</v>
          </cell>
          <cell r="C476" t="str">
            <v xml:space="preserve"> four hundred and seventy two</v>
          </cell>
          <cell r="D476" t="str">
            <v xml:space="preserve"> four hundred and seventy two Thousand</v>
          </cell>
          <cell r="E476" t="str">
            <v xml:space="preserve"> four hundred and seventy two Lakhs</v>
          </cell>
          <cell r="F476" t="str">
            <v xml:space="preserve"> four hundred and seventy two Crores</v>
          </cell>
          <cell r="G476" t="str">
            <v xml:space="preserve"> four hundred and seventy two Millions</v>
          </cell>
          <cell r="H476" t="str">
            <v xml:space="preserve"> four hundred and seventy two Billions</v>
          </cell>
        </row>
        <row r="477">
          <cell r="A477">
            <v>473</v>
          </cell>
          <cell r="B477" t="str">
            <v xml:space="preserve"> four hundred and seventy three</v>
          </cell>
          <cell r="C477" t="str">
            <v xml:space="preserve"> four hundred and seventy three</v>
          </cell>
          <cell r="D477" t="str">
            <v xml:space="preserve"> four hundred and seventy three Thousand</v>
          </cell>
          <cell r="E477" t="str">
            <v xml:space="preserve"> four hundred and seventy three Lakhs</v>
          </cell>
          <cell r="F477" t="str">
            <v xml:space="preserve"> four hundred and seventy three Crores</v>
          </cell>
          <cell r="G477" t="str">
            <v xml:space="preserve"> four hundred and seventy three Millions</v>
          </cell>
          <cell r="H477" t="str">
            <v xml:space="preserve"> four hundred and seventy three Billions</v>
          </cell>
        </row>
        <row r="478">
          <cell r="A478">
            <v>474</v>
          </cell>
          <cell r="B478" t="str">
            <v xml:space="preserve"> four hundred and seventy four</v>
          </cell>
          <cell r="C478" t="str">
            <v xml:space="preserve"> four hundred and seventy four</v>
          </cell>
          <cell r="D478" t="str">
            <v xml:space="preserve"> four hundred and seventy four Thousand</v>
          </cell>
          <cell r="E478" t="str">
            <v xml:space="preserve"> four hundred and seventy four Lakhs</v>
          </cell>
          <cell r="F478" t="str">
            <v xml:space="preserve"> four hundred and seventy four Crores</v>
          </cell>
          <cell r="G478" t="str">
            <v xml:space="preserve"> four hundred and seventy four Millions</v>
          </cell>
          <cell r="H478" t="str">
            <v xml:space="preserve"> four hundred and seventy four Billions</v>
          </cell>
        </row>
        <row r="479">
          <cell r="A479">
            <v>475</v>
          </cell>
          <cell r="B479" t="str">
            <v xml:space="preserve"> four hundred and seventy five</v>
          </cell>
          <cell r="C479" t="str">
            <v xml:space="preserve"> four hundred and seventy five</v>
          </cell>
          <cell r="D479" t="str">
            <v xml:space="preserve"> four hundred and seventy five Thousand</v>
          </cell>
          <cell r="E479" t="str">
            <v xml:space="preserve"> four hundred and seventy five Lakhs</v>
          </cell>
          <cell r="F479" t="str">
            <v xml:space="preserve"> four hundred and seventy five Crores</v>
          </cell>
          <cell r="G479" t="str">
            <v xml:space="preserve"> four hundred and seventy five Millions</v>
          </cell>
          <cell r="H479" t="str">
            <v xml:space="preserve"> four hundred and seventy five Billions</v>
          </cell>
        </row>
        <row r="480">
          <cell r="A480">
            <v>476</v>
          </cell>
          <cell r="B480" t="str">
            <v xml:space="preserve"> four hundred and seventy six</v>
          </cell>
          <cell r="C480" t="str">
            <v xml:space="preserve"> four hundred and seventy six</v>
          </cell>
          <cell r="D480" t="str">
            <v xml:space="preserve"> four hundred and seventy six Thousand</v>
          </cell>
          <cell r="E480" t="str">
            <v xml:space="preserve"> four hundred and seventy six Lakhs</v>
          </cell>
          <cell r="F480" t="str">
            <v xml:space="preserve"> four hundred and seventy six Crores</v>
          </cell>
          <cell r="G480" t="str">
            <v xml:space="preserve"> four hundred and seventy six Millions</v>
          </cell>
          <cell r="H480" t="str">
            <v xml:space="preserve"> four hundred and seventy six Billions</v>
          </cell>
        </row>
        <row r="481">
          <cell r="A481">
            <v>477</v>
          </cell>
          <cell r="B481" t="str">
            <v xml:space="preserve"> four hundred and seventy seven</v>
          </cell>
          <cell r="C481" t="str">
            <v xml:space="preserve"> four hundred and seventy seven</v>
          </cell>
          <cell r="D481" t="str">
            <v xml:space="preserve"> four hundred and seventy seven Thousand</v>
          </cell>
          <cell r="E481" t="str">
            <v xml:space="preserve"> four hundred and seventy seven Lakhs</v>
          </cell>
          <cell r="F481" t="str">
            <v xml:space="preserve"> four hundred and seventy seven Crores</v>
          </cell>
          <cell r="G481" t="str">
            <v xml:space="preserve"> four hundred and seventy seven Millions</v>
          </cell>
          <cell r="H481" t="str">
            <v xml:space="preserve"> four hundred and seventy seven Billions</v>
          </cell>
        </row>
        <row r="482">
          <cell r="A482">
            <v>478</v>
          </cell>
          <cell r="B482" t="str">
            <v xml:space="preserve"> four hundred and seventy eight</v>
          </cell>
          <cell r="C482" t="str">
            <v xml:space="preserve"> four hundred and seventy eight</v>
          </cell>
          <cell r="D482" t="str">
            <v xml:space="preserve"> four hundred and seventy eight Thousand</v>
          </cell>
          <cell r="E482" t="str">
            <v xml:space="preserve"> four hundred and seventy eight Lakhs</v>
          </cell>
          <cell r="F482" t="str">
            <v xml:space="preserve"> four hundred and seventy eight Crores</v>
          </cell>
          <cell r="G482" t="str">
            <v xml:space="preserve"> four hundred and seventy eight Millions</v>
          </cell>
          <cell r="H482" t="str">
            <v xml:space="preserve"> four hundred and seventy eight Billions</v>
          </cell>
        </row>
        <row r="483">
          <cell r="A483">
            <v>479</v>
          </cell>
          <cell r="B483" t="str">
            <v xml:space="preserve"> four hundred and seventy nine</v>
          </cell>
          <cell r="C483" t="str">
            <v xml:space="preserve"> four hundred and seventy nine</v>
          </cell>
          <cell r="D483" t="str">
            <v xml:space="preserve"> four hundred and seventy nine Thousand</v>
          </cell>
          <cell r="E483" t="str">
            <v xml:space="preserve"> four hundred and seventy nine Lakhs</v>
          </cell>
          <cell r="F483" t="str">
            <v xml:space="preserve"> four hundred and seventy nine Crores</v>
          </cell>
          <cell r="G483" t="str">
            <v xml:space="preserve"> four hundred and seventy nine Millions</v>
          </cell>
          <cell r="H483" t="str">
            <v xml:space="preserve"> four hundred and seventy nine Billions</v>
          </cell>
        </row>
        <row r="484">
          <cell r="A484">
            <v>480</v>
          </cell>
          <cell r="B484" t="str">
            <v xml:space="preserve"> four hundred and eighty</v>
          </cell>
          <cell r="C484" t="str">
            <v xml:space="preserve"> four hundred and eighty</v>
          </cell>
          <cell r="D484" t="str">
            <v xml:space="preserve"> four hundred and eighty Thousand</v>
          </cell>
          <cell r="E484" t="str">
            <v xml:space="preserve"> four hundred and eighty Lakhs</v>
          </cell>
          <cell r="F484" t="str">
            <v xml:space="preserve"> four hundred and eighty Crores</v>
          </cell>
          <cell r="G484" t="str">
            <v xml:space="preserve"> four hundred and eighty Millions</v>
          </cell>
          <cell r="H484" t="str">
            <v xml:space="preserve"> four hundred and eighty Billions</v>
          </cell>
        </row>
        <row r="485">
          <cell r="A485">
            <v>481</v>
          </cell>
          <cell r="B485" t="str">
            <v xml:space="preserve"> four hundred and eighty one</v>
          </cell>
          <cell r="C485" t="str">
            <v xml:space="preserve"> four hundred and eighty one</v>
          </cell>
          <cell r="D485" t="str">
            <v xml:space="preserve"> four hundred and eighty one Thousand</v>
          </cell>
          <cell r="E485" t="str">
            <v xml:space="preserve"> four hundred and eighty one Lakhs</v>
          </cell>
          <cell r="F485" t="str">
            <v xml:space="preserve"> four hundred and eighty one Crores</v>
          </cell>
          <cell r="G485" t="str">
            <v xml:space="preserve"> four hundred and eighty one Millions</v>
          </cell>
          <cell r="H485" t="str">
            <v xml:space="preserve"> four hundred and eighty one Billions</v>
          </cell>
        </row>
        <row r="486">
          <cell r="A486">
            <v>482</v>
          </cell>
          <cell r="B486" t="str">
            <v xml:space="preserve"> four hundred and eighty two</v>
          </cell>
          <cell r="C486" t="str">
            <v xml:space="preserve"> four hundred and eighty two</v>
          </cell>
          <cell r="D486" t="str">
            <v xml:space="preserve"> four hundred and eighty two Thousand</v>
          </cell>
          <cell r="E486" t="str">
            <v xml:space="preserve"> four hundred and eighty two Lakhs</v>
          </cell>
          <cell r="F486" t="str">
            <v xml:space="preserve"> four hundred and eighty two Crores</v>
          </cell>
          <cell r="G486" t="str">
            <v xml:space="preserve"> four hundred and eighty two Millions</v>
          </cell>
          <cell r="H486" t="str">
            <v xml:space="preserve"> four hundred and eighty two Billions</v>
          </cell>
        </row>
        <row r="487">
          <cell r="A487">
            <v>483</v>
          </cell>
          <cell r="B487" t="str">
            <v xml:space="preserve"> four hundred and eighty three</v>
          </cell>
          <cell r="C487" t="str">
            <v xml:space="preserve"> four hundred and eighty three</v>
          </cell>
          <cell r="D487" t="str">
            <v xml:space="preserve"> four hundred and eighty three Thousand</v>
          </cell>
          <cell r="E487" t="str">
            <v xml:space="preserve"> four hundred and eighty three Lakhs</v>
          </cell>
          <cell r="F487" t="str">
            <v xml:space="preserve"> four hundred and eighty three Crores</v>
          </cell>
          <cell r="G487" t="str">
            <v xml:space="preserve"> four hundred and eighty three Millions</v>
          </cell>
          <cell r="H487" t="str">
            <v xml:space="preserve"> four hundred and eighty three Billions</v>
          </cell>
        </row>
        <row r="488">
          <cell r="A488">
            <v>484</v>
          </cell>
          <cell r="B488" t="str">
            <v xml:space="preserve"> four hundred and eighty four</v>
          </cell>
          <cell r="C488" t="str">
            <v xml:space="preserve"> four hundred and eighty four</v>
          </cell>
          <cell r="D488" t="str">
            <v xml:space="preserve"> four hundred and eighty four Thousand</v>
          </cell>
          <cell r="E488" t="str">
            <v xml:space="preserve"> four hundred and eighty four Lakhs</v>
          </cell>
          <cell r="F488" t="str">
            <v xml:space="preserve"> four hundred and eighty four Crores</v>
          </cell>
          <cell r="G488" t="str">
            <v xml:space="preserve"> four hundred and eighty four Millions</v>
          </cell>
          <cell r="H488" t="str">
            <v xml:space="preserve"> four hundred and eighty four Billions</v>
          </cell>
        </row>
        <row r="489">
          <cell r="A489">
            <v>485</v>
          </cell>
          <cell r="B489" t="str">
            <v xml:space="preserve"> four hundred and eighty five</v>
          </cell>
          <cell r="C489" t="str">
            <v xml:space="preserve"> four hundred and eighty five</v>
          </cell>
          <cell r="D489" t="str">
            <v xml:space="preserve"> four hundred and eighty five Thousand</v>
          </cell>
          <cell r="E489" t="str">
            <v xml:space="preserve"> four hundred and eighty five Lakhs</v>
          </cell>
          <cell r="F489" t="str">
            <v xml:space="preserve"> four hundred and eighty five Crores</v>
          </cell>
          <cell r="G489" t="str">
            <v xml:space="preserve"> four hundred and eighty five Millions</v>
          </cell>
          <cell r="H489" t="str">
            <v xml:space="preserve"> four hundred and eighty five Billions</v>
          </cell>
        </row>
        <row r="490">
          <cell r="A490">
            <v>486</v>
          </cell>
          <cell r="B490" t="str">
            <v xml:space="preserve"> four hundred and eighty six</v>
          </cell>
          <cell r="C490" t="str">
            <v xml:space="preserve"> four hundred and eighty six</v>
          </cell>
          <cell r="D490" t="str">
            <v xml:space="preserve"> four hundred and eighty six Thousand</v>
          </cell>
          <cell r="E490" t="str">
            <v xml:space="preserve"> four hundred and eighty six Lakhs</v>
          </cell>
          <cell r="F490" t="str">
            <v xml:space="preserve"> four hundred and eighty six Crores</v>
          </cell>
          <cell r="G490" t="str">
            <v xml:space="preserve"> four hundred and eighty six Millions</v>
          </cell>
          <cell r="H490" t="str">
            <v xml:space="preserve"> four hundred and eighty six Billions</v>
          </cell>
        </row>
        <row r="491">
          <cell r="A491">
            <v>487</v>
          </cell>
          <cell r="B491" t="str">
            <v xml:space="preserve"> four hundred and eighty seven</v>
          </cell>
          <cell r="C491" t="str">
            <v xml:space="preserve"> four hundred and eighty seven</v>
          </cell>
          <cell r="D491" t="str">
            <v xml:space="preserve"> four hundred and eighty seven Thousand</v>
          </cell>
          <cell r="E491" t="str">
            <v xml:space="preserve"> four hundred and eighty seven Lakhs</v>
          </cell>
          <cell r="F491" t="str">
            <v xml:space="preserve"> four hundred and eighty seven Crores</v>
          </cell>
          <cell r="G491" t="str">
            <v xml:space="preserve"> four hundred and eighty seven Millions</v>
          </cell>
          <cell r="H491" t="str">
            <v xml:space="preserve"> four hundred and eighty seven Billions</v>
          </cell>
        </row>
        <row r="492">
          <cell r="A492">
            <v>488</v>
          </cell>
          <cell r="B492" t="str">
            <v xml:space="preserve"> four hundred and eighty eight</v>
          </cell>
          <cell r="C492" t="str">
            <v xml:space="preserve"> four hundred and eighty eight</v>
          </cell>
          <cell r="D492" t="str">
            <v xml:space="preserve"> four hundred and eighty eight Thousand</v>
          </cell>
          <cell r="E492" t="str">
            <v xml:space="preserve"> four hundred and eighty eight Lakhs</v>
          </cell>
          <cell r="F492" t="str">
            <v xml:space="preserve"> four hundred and eighty eight Crores</v>
          </cell>
          <cell r="G492" t="str">
            <v xml:space="preserve"> four hundred and eighty eight Millions</v>
          </cell>
          <cell r="H492" t="str">
            <v xml:space="preserve"> four hundred and eighty eight Billions</v>
          </cell>
        </row>
        <row r="493">
          <cell r="A493">
            <v>489</v>
          </cell>
          <cell r="B493" t="str">
            <v xml:space="preserve"> four hundred and eighty nine</v>
          </cell>
          <cell r="C493" t="str">
            <v xml:space="preserve"> four hundred and eighty nine</v>
          </cell>
          <cell r="D493" t="str">
            <v xml:space="preserve"> four hundred and eighty nine Thousand</v>
          </cell>
          <cell r="E493" t="str">
            <v xml:space="preserve"> four hundred and eighty nine Lakhs</v>
          </cell>
          <cell r="F493" t="str">
            <v xml:space="preserve"> four hundred and eighty nine Crores</v>
          </cell>
          <cell r="G493" t="str">
            <v xml:space="preserve"> four hundred and eighty nine Millions</v>
          </cell>
          <cell r="H493" t="str">
            <v xml:space="preserve"> four hundred and eighty nine Billions</v>
          </cell>
        </row>
        <row r="494">
          <cell r="A494">
            <v>490</v>
          </cell>
          <cell r="B494" t="str">
            <v xml:space="preserve"> four hundred and ninety</v>
          </cell>
          <cell r="C494" t="str">
            <v xml:space="preserve"> four hundred and ninety</v>
          </cell>
          <cell r="D494" t="str">
            <v xml:space="preserve"> four hundred and ninety Thousand</v>
          </cell>
          <cell r="E494" t="str">
            <v xml:space="preserve"> four hundred and ninety Lakhs</v>
          </cell>
          <cell r="F494" t="str">
            <v xml:space="preserve"> four hundred and ninety Crores</v>
          </cell>
          <cell r="G494" t="str">
            <v xml:space="preserve"> four hundred and ninety Millions</v>
          </cell>
          <cell r="H494" t="str">
            <v xml:space="preserve"> four hundred and ninety Billions</v>
          </cell>
        </row>
        <row r="495">
          <cell r="A495">
            <v>491</v>
          </cell>
          <cell r="B495" t="str">
            <v xml:space="preserve"> four hundred and ninety one</v>
          </cell>
          <cell r="C495" t="str">
            <v xml:space="preserve"> four hundred and ninety one</v>
          </cell>
          <cell r="D495" t="str">
            <v xml:space="preserve"> four hundred and ninety one Thousand</v>
          </cell>
          <cell r="E495" t="str">
            <v xml:space="preserve"> four hundred and ninety one Lakhs</v>
          </cell>
          <cell r="F495" t="str">
            <v xml:space="preserve"> four hundred and ninety one Crores</v>
          </cell>
          <cell r="G495" t="str">
            <v xml:space="preserve"> four hundred and ninety one Millions</v>
          </cell>
          <cell r="H495" t="str">
            <v xml:space="preserve"> four hundred and ninety one Billions</v>
          </cell>
        </row>
        <row r="496">
          <cell r="A496">
            <v>492</v>
          </cell>
          <cell r="B496" t="str">
            <v xml:space="preserve"> four hundred and ninety two</v>
          </cell>
          <cell r="C496" t="str">
            <v xml:space="preserve"> four hundred and ninety two</v>
          </cell>
          <cell r="D496" t="str">
            <v xml:space="preserve"> four hundred and ninety two Thousand</v>
          </cell>
          <cell r="E496" t="str">
            <v xml:space="preserve"> four hundred and ninety two Lakhs</v>
          </cell>
          <cell r="F496" t="str">
            <v xml:space="preserve"> four hundred and ninety two Crores</v>
          </cell>
          <cell r="G496" t="str">
            <v xml:space="preserve"> four hundred and ninety two Millions</v>
          </cell>
          <cell r="H496" t="str">
            <v xml:space="preserve"> four hundred and ninety two Billions</v>
          </cell>
        </row>
        <row r="497">
          <cell r="A497">
            <v>493</v>
          </cell>
          <cell r="B497" t="str">
            <v xml:space="preserve"> four hundred and ninety three</v>
          </cell>
          <cell r="C497" t="str">
            <v xml:space="preserve"> four hundred and ninety three</v>
          </cell>
          <cell r="D497" t="str">
            <v xml:space="preserve"> four hundred and ninety three Thousand</v>
          </cell>
          <cell r="E497" t="str">
            <v xml:space="preserve"> four hundred and ninety three Lakhs</v>
          </cell>
          <cell r="F497" t="str">
            <v xml:space="preserve"> four hundred and ninety three Crores</v>
          </cell>
          <cell r="G497" t="str">
            <v xml:space="preserve"> four hundred and ninety three Millions</v>
          </cell>
          <cell r="H497" t="str">
            <v xml:space="preserve"> four hundred and ninety three Billions</v>
          </cell>
        </row>
        <row r="498">
          <cell r="A498">
            <v>494</v>
          </cell>
          <cell r="B498" t="str">
            <v xml:space="preserve"> four hundred and ninety four </v>
          </cell>
          <cell r="C498" t="str">
            <v xml:space="preserve"> four hundred and ninety four </v>
          </cell>
          <cell r="D498" t="str">
            <v xml:space="preserve"> four hundred and ninety four  Thousand</v>
          </cell>
          <cell r="E498" t="str">
            <v xml:space="preserve"> four hundred and ninety four  Lakhs</v>
          </cell>
          <cell r="F498" t="str">
            <v xml:space="preserve"> four hundred and ninety four  Crores</v>
          </cell>
          <cell r="G498" t="str">
            <v xml:space="preserve"> four hundred and ninety four  Millions</v>
          </cell>
          <cell r="H498" t="str">
            <v xml:space="preserve"> four hundred and ninety four  Billions</v>
          </cell>
        </row>
        <row r="499">
          <cell r="A499">
            <v>495</v>
          </cell>
          <cell r="B499" t="str">
            <v xml:space="preserve"> four hundred and ninety five</v>
          </cell>
          <cell r="C499" t="str">
            <v xml:space="preserve"> four hundred and ninety five</v>
          </cell>
          <cell r="D499" t="str">
            <v xml:space="preserve"> four hundred and ninety five Thousand</v>
          </cell>
          <cell r="E499" t="str">
            <v xml:space="preserve"> four hundred and ninety five Lakhs</v>
          </cell>
          <cell r="F499" t="str">
            <v xml:space="preserve"> four hundred and ninety five Crores</v>
          </cell>
          <cell r="G499" t="str">
            <v xml:space="preserve"> four hundred and ninety five Millions</v>
          </cell>
          <cell r="H499" t="str">
            <v xml:space="preserve"> four hundred and ninety five Billions</v>
          </cell>
        </row>
        <row r="500">
          <cell r="A500">
            <v>496</v>
          </cell>
          <cell r="B500" t="str">
            <v xml:space="preserve"> four hundred and ninety six</v>
          </cell>
          <cell r="C500" t="str">
            <v xml:space="preserve"> four hundred and ninety six</v>
          </cell>
          <cell r="D500" t="str">
            <v xml:space="preserve"> four hundred and ninety six Thousand</v>
          </cell>
          <cell r="E500" t="str">
            <v xml:space="preserve"> four hundred and ninety six Lakhs</v>
          </cell>
          <cell r="F500" t="str">
            <v xml:space="preserve"> four hundred and ninety six Crores</v>
          </cell>
          <cell r="G500" t="str">
            <v xml:space="preserve"> four hundred and ninety six Millions</v>
          </cell>
          <cell r="H500" t="str">
            <v xml:space="preserve"> four hundred and ninety six Billions</v>
          </cell>
        </row>
        <row r="501">
          <cell r="A501">
            <v>497</v>
          </cell>
          <cell r="B501" t="str">
            <v xml:space="preserve"> four hundred and ninety seven</v>
          </cell>
          <cell r="C501" t="str">
            <v xml:space="preserve"> four hundred and ninety seven</v>
          </cell>
          <cell r="D501" t="str">
            <v xml:space="preserve"> four hundred and ninety seven Thousand</v>
          </cell>
          <cell r="E501" t="str">
            <v xml:space="preserve"> four hundred and ninety seven Lakhs</v>
          </cell>
          <cell r="F501" t="str">
            <v xml:space="preserve"> four hundred and ninety seven Crores</v>
          </cell>
          <cell r="G501" t="str">
            <v xml:space="preserve"> four hundred and ninety seven Millions</v>
          </cell>
          <cell r="H501" t="str">
            <v xml:space="preserve"> four hundred and ninety seven Billions</v>
          </cell>
        </row>
        <row r="502">
          <cell r="A502">
            <v>498</v>
          </cell>
          <cell r="B502" t="str">
            <v xml:space="preserve"> four hundred and ninety eight</v>
          </cell>
          <cell r="C502" t="str">
            <v xml:space="preserve"> four hundred and ninety eight</v>
          </cell>
          <cell r="D502" t="str">
            <v xml:space="preserve"> four hundred and ninety eight Thousand</v>
          </cell>
          <cell r="E502" t="str">
            <v xml:space="preserve"> four hundred and ninety eight Lakhs</v>
          </cell>
          <cell r="F502" t="str">
            <v xml:space="preserve"> four hundred and ninety eight Crores</v>
          </cell>
          <cell r="G502" t="str">
            <v xml:space="preserve"> four hundred and ninety eight Millions</v>
          </cell>
          <cell r="H502" t="str">
            <v xml:space="preserve"> four hundred and ninety eight Billions</v>
          </cell>
        </row>
        <row r="503">
          <cell r="A503">
            <v>499</v>
          </cell>
          <cell r="B503" t="str">
            <v xml:space="preserve"> four hundred and ninety nine</v>
          </cell>
          <cell r="C503" t="str">
            <v xml:space="preserve"> four hundred and ninety nine</v>
          </cell>
          <cell r="D503" t="str">
            <v xml:space="preserve"> four hundred and ninety nine Thousand</v>
          </cell>
          <cell r="E503" t="str">
            <v xml:space="preserve"> four hundred and ninety nine Lakhs</v>
          </cell>
          <cell r="F503" t="str">
            <v xml:space="preserve"> four hundred and ninety nine Crores</v>
          </cell>
          <cell r="G503" t="str">
            <v xml:space="preserve"> four hundred and ninety nine Millions</v>
          </cell>
          <cell r="H503" t="str">
            <v xml:space="preserve"> four hundred and ninety nine Billions</v>
          </cell>
        </row>
        <row r="504">
          <cell r="A504">
            <v>500</v>
          </cell>
          <cell r="B504" t="str">
            <v xml:space="preserve"> five hundred</v>
          </cell>
          <cell r="C504" t="str">
            <v xml:space="preserve"> five hundred</v>
          </cell>
          <cell r="D504" t="str">
            <v xml:space="preserve"> five hundred Thousand</v>
          </cell>
          <cell r="E504" t="str">
            <v xml:space="preserve"> five hundred Lakhs</v>
          </cell>
          <cell r="F504" t="str">
            <v xml:space="preserve"> five hundred Crores</v>
          </cell>
          <cell r="G504" t="str">
            <v xml:space="preserve"> five hundred Millions</v>
          </cell>
          <cell r="H504" t="str">
            <v xml:space="preserve"> five hundred Billions</v>
          </cell>
        </row>
        <row r="505">
          <cell r="A505">
            <v>501</v>
          </cell>
          <cell r="B505" t="str">
            <v xml:space="preserve"> five hundred and one</v>
          </cell>
          <cell r="C505" t="str">
            <v xml:space="preserve"> five hundred and one</v>
          </cell>
          <cell r="D505" t="str">
            <v xml:space="preserve"> five hundred and one Thousand</v>
          </cell>
          <cell r="E505" t="str">
            <v xml:space="preserve"> five hundred and one Lakhs</v>
          </cell>
          <cell r="F505" t="str">
            <v xml:space="preserve"> five hundred and one Crores</v>
          </cell>
          <cell r="G505" t="str">
            <v xml:space="preserve"> five hundred and one Millions</v>
          </cell>
          <cell r="H505" t="str">
            <v xml:space="preserve"> five hundred and one Billions</v>
          </cell>
        </row>
        <row r="506">
          <cell r="A506">
            <v>502</v>
          </cell>
          <cell r="B506" t="str">
            <v xml:space="preserve"> five hundred and two</v>
          </cell>
          <cell r="C506" t="str">
            <v xml:space="preserve"> five hundred and two</v>
          </cell>
          <cell r="D506" t="str">
            <v xml:space="preserve"> five hundred and two Thousand</v>
          </cell>
          <cell r="E506" t="str">
            <v xml:space="preserve"> five hundred and two Lakhs</v>
          </cell>
          <cell r="F506" t="str">
            <v xml:space="preserve"> five hundred and two Crores</v>
          </cell>
          <cell r="G506" t="str">
            <v xml:space="preserve"> five hundred and two Millions</v>
          </cell>
          <cell r="H506" t="str">
            <v xml:space="preserve"> five hundred and two Billions</v>
          </cell>
        </row>
        <row r="507">
          <cell r="A507">
            <v>503</v>
          </cell>
          <cell r="B507" t="str">
            <v xml:space="preserve"> five hundred and three</v>
          </cell>
          <cell r="C507" t="str">
            <v xml:space="preserve"> five hundred and three</v>
          </cell>
          <cell r="D507" t="str">
            <v xml:space="preserve"> five hundred and three Thousand</v>
          </cell>
          <cell r="E507" t="str">
            <v xml:space="preserve"> five hundred and three Lakhs</v>
          </cell>
          <cell r="F507" t="str">
            <v xml:space="preserve"> five hundred and three Crores</v>
          </cell>
          <cell r="G507" t="str">
            <v xml:space="preserve"> five hundred and three Millions</v>
          </cell>
          <cell r="H507" t="str">
            <v xml:space="preserve"> five hundred and three Billions</v>
          </cell>
        </row>
        <row r="508">
          <cell r="A508">
            <v>504</v>
          </cell>
          <cell r="B508" t="str">
            <v xml:space="preserve"> five hundred and four</v>
          </cell>
          <cell r="C508" t="str">
            <v xml:space="preserve"> five hundred and four</v>
          </cell>
          <cell r="D508" t="str">
            <v xml:space="preserve"> five hundred and four Thousand</v>
          </cell>
          <cell r="E508" t="str">
            <v xml:space="preserve"> five hundred and four Lakhs</v>
          </cell>
          <cell r="F508" t="str">
            <v xml:space="preserve"> five hundred and four Crores</v>
          </cell>
          <cell r="G508" t="str">
            <v xml:space="preserve"> five hundred and four Millions</v>
          </cell>
          <cell r="H508" t="str">
            <v xml:space="preserve"> five hundred and four Billions</v>
          </cell>
        </row>
        <row r="509">
          <cell r="A509">
            <v>505</v>
          </cell>
          <cell r="B509" t="str">
            <v xml:space="preserve"> five hundred and five</v>
          </cell>
          <cell r="C509" t="str">
            <v xml:space="preserve"> five hundred and five</v>
          </cell>
          <cell r="D509" t="str">
            <v xml:space="preserve"> five hundred and five Thousand</v>
          </cell>
          <cell r="E509" t="str">
            <v xml:space="preserve"> five hundred and five Lakhs</v>
          </cell>
          <cell r="F509" t="str">
            <v xml:space="preserve"> five hundred and five Crores</v>
          </cell>
          <cell r="G509" t="str">
            <v xml:space="preserve"> five hundred and five Millions</v>
          </cell>
          <cell r="H509" t="str">
            <v xml:space="preserve"> five hundred and five Billions</v>
          </cell>
        </row>
        <row r="510">
          <cell r="A510">
            <v>506</v>
          </cell>
          <cell r="B510" t="str">
            <v xml:space="preserve"> five hundred and six</v>
          </cell>
          <cell r="C510" t="str">
            <v xml:space="preserve"> five hundred and six</v>
          </cell>
          <cell r="D510" t="str">
            <v xml:space="preserve"> five hundred and six Thousand</v>
          </cell>
          <cell r="E510" t="str">
            <v xml:space="preserve"> five hundred and six Lakhs</v>
          </cell>
          <cell r="F510" t="str">
            <v xml:space="preserve"> five hundred and six Crores</v>
          </cell>
          <cell r="G510" t="str">
            <v xml:space="preserve"> five hundred and six Millions</v>
          </cell>
          <cell r="H510" t="str">
            <v xml:space="preserve"> five hundred and six Billions</v>
          </cell>
        </row>
        <row r="511">
          <cell r="A511">
            <v>507</v>
          </cell>
          <cell r="B511" t="str">
            <v xml:space="preserve"> five hundred and seven</v>
          </cell>
          <cell r="C511" t="str">
            <v xml:space="preserve"> five hundred and seven</v>
          </cell>
          <cell r="D511" t="str">
            <v xml:space="preserve"> five hundred and seven Thousand</v>
          </cell>
          <cell r="E511" t="str">
            <v xml:space="preserve"> five hundred and seven Lakhs</v>
          </cell>
          <cell r="F511" t="str">
            <v xml:space="preserve"> five hundred and seven Crores</v>
          </cell>
          <cell r="G511" t="str">
            <v xml:space="preserve"> five hundred and seven Millions</v>
          </cell>
          <cell r="H511" t="str">
            <v xml:space="preserve"> five hundred and seven Billions</v>
          </cell>
        </row>
        <row r="512">
          <cell r="A512">
            <v>508</v>
          </cell>
          <cell r="B512" t="str">
            <v xml:space="preserve"> five hundred and eight</v>
          </cell>
          <cell r="C512" t="str">
            <v xml:space="preserve"> five hundred and eight</v>
          </cell>
          <cell r="D512" t="str">
            <v xml:space="preserve"> five hundred and eight Thousand</v>
          </cell>
          <cell r="E512" t="str">
            <v xml:space="preserve"> five hundred and eight Lakhs</v>
          </cell>
          <cell r="F512" t="str">
            <v xml:space="preserve"> five hundred and eight Crores</v>
          </cell>
          <cell r="G512" t="str">
            <v xml:space="preserve"> five hundred and eight Millions</v>
          </cell>
          <cell r="H512" t="str">
            <v xml:space="preserve"> five hundred and eight Billions</v>
          </cell>
        </row>
        <row r="513">
          <cell r="A513">
            <v>509</v>
          </cell>
          <cell r="B513" t="str">
            <v xml:space="preserve"> five hundred and nine</v>
          </cell>
          <cell r="C513" t="str">
            <v xml:space="preserve"> five hundred and nine</v>
          </cell>
          <cell r="D513" t="str">
            <v xml:space="preserve"> five hundred and nine Thousand</v>
          </cell>
          <cell r="E513" t="str">
            <v xml:space="preserve"> five hundred and nine Lakhs</v>
          </cell>
          <cell r="F513" t="str">
            <v xml:space="preserve"> five hundred and nine Crores</v>
          </cell>
          <cell r="G513" t="str">
            <v xml:space="preserve"> five hundred and nine Millions</v>
          </cell>
          <cell r="H513" t="str">
            <v xml:space="preserve"> five hundred and nine Billions</v>
          </cell>
        </row>
        <row r="514">
          <cell r="A514">
            <v>510</v>
          </cell>
          <cell r="B514" t="str">
            <v xml:space="preserve"> five hundred and ten</v>
          </cell>
          <cell r="C514" t="str">
            <v xml:space="preserve"> five hundred and ten</v>
          </cell>
          <cell r="D514" t="str">
            <v xml:space="preserve"> five hundred and ten Thousand</v>
          </cell>
          <cell r="E514" t="str">
            <v xml:space="preserve"> five hundred and ten Lakhs</v>
          </cell>
          <cell r="F514" t="str">
            <v xml:space="preserve"> five hundred and ten Crores</v>
          </cell>
          <cell r="G514" t="str">
            <v xml:space="preserve"> five hundred and ten Millions</v>
          </cell>
          <cell r="H514" t="str">
            <v xml:space="preserve"> five hundred and ten Billions</v>
          </cell>
        </row>
        <row r="515">
          <cell r="A515">
            <v>511</v>
          </cell>
          <cell r="B515" t="str">
            <v xml:space="preserve"> five hundred and eleven</v>
          </cell>
          <cell r="C515" t="str">
            <v xml:space="preserve"> five hundred and eleven</v>
          </cell>
          <cell r="D515" t="str">
            <v xml:space="preserve"> five hundred and eleven Thousand</v>
          </cell>
          <cell r="E515" t="str">
            <v xml:space="preserve"> five hundred and eleven Lakhs</v>
          </cell>
          <cell r="F515" t="str">
            <v xml:space="preserve"> five hundred and eleven Crores</v>
          </cell>
          <cell r="G515" t="str">
            <v xml:space="preserve"> five hundred and eleven Millions</v>
          </cell>
          <cell r="H515" t="str">
            <v xml:space="preserve"> five hundred and eleven Billions</v>
          </cell>
        </row>
        <row r="516">
          <cell r="A516">
            <v>512</v>
          </cell>
          <cell r="B516" t="str">
            <v xml:space="preserve"> five hundred and twelve</v>
          </cell>
          <cell r="C516" t="str">
            <v xml:space="preserve"> five hundred and twelve</v>
          </cell>
          <cell r="D516" t="str">
            <v xml:space="preserve"> five hundred and twelve Thousand</v>
          </cell>
          <cell r="E516" t="str">
            <v xml:space="preserve"> five hundred and twelve Lakhs</v>
          </cell>
          <cell r="F516" t="str">
            <v xml:space="preserve"> five hundred and twelve Crores</v>
          </cell>
          <cell r="G516" t="str">
            <v xml:space="preserve"> five hundred and twelve Millions</v>
          </cell>
          <cell r="H516" t="str">
            <v xml:space="preserve"> five hundred and twelve Billions</v>
          </cell>
        </row>
        <row r="517">
          <cell r="A517">
            <v>513</v>
          </cell>
          <cell r="B517" t="str">
            <v xml:space="preserve"> five hundred and thirteen</v>
          </cell>
          <cell r="C517" t="str">
            <v xml:space="preserve"> five hundred and thirteen</v>
          </cell>
          <cell r="D517" t="str">
            <v xml:space="preserve"> five hundred and thirteen Thousand</v>
          </cell>
          <cell r="E517" t="str">
            <v xml:space="preserve"> five hundred and thirteen Lakhs</v>
          </cell>
          <cell r="F517" t="str">
            <v xml:space="preserve"> five hundred and thirteen Crores</v>
          </cell>
          <cell r="G517" t="str">
            <v xml:space="preserve"> five hundred and thirteen Millions</v>
          </cell>
          <cell r="H517" t="str">
            <v xml:space="preserve"> five hundred and thirteen Billions</v>
          </cell>
        </row>
        <row r="518">
          <cell r="A518">
            <v>514</v>
          </cell>
          <cell r="B518" t="str">
            <v xml:space="preserve"> five hundred and fourteen</v>
          </cell>
          <cell r="C518" t="str">
            <v xml:space="preserve"> five hundred and fourteen</v>
          </cell>
          <cell r="D518" t="str">
            <v xml:space="preserve"> five hundred and fourteen Thousand</v>
          </cell>
          <cell r="E518" t="str">
            <v xml:space="preserve"> five hundred and fourteen Lakhs</v>
          </cell>
          <cell r="F518" t="str">
            <v xml:space="preserve"> five hundred and fourteen Crores</v>
          </cell>
          <cell r="G518" t="str">
            <v xml:space="preserve"> five hundred and fourteen Millions</v>
          </cell>
          <cell r="H518" t="str">
            <v xml:space="preserve"> five hundred and fourteen Billions</v>
          </cell>
        </row>
        <row r="519">
          <cell r="A519">
            <v>515</v>
          </cell>
          <cell r="B519" t="str">
            <v xml:space="preserve"> five hundred and fifteen</v>
          </cell>
          <cell r="C519" t="str">
            <v xml:space="preserve"> five hundred and fifteen</v>
          </cell>
          <cell r="D519" t="str">
            <v xml:space="preserve"> five hundred and fifteen Thousand</v>
          </cell>
          <cell r="E519" t="str">
            <v xml:space="preserve"> five hundred and fifteen Lakhs</v>
          </cell>
          <cell r="F519" t="str">
            <v xml:space="preserve"> five hundred and fifteen Crores</v>
          </cell>
          <cell r="G519" t="str">
            <v xml:space="preserve"> five hundred and fifteen Millions</v>
          </cell>
          <cell r="H519" t="str">
            <v xml:space="preserve"> five hundred and fifteen Billions</v>
          </cell>
        </row>
        <row r="520">
          <cell r="A520">
            <v>516</v>
          </cell>
          <cell r="B520" t="str">
            <v xml:space="preserve"> five hundred and sixteen</v>
          </cell>
          <cell r="C520" t="str">
            <v xml:space="preserve"> five hundred and sixteen</v>
          </cell>
          <cell r="D520" t="str">
            <v xml:space="preserve"> five hundred and sixteen Thousand</v>
          </cell>
          <cell r="E520" t="str">
            <v xml:space="preserve"> five hundred and sixteen Lakhs</v>
          </cell>
          <cell r="F520" t="str">
            <v xml:space="preserve"> five hundred and sixteen Crores</v>
          </cell>
          <cell r="G520" t="str">
            <v xml:space="preserve"> five hundred and sixteen Millions</v>
          </cell>
          <cell r="H520" t="str">
            <v xml:space="preserve"> five hundred and sixteen Billions</v>
          </cell>
        </row>
        <row r="521">
          <cell r="A521">
            <v>517</v>
          </cell>
          <cell r="B521" t="str">
            <v xml:space="preserve"> five hundred and seventeen</v>
          </cell>
          <cell r="C521" t="str">
            <v xml:space="preserve"> five hundred and seventeen</v>
          </cell>
          <cell r="D521" t="str">
            <v xml:space="preserve"> five hundred and seventeen Thousand</v>
          </cell>
          <cell r="E521" t="str">
            <v xml:space="preserve"> five hundred and seventeen Lakhs</v>
          </cell>
          <cell r="F521" t="str">
            <v xml:space="preserve"> five hundred and seventeen Crores</v>
          </cell>
          <cell r="G521" t="str">
            <v xml:space="preserve"> five hundred and seventeen Millions</v>
          </cell>
          <cell r="H521" t="str">
            <v xml:space="preserve"> five hundred and seventeen Billions</v>
          </cell>
        </row>
        <row r="522">
          <cell r="A522">
            <v>518</v>
          </cell>
          <cell r="B522" t="str">
            <v xml:space="preserve"> five hundred and eighteen</v>
          </cell>
          <cell r="C522" t="str">
            <v xml:space="preserve"> five hundred and eighteen</v>
          </cell>
          <cell r="D522" t="str">
            <v xml:space="preserve"> five hundred and eighteen Thousand</v>
          </cell>
          <cell r="E522" t="str">
            <v xml:space="preserve"> five hundred and eighteen Lakhs</v>
          </cell>
          <cell r="F522" t="str">
            <v xml:space="preserve"> five hundred and eighteen Crores</v>
          </cell>
          <cell r="G522" t="str">
            <v xml:space="preserve"> five hundred and eighteen Millions</v>
          </cell>
          <cell r="H522" t="str">
            <v xml:space="preserve"> five hundred and eighteen Billions</v>
          </cell>
        </row>
        <row r="523">
          <cell r="A523">
            <v>519</v>
          </cell>
          <cell r="B523" t="str">
            <v xml:space="preserve"> five hundred and nineteen</v>
          </cell>
          <cell r="C523" t="str">
            <v xml:space="preserve"> five hundred and nineteen</v>
          </cell>
          <cell r="D523" t="str">
            <v xml:space="preserve"> five hundred and nineteen Thousand</v>
          </cell>
          <cell r="E523" t="str">
            <v xml:space="preserve"> five hundred and nineteen Lakhs</v>
          </cell>
          <cell r="F523" t="str">
            <v xml:space="preserve"> five hundred and nineteen Crores</v>
          </cell>
          <cell r="G523" t="str">
            <v xml:space="preserve"> five hundred and nineteen Millions</v>
          </cell>
          <cell r="H523" t="str">
            <v xml:space="preserve"> five hundred and nineteen Billions</v>
          </cell>
        </row>
        <row r="524">
          <cell r="A524">
            <v>520</v>
          </cell>
          <cell r="B524" t="str">
            <v xml:space="preserve"> five hundred and twenty</v>
          </cell>
          <cell r="C524" t="str">
            <v xml:space="preserve"> five hundred and twenty</v>
          </cell>
          <cell r="D524" t="str">
            <v xml:space="preserve"> five hundred and twenty Thousand</v>
          </cell>
          <cell r="E524" t="str">
            <v xml:space="preserve"> five hundred and twenty Lakhs</v>
          </cell>
          <cell r="F524" t="str">
            <v xml:space="preserve"> five hundred and twenty Crores</v>
          </cell>
          <cell r="G524" t="str">
            <v xml:space="preserve"> five hundred and twenty Millions</v>
          </cell>
          <cell r="H524" t="str">
            <v xml:space="preserve"> five hundred and twenty Billions</v>
          </cell>
        </row>
        <row r="525">
          <cell r="A525">
            <v>521</v>
          </cell>
          <cell r="B525" t="str">
            <v xml:space="preserve"> five hundred and twenty one</v>
          </cell>
          <cell r="C525" t="str">
            <v xml:space="preserve"> five hundred and twenty one</v>
          </cell>
          <cell r="D525" t="str">
            <v xml:space="preserve"> five hundred and twenty one Thousand</v>
          </cell>
          <cell r="E525" t="str">
            <v xml:space="preserve"> five hundred and twenty one Lakhs</v>
          </cell>
          <cell r="F525" t="str">
            <v xml:space="preserve"> five hundred and twenty one Crores</v>
          </cell>
          <cell r="G525" t="str">
            <v xml:space="preserve"> five hundred and twenty one Millions</v>
          </cell>
          <cell r="H525" t="str">
            <v xml:space="preserve"> five hundred and twenty one Billions</v>
          </cell>
        </row>
        <row r="526">
          <cell r="A526">
            <v>522</v>
          </cell>
          <cell r="B526" t="str">
            <v xml:space="preserve"> five hundred and twenty two</v>
          </cell>
          <cell r="C526" t="str">
            <v xml:space="preserve"> five hundred and twenty two</v>
          </cell>
          <cell r="D526" t="str">
            <v xml:space="preserve"> five hundred and twenty two Thousand</v>
          </cell>
          <cell r="E526" t="str">
            <v xml:space="preserve"> five hundred and twenty two Lakhs</v>
          </cell>
          <cell r="F526" t="str">
            <v xml:space="preserve"> five hundred and twenty two Crores</v>
          </cell>
          <cell r="G526" t="str">
            <v xml:space="preserve"> five hundred and twenty two Millions</v>
          </cell>
          <cell r="H526" t="str">
            <v xml:space="preserve"> five hundred and twenty two Billions</v>
          </cell>
        </row>
        <row r="527">
          <cell r="A527">
            <v>523</v>
          </cell>
          <cell r="B527" t="str">
            <v xml:space="preserve"> five hundred and twenty three</v>
          </cell>
          <cell r="C527" t="str">
            <v xml:space="preserve"> five hundred and twenty three</v>
          </cell>
          <cell r="D527" t="str">
            <v xml:space="preserve"> five hundred and twenty three Thousand</v>
          </cell>
          <cell r="E527" t="str">
            <v xml:space="preserve"> five hundred and twenty three Lakhs</v>
          </cell>
          <cell r="F527" t="str">
            <v xml:space="preserve"> five hundred and twenty three Crores</v>
          </cell>
          <cell r="G527" t="str">
            <v xml:space="preserve"> five hundred and twenty three Millions</v>
          </cell>
          <cell r="H527" t="str">
            <v xml:space="preserve"> five hundred and twenty three Billions</v>
          </cell>
        </row>
        <row r="528">
          <cell r="A528">
            <v>524</v>
          </cell>
          <cell r="B528" t="str">
            <v xml:space="preserve"> five hundred and twenty four</v>
          </cell>
          <cell r="C528" t="str">
            <v xml:space="preserve"> five hundred and twenty four</v>
          </cell>
          <cell r="D528" t="str">
            <v xml:space="preserve"> five hundred and twenty four Thousand</v>
          </cell>
          <cell r="E528" t="str">
            <v xml:space="preserve"> five hundred and twenty four Lakhs</v>
          </cell>
          <cell r="F528" t="str">
            <v xml:space="preserve"> five hundred and twenty four Crores</v>
          </cell>
          <cell r="G528" t="str">
            <v xml:space="preserve"> five hundred and twenty four Millions</v>
          </cell>
          <cell r="H528" t="str">
            <v xml:space="preserve"> five hundred and twenty four Billions</v>
          </cell>
        </row>
        <row r="529">
          <cell r="A529">
            <v>525</v>
          </cell>
          <cell r="B529" t="str">
            <v xml:space="preserve"> five hundred and twenty five</v>
          </cell>
          <cell r="C529" t="str">
            <v xml:space="preserve"> five hundred and twenty five</v>
          </cell>
          <cell r="D529" t="str">
            <v xml:space="preserve"> five hundred and twenty five Thousand</v>
          </cell>
          <cell r="E529" t="str">
            <v xml:space="preserve"> five hundred and twenty five Lakhs</v>
          </cell>
          <cell r="F529" t="str">
            <v xml:space="preserve"> five hundred and twenty five Crores</v>
          </cell>
          <cell r="G529" t="str">
            <v xml:space="preserve"> five hundred and twenty five Millions</v>
          </cell>
          <cell r="H529" t="str">
            <v xml:space="preserve"> five hundred and twenty five Billions</v>
          </cell>
        </row>
        <row r="530">
          <cell r="A530">
            <v>526</v>
          </cell>
          <cell r="B530" t="str">
            <v xml:space="preserve"> five hundred and twenty six</v>
          </cell>
          <cell r="C530" t="str">
            <v xml:space="preserve"> five hundred and twenty six</v>
          </cell>
          <cell r="D530" t="str">
            <v xml:space="preserve"> five hundred and twenty six Thousand</v>
          </cell>
          <cell r="E530" t="str">
            <v xml:space="preserve"> five hundred and twenty six Lakhs</v>
          </cell>
          <cell r="F530" t="str">
            <v xml:space="preserve"> five hundred and twenty six Crores</v>
          </cell>
          <cell r="G530" t="str">
            <v xml:space="preserve"> five hundred and twenty six Millions</v>
          </cell>
          <cell r="H530" t="str">
            <v xml:space="preserve"> five hundred and twenty six Billions</v>
          </cell>
        </row>
        <row r="531">
          <cell r="A531">
            <v>527</v>
          </cell>
          <cell r="B531" t="str">
            <v xml:space="preserve"> five hundred and twenty seven</v>
          </cell>
          <cell r="C531" t="str">
            <v xml:space="preserve"> five hundred and twenty seven</v>
          </cell>
          <cell r="D531" t="str">
            <v xml:space="preserve"> five hundred and twenty seven Thousand</v>
          </cell>
          <cell r="E531" t="str">
            <v xml:space="preserve"> five hundred and twenty seven Lakhs</v>
          </cell>
          <cell r="F531" t="str">
            <v xml:space="preserve"> five hundred and twenty seven Crores</v>
          </cell>
          <cell r="G531" t="str">
            <v xml:space="preserve"> five hundred and twenty seven Millions</v>
          </cell>
          <cell r="H531" t="str">
            <v xml:space="preserve"> five hundred and twenty seven Billions</v>
          </cell>
        </row>
        <row r="532">
          <cell r="A532">
            <v>528</v>
          </cell>
          <cell r="B532" t="str">
            <v xml:space="preserve"> five hundred and twenty eight</v>
          </cell>
          <cell r="C532" t="str">
            <v xml:space="preserve"> five hundred and twenty eight</v>
          </cell>
          <cell r="D532" t="str">
            <v xml:space="preserve"> five hundred and twenty eight Thousand</v>
          </cell>
          <cell r="E532" t="str">
            <v xml:space="preserve"> five hundred and twenty eight Lakhs</v>
          </cell>
          <cell r="F532" t="str">
            <v xml:space="preserve"> five hundred and twenty eight Crores</v>
          </cell>
          <cell r="G532" t="str">
            <v xml:space="preserve"> five hundred and twenty eight Millions</v>
          </cell>
          <cell r="H532" t="str">
            <v xml:space="preserve"> five hundred and twenty eight Billions</v>
          </cell>
        </row>
        <row r="533">
          <cell r="A533">
            <v>529</v>
          </cell>
          <cell r="B533" t="str">
            <v xml:space="preserve"> five hundred and twenty nine</v>
          </cell>
          <cell r="C533" t="str">
            <v xml:space="preserve"> five hundred and twenty nine</v>
          </cell>
          <cell r="D533" t="str">
            <v xml:space="preserve"> five hundred and twenty nine Thousand</v>
          </cell>
          <cell r="E533" t="str">
            <v xml:space="preserve"> five hundred and twenty nine Lakhs</v>
          </cell>
          <cell r="F533" t="str">
            <v xml:space="preserve"> five hundred and twenty nine Crores</v>
          </cell>
          <cell r="G533" t="str">
            <v xml:space="preserve"> five hundred and twenty nine Millions</v>
          </cell>
          <cell r="H533" t="str">
            <v xml:space="preserve"> five hundred and twenty nine Billions</v>
          </cell>
        </row>
        <row r="534">
          <cell r="A534">
            <v>530</v>
          </cell>
          <cell r="B534" t="str">
            <v xml:space="preserve"> five hundred and thirty</v>
          </cell>
          <cell r="C534" t="str">
            <v xml:space="preserve"> five hundred and thirty</v>
          </cell>
          <cell r="D534" t="str">
            <v xml:space="preserve"> five hundred and thirty Thousand</v>
          </cell>
          <cell r="E534" t="str">
            <v xml:space="preserve"> five hundred and thirty Lakhs</v>
          </cell>
          <cell r="F534" t="str">
            <v xml:space="preserve"> five hundred and thirty Crores</v>
          </cell>
          <cell r="G534" t="str">
            <v xml:space="preserve"> five hundred and thirty Millions</v>
          </cell>
          <cell r="H534" t="str">
            <v xml:space="preserve"> five hundred and thirty Billions</v>
          </cell>
        </row>
        <row r="535">
          <cell r="A535">
            <v>531</v>
          </cell>
          <cell r="B535" t="str">
            <v xml:space="preserve"> five hundred and thirty one </v>
          </cell>
          <cell r="C535" t="str">
            <v xml:space="preserve"> five hundred and thirty one </v>
          </cell>
          <cell r="D535" t="str">
            <v xml:space="preserve"> five hundred and thirty one  Thousand</v>
          </cell>
          <cell r="E535" t="str">
            <v xml:space="preserve"> five hundred and thirty one  Lakhs</v>
          </cell>
          <cell r="F535" t="str">
            <v xml:space="preserve"> five hundred and thirty one  Crores</v>
          </cell>
          <cell r="G535" t="str">
            <v xml:space="preserve"> five hundred and thirty one  Millions</v>
          </cell>
          <cell r="H535" t="str">
            <v xml:space="preserve"> five hundred and thirty one  Billions</v>
          </cell>
        </row>
        <row r="536">
          <cell r="A536">
            <v>532</v>
          </cell>
          <cell r="B536" t="str">
            <v xml:space="preserve"> five hundred and thirty two</v>
          </cell>
          <cell r="C536" t="str">
            <v xml:space="preserve"> five hundred and thirty two</v>
          </cell>
          <cell r="D536" t="str">
            <v xml:space="preserve"> five hundred and thirty two Thousand</v>
          </cell>
          <cell r="E536" t="str">
            <v xml:space="preserve"> five hundred and thirty two Lakhs</v>
          </cell>
          <cell r="F536" t="str">
            <v xml:space="preserve"> five hundred and thirty two Crores</v>
          </cell>
          <cell r="G536" t="str">
            <v xml:space="preserve"> five hundred and thirty two Millions</v>
          </cell>
          <cell r="H536" t="str">
            <v xml:space="preserve"> five hundred and thirty two Billions</v>
          </cell>
        </row>
        <row r="537">
          <cell r="A537">
            <v>533</v>
          </cell>
          <cell r="B537" t="str">
            <v xml:space="preserve"> five hundred and thirty three </v>
          </cell>
          <cell r="C537" t="str">
            <v xml:space="preserve"> five hundred and thirty three </v>
          </cell>
          <cell r="D537" t="str">
            <v xml:space="preserve"> five hundred and thirty three  Thousand</v>
          </cell>
          <cell r="E537" t="str">
            <v xml:space="preserve"> five hundred and thirty three  Lakhs</v>
          </cell>
          <cell r="F537" t="str">
            <v xml:space="preserve"> five hundred and thirty three  Crores</v>
          </cell>
          <cell r="G537" t="str">
            <v xml:space="preserve"> five hundred and thirty three  Millions</v>
          </cell>
          <cell r="H537" t="str">
            <v xml:space="preserve"> five hundred and thirty three  Billions</v>
          </cell>
        </row>
        <row r="538">
          <cell r="A538">
            <v>534</v>
          </cell>
          <cell r="B538" t="str">
            <v xml:space="preserve"> five hundred and thirty four</v>
          </cell>
          <cell r="C538" t="str">
            <v xml:space="preserve"> five hundred and thirty four</v>
          </cell>
          <cell r="D538" t="str">
            <v xml:space="preserve"> five hundred and thirty four Thousand</v>
          </cell>
          <cell r="E538" t="str">
            <v xml:space="preserve"> five hundred and thirty four Lakhs</v>
          </cell>
          <cell r="F538" t="str">
            <v xml:space="preserve"> five hundred and thirty four Crores</v>
          </cell>
          <cell r="G538" t="str">
            <v xml:space="preserve"> five hundred and thirty four Millions</v>
          </cell>
          <cell r="H538" t="str">
            <v xml:space="preserve"> five hundred and thirty four Billions</v>
          </cell>
        </row>
        <row r="539">
          <cell r="A539">
            <v>535</v>
          </cell>
          <cell r="B539" t="str">
            <v xml:space="preserve"> five hundred and thirty five</v>
          </cell>
          <cell r="C539" t="str">
            <v xml:space="preserve"> five hundred and thirty five</v>
          </cell>
          <cell r="D539" t="str">
            <v xml:space="preserve"> five hundred and thirty five Thousand</v>
          </cell>
          <cell r="E539" t="str">
            <v xml:space="preserve"> five hundred and thirty five Lakhs</v>
          </cell>
          <cell r="F539" t="str">
            <v xml:space="preserve"> five hundred and thirty five Crores</v>
          </cell>
          <cell r="G539" t="str">
            <v xml:space="preserve"> five hundred and thirty five Millions</v>
          </cell>
          <cell r="H539" t="str">
            <v xml:space="preserve"> five hundred and thirty five Billions</v>
          </cell>
        </row>
        <row r="540">
          <cell r="A540">
            <v>536</v>
          </cell>
          <cell r="B540" t="str">
            <v xml:space="preserve"> five hundred and thirty six</v>
          </cell>
          <cell r="C540" t="str">
            <v xml:space="preserve"> five hundred and thirty six</v>
          </cell>
          <cell r="D540" t="str">
            <v xml:space="preserve"> five hundred and thirty six Thousand</v>
          </cell>
          <cell r="E540" t="str">
            <v xml:space="preserve"> five hundred and thirty six Lakhs</v>
          </cell>
          <cell r="F540" t="str">
            <v xml:space="preserve"> five hundred and thirty six Crores</v>
          </cell>
          <cell r="G540" t="str">
            <v xml:space="preserve"> five hundred and thirty six Millions</v>
          </cell>
          <cell r="H540" t="str">
            <v xml:space="preserve"> five hundred and thirty six Billions</v>
          </cell>
        </row>
        <row r="541">
          <cell r="A541">
            <v>537</v>
          </cell>
          <cell r="B541" t="str">
            <v xml:space="preserve"> five hundred and thirty seven</v>
          </cell>
          <cell r="C541" t="str">
            <v xml:space="preserve"> five hundred and thirty seven</v>
          </cell>
          <cell r="D541" t="str">
            <v xml:space="preserve"> five hundred and thirty seven Thousand</v>
          </cell>
          <cell r="E541" t="str">
            <v xml:space="preserve"> five hundred and thirty seven Lakhs</v>
          </cell>
          <cell r="F541" t="str">
            <v xml:space="preserve"> five hundred and thirty seven Crores</v>
          </cell>
          <cell r="G541" t="str">
            <v xml:space="preserve"> five hundred and thirty seven Millions</v>
          </cell>
          <cell r="H541" t="str">
            <v xml:space="preserve"> five hundred and thirty seven Billions</v>
          </cell>
        </row>
        <row r="542">
          <cell r="A542">
            <v>538</v>
          </cell>
          <cell r="B542" t="str">
            <v xml:space="preserve"> five hundred and thirty eight</v>
          </cell>
          <cell r="C542" t="str">
            <v xml:space="preserve"> five hundred and thirty eight</v>
          </cell>
          <cell r="D542" t="str">
            <v xml:space="preserve"> five hundred and thirty eight Thousand</v>
          </cell>
          <cell r="E542" t="str">
            <v xml:space="preserve"> five hundred and thirty eight Lakhs</v>
          </cell>
          <cell r="F542" t="str">
            <v xml:space="preserve"> five hundred and thirty eight Crores</v>
          </cell>
          <cell r="G542" t="str">
            <v xml:space="preserve"> five hundred and thirty eight Millions</v>
          </cell>
          <cell r="H542" t="str">
            <v xml:space="preserve"> five hundred and thirty eight Billions</v>
          </cell>
        </row>
        <row r="543">
          <cell r="A543">
            <v>539</v>
          </cell>
          <cell r="B543" t="str">
            <v xml:space="preserve"> five hundred and thirty nine</v>
          </cell>
          <cell r="C543" t="str">
            <v xml:space="preserve"> five hundred and thirty nine</v>
          </cell>
          <cell r="D543" t="str">
            <v xml:space="preserve"> five hundred and thirty nine Thousand</v>
          </cell>
          <cell r="E543" t="str">
            <v xml:space="preserve"> five hundred and thirty nine Lakhs</v>
          </cell>
          <cell r="F543" t="str">
            <v xml:space="preserve"> five hundred and thirty nine Crores</v>
          </cell>
          <cell r="G543" t="str">
            <v xml:space="preserve"> five hundred and thirty nine Millions</v>
          </cell>
          <cell r="H543" t="str">
            <v xml:space="preserve"> five hundred and thirty nine Billions</v>
          </cell>
        </row>
        <row r="544">
          <cell r="A544">
            <v>540</v>
          </cell>
          <cell r="B544" t="str">
            <v xml:space="preserve"> five hundred and forty</v>
          </cell>
          <cell r="C544" t="str">
            <v xml:space="preserve"> five hundred and forty</v>
          </cell>
          <cell r="D544" t="str">
            <v xml:space="preserve"> five hundred and forty Thousand</v>
          </cell>
          <cell r="E544" t="str">
            <v xml:space="preserve"> five hundred and forty Lakhs</v>
          </cell>
          <cell r="F544" t="str">
            <v xml:space="preserve"> five hundred and forty Crores</v>
          </cell>
          <cell r="G544" t="str">
            <v xml:space="preserve"> five hundred and forty Millions</v>
          </cell>
          <cell r="H544" t="str">
            <v xml:space="preserve"> five hundred and forty Billions</v>
          </cell>
        </row>
        <row r="545">
          <cell r="A545">
            <v>541</v>
          </cell>
          <cell r="B545" t="str">
            <v xml:space="preserve"> five hundred and forty one</v>
          </cell>
          <cell r="C545" t="str">
            <v xml:space="preserve"> five hundred and forty one</v>
          </cell>
          <cell r="D545" t="str">
            <v xml:space="preserve"> five hundred and forty one Thousand</v>
          </cell>
          <cell r="E545" t="str">
            <v xml:space="preserve"> five hundred and forty one Lakhs</v>
          </cell>
          <cell r="F545" t="str">
            <v xml:space="preserve"> five hundred and forty one Crores</v>
          </cell>
          <cell r="G545" t="str">
            <v xml:space="preserve"> five hundred and forty one Millions</v>
          </cell>
          <cell r="H545" t="str">
            <v xml:space="preserve"> five hundred and forty one Billions</v>
          </cell>
        </row>
        <row r="546">
          <cell r="A546">
            <v>542</v>
          </cell>
          <cell r="B546" t="str">
            <v xml:space="preserve"> five hundred and forty two</v>
          </cell>
          <cell r="C546" t="str">
            <v xml:space="preserve"> five hundred and forty two</v>
          </cell>
          <cell r="D546" t="str">
            <v xml:space="preserve"> five hundred and forty two Thousand</v>
          </cell>
          <cell r="E546" t="str">
            <v xml:space="preserve"> five hundred and forty two Lakhs</v>
          </cell>
          <cell r="F546" t="str">
            <v xml:space="preserve"> five hundred and forty two Crores</v>
          </cell>
          <cell r="G546" t="str">
            <v xml:space="preserve"> five hundred and forty two Millions</v>
          </cell>
          <cell r="H546" t="str">
            <v xml:space="preserve"> five hundred and forty two Billions</v>
          </cell>
        </row>
        <row r="547">
          <cell r="A547">
            <v>543</v>
          </cell>
          <cell r="B547" t="str">
            <v xml:space="preserve"> five hundred and forty three</v>
          </cell>
          <cell r="C547" t="str">
            <v xml:space="preserve"> five hundred and forty three</v>
          </cell>
          <cell r="D547" t="str">
            <v xml:space="preserve"> five hundred and forty three Thousand</v>
          </cell>
          <cell r="E547" t="str">
            <v xml:space="preserve"> five hundred and forty three Lakhs</v>
          </cell>
          <cell r="F547" t="str">
            <v xml:space="preserve"> five hundred and forty three Crores</v>
          </cell>
          <cell r="G547" t="str">
            <v xml:space="preserve"> five hundred and forty three Millions</v>
          </cell>
          <cell r="H547" t="str">
            <v xml:space="preserve"> five hundred and forty three Billions</v>
          </cell>
        </row>
        <row r="548">
          <cell r="A548">
            <v>544</v>
          </cell>
          <cell r="B548" t="str">
            <v xml:space="preserve"> five hundred and forty four</v>
          </cell>
          <cell r="C548" t="str">
            <v xml:space="preserve"> five hundred and forty four</v>
          </cell>
          <cell r="D548" t="str">
            <v xml:space="preserve"> five hundred and forty four Thousand</v>
          </cell>
          <cell r="E548" t="str">
            <v xml:space="preserve"> five hundred and forty four Lakhs</v>
          </cell>
          <cell r="F548" t="str">
            <v xml:space="preserve"> five hundred and forty four Crores</v>
          </cell>
          <cell r="G548" t="str">
            <v xml:space="preserve"> five hundred and forty four Millions</v>
          </cell>
          <cell r="H548" t="str">
            <v xml:space="preserve"> five hundred and forty four Billions</v>
          </cell>
        </row>
        <row r="549">
          <cell r="A549">
            <v>545</v>
          </cell>
          <cell r="B549" t="str">
            <v xml:space="preserve"> five hundred and forty five</v>
          </cell>
          <cell r="C549" t="str">
            <v xml:space="preserve"> five hundred and forty five</v>
          </cell>
          <cell r="D549" t="str">
            <v xml:space="preserve"> five hundred and forty five Thousand</v>
          </cell>
          <cell r="E549" t="str">
            <v xml:space="preserve"> five hundred and forty five Lakhs</v>
          </cell>
          <cell r="F549" t="str">
            <v xml:space="preserve"> five hundred and forty five Crores</v>
          </cell>
          <cell r="G549" t="str">
            <v xml:space="preserve"> five hundred and forty five Millions</v>
          </cell>
          <cell r="H549" t="str">
            <v xml:space="preserve"> five hundred and forty five Billions</v>
          </cell>
        </row>
        <row r="550">
          <cell r="A550">
            <v>546</v>
          </cell>
          <cell r="B550" t="str">
            <v xml:space="preserve"> five hundred and forty six</v>
          </cell>
          <cell r="C550" t="str">
            <v xml:space="preserve"> five hundred and forty six</v>
          </cell>
          <cell r="D550" t="str">
            <v xml:space="preserve"> five hundred and forty six Thousand</v>
          </cell>
          <cell r="E550" t="str">
            <v xml:space="preserve"> five hundred and forty six Lakhs</v>
          </cell>
          <cell r="F550" t="str">
            <v xml:space="preserve"> five hundred and forty six Crores</v>
          </cell>
          <cell r="G550" t="str">
            <v xml:space="preserve"> five hundred and forty six Millions</v>
          </cell>
          <cell r="H550" t="str">
            <v xml:space="preserve"> five hundred and forty six Billions</v>
          </cell>
        </row>
        <row r="551">
          <cell r="A551">
            <v>547</v>
          </cell>
          <cell r="B551" t="str">
            <v xml:space="preserve"> five hundred and forty seven</v>
          </cell>
          <cell r="C551" t="str">
            <v xml:space="preserve"> five hundred and forty seven</v>
          </cell>
          <cell r="D551" t="str">
            <v xml:space="preserve"> five hundred and forty seven Thousand</v>
          </cell>
          <cell r="E551" t="str">
            <v xml:space="preserve"> five hundred and forty seven Lakhs</v>
          </cell>
          <cell r="F551" t="str">
            <v xml:space="preserve"> five hundred and forty seven Crores</v>
          </cell>
          <cell r="G551" t="str">
            <v xml:space="preserve"> five hundred and forty seven Millions</v>
          </cell>
          <cell r="H551" t="str">
            <v xml:space="preserve"> five hundred and forty seven Billions</v>
          </cell>
        </row>
        <row r="552">
          <cell r="A552">
            <v>548</v>
          </cell>
          <cell r="B552" t="str">
            <v xml:space="preserve"> five hundred and forty eight</v>
          </cell>
          <cell r="C552" t="str">
            <v xml:space="preserve"> five hundred and forty eight</v>
          </cell>
          <cell r="D552" t="str">
            <v xml:space="preserve"> five hundred and forty eight Thousand</v>
          </cell>
          <cell r="E552" t="str">
            <v xml:space="preserve"> five hundred and forty eight Lakhs</v>
          </cell>
          <cell r="F552" t="str">
            <v xml:space="preserve"> five hundred and forty eight Crores</v>
          </cell>
          <cell r="G552" t="str">
            <v xml:space="preserve"> five hundred and forty eight Millions</v>
          </cell>
          <cell r="H552" t="str">
            <v xml:space="preserve"> five hundred and forty eight Billions</v>
          </cell>
        </row>
        <row r="553">
          <cell r="A553">
            <v>549</v>
          </cell>
          <cell r="B553" t="str">
            <v xml:space="preserve"> five hundred and forty nine</v>
          </cell>
          <cell r="C553" t="str">
            <v xml:space="preserve"> five hundred and forty nine</v>
          </cell>
          <cell r="D553" t="str">
            <v xml:space="preserve"> five hundred and forty nine Thousand</v>
          </cell>
          <cell r="E553" t="str">
            <v xml:space="preserve"> five hundred and forty nine Lakhs</v>
          </cell>
          <cell r="F553" t="str">
            <v xml:space="preserve"> five hundred and forty nine Crores</v>
          </cell>
          <cell r="G553" t="str">
            <v xml:space="preserve"> five hundred and forty nine Millions</v>
          </cell>
          <cell r="H553" t="str">
            <v xml:space="preserve"> five hundred and forty nine Billions</v>
          </cell>
        </row>
        <row r="554">
          <cell r="A554">
            <v>550</v>
          </cell>
          <cell r="B554" t="str">
            <v xml:space="preserve"> five hundred and fifty</v>
          </cell>
          <cell r="C554" t="str">
            <v xml:space="preserve"> five hundred and fifty</v>
          </cell>
          <cell r="D554" t="str">
            <v xml:space="preserve"> five hundred and fifty Thousand</v>
          </cell>
          <cell r="E554" t="str">
            <v xml:space="preserve"> five hundred and fifty Lakhs</v>
          </cell>
          <cell r="F554" t="str">
            <v xml:space="preserve"> five hundred and fifty Crores</v>
          </cell>
          <cell r="G554" t="str">
            <v xml:space="preserve"> five hundred and fifty Millions</v>
          </cell>
          <cell r="H554" t="str">
            <v xml:space="preserve"> five hundred and fifty Billions</v>
          </cell>
        </row>
        <row r="555">
          <cell r="A555">
            <v>551</v>
          </cell>
          <cell r="B555" t="str">
            <v xml:space="preserve"> five hundred and fifty one</v>
          </cell>
          <cell r="C555" t="str">
            <v xml:space="preserve"> five hundred and fifty one</v>
          </cell>
          <cell r="D555" t="str">
            <v xml:space="preserve"> five hundred and fifty one Thousand</v>
          </cell>
          <cell r="E555" t="str">
            <v xml:space="preserve"> five hundred and fifty one Lakhs</v>
          </cell>
          <cell r="F555" t="str">
            <v xml:space="preserve"> five hundred and fifty one Crores</v>
          </cell>
          <cell r="G555" t="str">
            <v xml:space="preserve"> five hundred and fifty one Millions</v>
          </cell>
          <cell r="H555" t="str">
            <v xml:space="preserve"> five hundred and fifty one Billions</v>
          </cell>
        </row>
        <row r="556">
          <cell r="A556">
            <v>552</v>
          </cell>
          <cell r="B556" t="str">
            <v xml:space="preserve"> five hundred and fifty two</v>
          </cell>
          <cell r="C556" t="str">
            <v xml:space="preserve"> five hundred and fifty two</v>
          </cell>
          <cell r="D556" t="str">
            <v xml:space="preserve"> five hundred and fifty two Thousand</v>
          </cell>
          <cell r="E556" t="str">
            <v xml:space="preserve"> five hundred and fifty two Lakhs</v>
          </cell>
          <cell r="F556" t="str">
            <v xml:space="preserve"> five hundred and fifty two Crores</v>
          </cell>
          <cell r="G556" t="str">
            <v xml:space="preserve"> five hundred and fifty two Millions</v>
          </cell>
          <cell r="H556" t="str">
            <v xml:space="preserve"> five hundred and fifty two Billions</v>
          </cell>
        </row>
        <row r="557">
          <cell r="A557">
            <v>553</v>
          </cell>
          <cell r="B557" t="str">
            <v xml:space="preserve"> five hundred and fifty three</v>
          </cell>
          <cell r="C557" t="str">
            <v xml:space="preserve"> five hundred and fifty three</v>
          </cell>
          <cell r="D557" t="str">
            <v xml:space="preserve"> five hundred and fifty three Thousand</v>
          </cell>
          <cell r="E557" t="str">
            <v xml:space="preserve"> five hundred and fifty three Lakhs</v>
          </cell>
          <cell r="F557" t="str">
            <v xml:space="preserve"> five hundred and fifty three Crores</v>
          </cell>
          <cell r="G557" t="str">
            <v xml:space="preserve"> five hundred and fifty three Millions</v>
          </cell>
          <cell r="H557" t="str">
            <v xml:space="preserve"> five hundred and fifty three Billions</v>
          </cell>
        </row>
        <row r="558">
          <cell r="A558">
            <v>554</v>
          </cell>
          <cell r="B558" t="str">
            <v xml:space="preserve"> five hundred and fifty four</v>
          </cell>
          <cell r="C558" t="str">
            <v xml:space="preserve"> five hundred and fifty four</v>
          </cell>
          <cell r="D558" t="str">
            <v xml:space="preserve"> five hundred and fifty four Thousand</v>
          </cell>
          <cell r="E558" t="str">
            <v xml:space="preserve"> five hundred and fifty four Lakhs</v>
          </cell>
          <cell r="F558" t="str">
            <v xml:space="preserve"> five hundred and fifty four Crores</v>
          </cell>
          <cell r="G558" t="str">
            <v xml:space="preserve"> five hundred and fifty four Millions</v>
          </cell>
          <cell r="H558" t="str">
            <v xml:space="preserve"> five hundred and fifty four Billions</v>
          </cell>
        </row>
        <row r="559">
          <cell r="A559">
            <v>555</v>
          </cell>
          <cell r="B559" t="str">
            <v xml:space="preserve"> five hundred and fifty five</v>
          </cell>
          <cell r="C559" t="str">
            <v xml:space="preserve"> five hundred and fifty five</v>
          </cell>
          <cell r="D559" t="str">
            <v xml:space="preserve"> five hundred and fifty five Thousand</v>
          </cell>
          <cell r="E559" t="str">
            <v xml:space="preserve"> five hundred and fifty five Lakhs</v>
          </cell>
          <cell r="F559" t="str">
            <v xml:space="preserve"> five hundred and fifty five Crores</v>
          </cell>
          <cell r="G559" t="str">
            <v xml:space="preserve"> five hundred and fifty five Millions</v>
          </cell>
          <cell r="H559" t="str">
            <v xml:space="preserve"> five hundred and fifty five Billions</v>
          </cell>
        </row>
        <row r="560">
          <cell r="A560">
            <v>556</v>
          </cell>
          <cell r="B560" t="str">
            <v xml:space="preserve"> five hundred and fifty six</v>
          </cell>
          <cell r="C560" t="str">
            <v xml:space="preserve"> five hundred and fifty six</v>
          </cell>
          <cell r="D560" t="str">
            <v xml:space="preserve"> five hundred and fifty six Thousand</v>
          </cell>
          <cell r="E560" t="str">
            <v xml:space="preserve"> five hundred and fifty six Lakhs</v>
          </cell>
          <cell r="F560" t="str">
            <v xml:space="preserve"> five hundred and fifty six Crores</v>
          </cell>
          <cell r="G560" t="str">
            <v xml:space="preserve"> five hundred and fifty six Millions</v>
          </cell>
          <cell r="H560" t="str">
            <v xml:space="preserve"> five hundred and fifty six Billions</v>
          </cell>
        </row>
        <row r="561">
          <cell r="A561">
            <v>557</v>
          </cell>
          <cell r="B561" t="str">
            <v xml:space="preserve"> five hundred and fifty seven</v>
          </cell>
          <cell r="C561" t="str">
            <v xml:space="preserve"> five hundred and fifty seven</v>
          </cell>
          <cell r="D561" t="str">
            <v xml:space="preserve"> five hundred and fifty seven Thousand</v>
          </cell>
          <cell r="E561" t="str">
            <v xml:space="preserve"> five hundred and fifty seven Lakhs</v>
          </cell>
          <cell r="F561" t="str">
            <v xml:space="preserve"> five hundred and fifty seven Crores</v>
          </cell>
          <cell r="G561" t="str">
            <v xml:space="preserve"> five hundred and fifty seven Millions</v>
          </cell>
          <cell r="H561" t="str">
            <v xml:space="preserve"> five hundred and fifty seven Billions</v>
          </cell>
        </row>
        <row r="562">
          <cell r="A562">
            <v>558</v>
          </cell>
          <cell r="B562" t="str">
            <v xml:space="preserve"> five hundred and fifty eight </v>
          </cell>
          <cell r="C562" t="str">
            <v xml:space="preserve"> five hundred and fifty eight </v>
          </cell>
          <cell r="D562" t="str">
            <v xml:space="preserve"> five hundred and fifty eight  Thousand</v>
          </cell>
          <cell r="E562" t="str">
            <v xml:space="preserve"> five hundred and fifty eight  Lakhs</v>
          </cell>
          <cell r="F562" t="str">
            <v xml:space="preserve"> five hundred and fifty eight  Crores</v>
          </cell>
          <cell r="G562" t="str">
            <v xml:space="preserve"> five hundred and fifty eight  Millions</v>
          </cell>
          <cell r="H562" t="str">
            <v xml:space="preserve"> five hundred and fifty eight  Billions</v>
          </cell>
        </row>
        <row r="563">
          <cell r="A563">
            <v>559</v>
          </cell>
          <cell r="B563" t="str">
            <v xml:space="preserve"> five hundred and fifty nine</v>
          </cell>
          <cell r="C563" t="str">
            <v xml:space="preserve"> five hundred and fifty nine</v>
          </cell>
          <cell r="D563" t="str">
            <v xml:space="preserve"> five hundred and fifty nine Thousand</v>
          </cell>
          <cell r="E563" t="str">
            <v xml:space="preserve"> five hundred and fifty nine Lakhs</v>
          </cell>
          <cell r="F563" t="str">
            <v xml:space="preserve"> five hundred and fifty nine Crores</v>
          </cell>
          <cell r="G563" t="str">
            <v xml:space="preserve"> five hundred and fifty nine Millions</v>
          </cell>
          <cell r="H563" t="str">
            <v xml:space="preserve"> five hundred and fifty nine Billions</v>
          </cell>
        </row>
        <row r="564">
          <cell r="A564">
            <v>560</v>
          </cell>
          <cell r="B564" t="str">
            <v xml:space="preserve"> five hundred and sixty</v>
          </cell>
          <cell r="C564" t="str">
            <v xml:space="preserve"> five hundred and sixty</v>
          </cell>
          <cell r="D564" t="str">
            <v xml:space="preserve"> five hundred and sixty Thousand</v>
          </cell>
          <cell r="E564" t="str">
            <v xml:space="preserve"> five hundred and sixty Lakhs</v>
          </cell>
          <cell r="F564" t="str">
            <v xml:space="preserve"> five hundred and sixty Crores</v>
          </cell>
          <cell r="G564" t="str">
            <v xml:space="preserve"> five hundred and sixty Millions</v>
          </cell>
          <cell r="H564" t="str">
            <v xml:space="preserve"> five hundred and sixty Billions</v>
          </cell>
        </row>
        <row r="565">
          <cell r="A565">
            <v>561</v>
          </cell>
          <cell r="B565" t="str">
            <v xml:space="preserve"> five hundred and sixty one</v>
          </cell>
          <cell r="C565" t="str">
            <v xml:space="preserve"> five hundred and sixty one</v>
          </cell>
          <cell r="D565" t="str">
            <v xml:space="preserve"> five hundred and sixty one Thousand</v>
          </cell>
          <cell r="E565" t="str">
            <v xml:space="preserve"> five hundred and sixty one Lakhs</v>
          </cell>
          <cell r="F565" t="str">
            <v xml:space="preserve"> five hundred and sixty one Crores</v>
          </cell>
          <cell r="G565" t="str">
            <v xml:space="preserve"> five hundred and sixty one Millions</v>
          </cell>
          <cell r="H565" t="str">
            <v xml:space="preserve"> five hundred and sixty one Billions</v>
          </cell>
        </row>
        <row r="566">
          <cell r="A566">
            <v>562</v>
          </cell>
          <cell r="B566" t="str">
            <v xml:space="preserve"> five hundred and sixty two</v>
          </cell>
          <cell r="C566" t="str">
            <v xml:space="preserve"> five hundred and sixty two</v>
          </cell>
          <cell r="D566" t="str">
            <v xml:space="preserve"> five hundred and sixty two Thousand</v>
          </cell>
          <cell r="E566" t="str">
            <v xml:space="preserve"> five hundred and sixty two Lakhs</v>
          </cell>
          <cell r="F566" t="str">
            <v xml:space="preserve"> five hundred and sixty two Crores</v>
          </cell>
          <cell r="G566" t="str">
            <v xml:space="preserve"> five hundred and sixty two Millions</v>
          </cell>
          <cell r="H566" t="str">
            <v xml:space="preserve"> five hundred and sixty two Billions</v>
          </cell>
        </row>
        <row r="567">
          <cell r="A567">
            <v>563</v>
          </cell>
          <cell r="B567" t="str">
            <v xml:space="preserve"> five hundred and sixty three</v>
          </cell>
          <cell r="C567" t="str">
            <v xml:space="preserve"> five hundred and sixty three</v>
          </cell>
          <cell r="D567" t="str">
            <v xml:space="preserve"> five hundred and sixty three Thousand</v>
          </cell>
          <cell r="E567" t="str">
            <v xml:space="preserve"> five hundred and sixty three Lakhs</v>
          </cell>
          <cell r="F567" t="str">
            <v xml:space="preserve"> five hundred and sixty three Crores</v>
          </cell>
          <cell r="G567" t="str">
            <v xml:space="preserve"> five hundred and sixty three Millions</v>
          </cell>
          <cell r="H567" t="str">
            <v xml:space="preserve"> five hundred and sixty three Billions</v>
          </cell>
        </row>
        <row r="568">
          <cell r="A568">
            <v>564</v>
          </cell>
          <cell r="B568" t="str">
            <v xml:space="preserve"> five hundred and sixty four</v>
          </cell>
          <cell r="C568" t="str">
            <v xml:space="preserve"> five hundred and sixty four</v>
          </cell>
          <cell r="D568" t="str">
            <v xml:space="preserve"> five hundred and sixty four Thousand</v>
          </cell>
          <cell r="E568" t="str">
            <v xml:space="preserve"> five hundred and sixty four Lakhs</v>
          </cell>
          <cell r="F568" t="str">
            <v xml:space="preserve"> five hundred and sixty four Crores</v>
          </cell>
          <cell r="G568" t="str">
            <v xml:space="preserve"> five hundred and sixty four Millions</v>
          </cell>
          <cell r="H568" t="str">
            <v xml:space="preserve"> five hundred and sixty four Billions</v>
          </cell>
        </row>
        <row r="569">
          <cell r="A569">
            <v>565</v>
          </cell>
          <cell r="B569" t="str">
            <v xml:space="preserve"> five hundred and sixty five</v>
          </cell>
          <cell r="C569" t="str">
            <v xml:space="preserve"> five hundred and sixty five</v>
          </cell>
          <cell r="D569" t="str">
            <v xml:space="preserve"> five hundred and sixty five Thousand</v>
          </cell>
          <cell r="E569" t="str">
            <v xml:space="preserve"> five hundred and sixty five Lakhs</v>
          </cell>
          <cell r="F569" t="str">
            <v xml:space="preserve"> five hundred and sixty five Crores</v>
          </cell>
          <cell r="G569" t="str">
            <v xml:space="preserve"> five hundred and sixty five Millions</v>
          </cell>
          <cell r="H569" t="str">
            <v xml:space="preserve"> five hundred and sixty five Billions</v>
          </cell>
        </row>
        <row r="570">
          <cell r="A570">
            <v>566</v>
          </cell>
          <cell r="B570" t="str">
            <v xml:space="preserve"> five hundred and sixty six</v>
          </cell>
          <cell r="C570" t="str">
            <v xml:space="preserve"> five hundred and sixty six</v>
          </cell>
          <cell r="D570" t="str">
            <v xml:space="preserve"> five hundred and sixty six Thousand</v>
          </cell>
          <cell r="E570" t="str">
            <v xml:space="preserve"> five hundred and sixty six Lakhs</v>
          </cell>
          <cell r="F570" t="str">
            <v xml:space="preserve"> five hundred and sixty six Crores</v>
          </cell>
          <cell r="G570" t="str">
            <v xml:space="preserve"> five hundred and sixty six Millions</v>
          </cell>
          <cell r="H570" t="str">
            <v xml:space="preserve"> five hundred and sixty six Billions</v>
          </cell>
        </row>
        <row r="571">
          <cell r="A571">
            <v>567</v>
          </cell>
          <cell r="B571" t="str">
            <v xml:space="preserve"> five hundred and sixty seven</v>
          </cell>
          <cell r="C571" t="str">
            <v xml:space="preserve"> five hundred and sixty seven</v>
          </cell>
          <cell r="D571" t="str">
            <v xml:space="preserve"> five hundred and sixty seven Thousand</v>
          </cell>
          <cell r="E571" t="str">
            <v xml:space="preserve"> five hundred and sixty seven Lakhs</v>
          </cell>
          <cell r="F571" t="str">
            <v xml:space="preserve"> five hundred and sixty seven Crores</v>
          </cell>
          <cell r="G571" t="str">
            <v xml:space="preserve"> five hundred and sixty seven Millions</v>
          </cell>
          <cell r="H571" t="str">
            <v xml:space="preserve"> five hundred and sixty seven Billions</v>
          </cell>
        </row>
        <row r="572">
          <cell r="A572">
            <v>568</v>
          </cell>
          <cell r="B572" t="str">
            <v xml:space="preserve"> five hundred and sixty eight</v>
          </cell>
          <cell r="C572" t="str">
            <v xml:space="preserve"> five hundred and sixty eight</v>
          </cell>
          <cell r="D572" t="str">
            <v xml:space="preserve"> five hundred and sixty eight Thousand</v>
          </cell>
          <cell r="E572" t="str">
            <v xml:space="preserve"> five hundred and sixty eight Lakhs</v>
          </cell>
          <cell r="F572" t="str">
            <v xml:space="preserve"> five hundred and sixty eight Crores</v>
          </cell>
          <cell r="G572" t="str">
            <v xml:space="preserve"> five hundred and sixty eight Millions</v>
          </cell>
          <cell r="H572" t="str">
            <v xml:space="preserve"> five hundred and sixty eight Billions</v>
          </cell>
        </row>
        <row r="573">
          <cell r="A573">
            <v>569</v>
          </cell>
          <cell r="B573" t="str">
            <v xml:space="preserve"> five hundred and sixty nine</v>
          </cell>
          <cell r="C573" t="str">
            <v xml:space="preserve"> five hundred and sixty nine</v>
          </cell>
          <cell r="D573" t="str">
            <v xml:space="preserve"> five hundred and sixty nine Thousand</v>
          </cell>
          <cell r="E573" t="str">
            <v xml:space="preserve"> five hundred and sixty nine Lakhs</v>
          </cell>
          <cell r="F573" t="str">
            <v xml:space="preserve"> five hundred and sixty nine Crores</v>
          </cell>
          <cell r="G573" t="str">
            <v xml:space="preserve"> five hundred and sixty nine Millions</v>
          </cell>
          <cell r="H573" t="str">
            <v xml:space="preserve"> five hundred and sixty nine Billions</v>
          </cell>
        </row>
        <row r="574">
          <cell r="A574">
            <v>570</v>
          </cell>
          <cell r="B574" t="str">
            <v xml:space="preserve"> five hundred and seventy</v>
          </cell>
          <cell r="C574" t="str">
            <v xml:space="preserve"> five hundred and seventy</v>
          </cell>
          <cell r="D574" t="str">
            <v xml:space="preserve"> five hundred and seventy Thousand</v>
          </cell>
          <cell r="E574" t="str">
            <v xml:space="preserve"> five hundred and seventy Lakhs</v>
          </cell>
          <cell r="F574" t="str">
            <v xml:space="preserve"> five hundred and seventy Crores</v>
          </cell>
          <cell r="G574" t="str">
            <v xml:space="preserve"> five hundred and seventy Millions</v>
          </cell>
          <cell r="H574" t="str">
            <v xml:space="preserve"> five hundred and seventy Billions</v>
          </cell>
        </row>
        <row r="575">
          <cell r="A575">
            <v>571</v>
          </cell>
          <cell r="B575" t="str">
            <v xml:space="preserve"> five hundred and seventy one</v>
          </cell>
          <cell r="C575" t="str">
            <v xml:space="preserve"> five hundred and seventy one</v>
          </cell>
          <cell r="D575" t="str">
            <v xml:space="preserve"> five hundred and seventy one Thousand</v>
          </cell>
          <cell r="E575" t="str">
            <v xml:space="preserve"> five hundred and seventy one Lakhs</v>
          </cell>
          <cell r="F575" t="str">
            <v xml:space="preserve"> five hundred and seventy one Crores</v>
          </cell>
          <cell r="G575" t="str">
            <v xml:space="preserve"> five hundred and seventy one Millions</v>
          </cell>
          <cell r="H575" t="str">
            <v xml:space="preserve"> five hundred and seventy one Billions</v>
          </cell>
        </row>
        <row r="576">
          <cell r="A576">
            <v>572</v>
          </cell>
          <cell r="B576" t="str">
            <v xml:space="preserve"> five hundred and seventy two</v>
          </cell>
          <cell r="C576" t="str">
            <v xml:space="preserve"> five hundred and seventy two</v>
          </cell>
          <cell r="D576" t="str">
            <v xml:space="preserve"> five hundred and seventy two Thousand</v>
          </cell>
          <cell r="E576" t="str">
            <v xml:space="preserve"> five hundred and seventy two Lakhs</v>
          </cell>
          <cell r="F576" t="str">
            <v xml:space="preserve"> five hundred and seventy two Crores</v>
          </cell>
          <cell r="G576" t="str">
            <v xml:space="preserve"> five hundred and seventy two Millions</v>
          </cell>
          <cell r="H576" t="str">
            <v xml:space="preserve"> five hundred and seventy two Billions</v>
          </cell>
        </row>
        <row r="577">
          <cell r="A577">
            <v>573</v>
          </cell>
          <cell r="B577" t="str">
            <v xml:space="preserve"> five hundred and seventy three</v>
          </cell>
          <cell r="C577" t="str">
            <v xml:space="preserve"> five hundred and seventy three</v>
          </cell>
          <cell r="D577" t="str">
            <v xml:space="preserve"> five hundred and seventy three Thousand</v>
          </cell>
          <cell r="E577" t="str">
            <v xml:space="preserve"> five hundred and seventy three Lakhs</v>
          </cell>
          <cell r="F577" t="str">
            <v xml:space="preserve"> five hundred and seventy three Crores</v>
          </cell>
          <cell r="G577" t="str">
            <v xml:space="preserve"> five hundred and seventy three Millions</v>
          </cell>
          <cell r="H577" t="str">
            <v xml:space="preserve"> five hundred and seventy three Billions</v>
          </cell>
        </row>
        <row r="578">
          <cell r="A578">
            <v>574</v>
          </cell>
          <cell r="B578" t="str">
            <v xml:space="preserve"> five hundred and seventy four</v>
          </cell>
          <cell r="C578" t="str">
            <v xml:space="preserve"> five hundred and seventy four</v>
          </cell>
          <cell r="D578" t="str">
            <v xml:space="preserve"> five hundred and seventy four Thousand</v>
          </cell>
          <cell r="E578" t="str">
            <v xml:space="preserve"> five hundred and seventy four Lakhs</v>
          </cell>
          <cell r="F578" t="str">
            <v xml:space="preserve"> five hundred and seventy four Crores</v>
          </cell>
          <cell r="G578" t="str">
            <v xml:space="preserve"> five hundred and seventy four Millions</v>
          </cell>
          <cell r="H578" t="str">
            <v xml:space="preserve"> five hundred and seventy four Billions</v>
          </cell>
        </row>
        <row r="579">
          <cell r="A579">
            <v>575</v>
          </cell>
          <cell r="B579" t="str">
            <v xml:space="preserve"> five hundred and seventy five</v>
          </cell>
          <cell r="C579" t="str">
            <v xml:space="preserve"> five hundred and seventy five</v>
          </cell>
          <cell r="D579" t="str">
            <v xml:space="preserve"> five hundred and seventy five Thousand</v>
          </cell>
          <cell r="E579" t="str">
            <v xml:space="preserve"> five hundred and seventy five Lakhs</v>
          </cell>
          <cell r="F579" t="str">
            <v xml:space="preserve"> five hundred and seventy five Crores</v>
          </cell>
          <cell r="G579" t="str">
            <v xml:space="preserve"> five hundred and seventy five Millions</v>
          </cell>
          <cell r="H579" t="str">
            <v xml:space="preserve"> five hundred and seventy five Billions</v>
          </cell>
        </row>
        <row r="580">
          <cell r="A580">
            <v>576</v>
          </cell>
          <cell r="B580" t="str">
            <v xml:space="preserve"> five hundred and seventy six</v>
          </cell>
          <cell r="C580" t="str">
            <v xml:space="preserve"> five hundred and seventy six</v>
          </cell>
          <cell r="D580" t="str">
            <v xml:space="preserve"> five hundred and seventy six Thousand</v>
          </cell>
          <cell r="E580" t="str">
            <v xml:space="preserve"> five hundred and seventy six Lakhs</v>
          </cell>
          <cell r="F580" t="str">
            <v xml:space="preserve"> five hundred and seventy six Crores</v>
          </cell>
          <cell r="G580" t="str">
            <v xml:space="preserve"> five hundred and seventy six Millions</v>
          </cell>
          <cell r="H580" t="str">
            <v xml:space="preserve"> five hundred and seventy six Billions</v>
          </cell>
        </row>
        <row r="581">
          <cell r="A581">
            <v>577</v>
          </cell>
          <cell r="B581" t="str">
            <v xml:space="preserve"> five hundred and seventy seven</v>
          </cell>
          <cell r="C581" t="str">
            <v xml:space="preserve"> five hundred and seventy seven</v>
          </cell>
          <cell r="D581" t="str">
            <v xml:space="preserve"> five hundred and seventy seven Thousand</v>
          </cell>
          <cell r="E581" t="str">
            <v xml:space="preserve"> five hundred and seventy seven Lakhs</v>
          </cell>
          <cell r="F581" t="str">
            <v xml:space="preserve"> five hundred and seventy seven Crores</v>
          </cell>
          <cell r="G581" t="str">
            <v xml:space="preserve"> five hundred and seventy seven Millions</v>
          </cell>
          <cell r="H581" t="str">
            <v xml:space="preserve"> five hundred and seventy seven Billions</v>
          </cell>
        </row>
        <row r="582">
          <cell r="A582">
            <v>578</v>
          </cell>
          <cell r="B582" t="str">
            <v xml:space="preserve"> five hundred and seventy eight</v>
          </cell>
          <cell r="C582" t="str">
            <v xml:space="preserve"> five hundred and seventy eight</v>
          </cell>
          <cell r="D582" t="str">
            <v xml:space="preserve"> five hundred and seventy eight Thousand</v>
          </cell>
          <cell r="E582" t="str">
            <v xml:space="preserve"> five hundred and seventy eight Lakhs</v>
          </cell>
          <cell r="F582" t="str">
            <v xml:space="preserve"> five hundred and seventy eight Crores</v>
          </cell>
          <cell r="G582" t="str">
            <v xml:space="preserve"> five hundred and seventy eight Millions</v>
          </cell>
          <cell r="H582" t="str">
            <v xml:space="preserve"> five hundred and seventy eight Billions</v>
          </cell>
        </row>
        <row r="583">
          <cell r="A583">
            <v>579</v>
          </cell>
          <cell r="B583" t="str">
            <v xml:space="preserve"> five hundred and seventy nine</v>
          </cell>
          <cell r="C583" t="str">
            <v xml:space="preserve"> five hundred and seventy nine</v>
          </cell>
          <cell r="D583" t="str">
            <v xml:space="preserve"> five hundred and seventy nine Thousand</v>
          </cell>
          <cell r="E583" t="str">
            <v xml:space="preserve"> five hundred and seventy nine Lakhs</v>
          </cell>
          <cell r="F583" t="str">
            <v xml:space="preserve"> five hundred and seventy nine Crores</v>
          </cell>
          <cell r="G583" t="str">
            <v xml:space="preserve"> five hundred and seventy nine Millions</v>
          </cell>
          <cell r="H583" t="str">
            <v xml:space="preserve"> five hundred and seventy nine Billions</v>
          </cell>
        </row>
        <row r="584">
          <cell r="A584">
            <v>580</v>
          </cell>
          <cell r="B584" t="str">
            <v xml:space="preserve"> five hundred and eighty</v>
          </cell>
          <cell r="C584" t="str">
            <v xml:space="preserve"> five hundred and eighty</v>
          </cell>
          <cell r="D584" t="str">
            <v xml:space="preserve"> five hundred and eighty Thousand</v>
          </cell>
          <cell r="E584" t="str">
            <v xml:space="preserve"> five hundred and eighty Lakhs</v>
          </cell>
          <cell r="F584" t="str">
            <v xml:space="preserve"> five hundred and eighty Crores</v>
          </cell>
          <cell r="G584" t="str">
            <v xml:space="preserve"> five hundred and eighty Millions</v>
          </cell>
          <cell r="H584" t="str">
            <v xml:space="preserve"> five hundred and eighty Billions</v>
          </cell>
        </row>
        <row r="585">
          <cell r="A585">
            <v>581</v>
          </cell>
          <cell r="B585" t="str">
            <v xml:space="preserve"> five hundred and eighty one</v>
          </cell>
          <cell r="C585" t="str">
            <v xml:space="preserve"> five hundred and eighty one</v>
          </cell>
          <cell r="D585" t="str">
            <v xml:space="preserve"> five hundred and eighty one Thousand</v>
          </cell>
          <cell r="E585" t="str">
            <v xml:space="preserve"> five hundred and eighty one Lakhs</v>
          </cell>
          <cell r="F585" t="str">
            <v xml:space="preserve"> five hundred and eighty one Crores</v>
          </cell>
          <cell r="G585" t="str">
            <v xml:space="preserve"> five hundred and eighty one Millions</v>
          </cell>
          <cell r="H585" t="str">
            <v xml:space="preserve"> five hundred and eighty one Billions</v>
          </cell>
        </row>
        <row r="586">
          <cell r="A586">
            <v>582</v>
          </cell>
          <cell r="B586" t="str">
            <v xml:space="preserve"> five hundred and eighty two</v>
          </cell>
          <cell r="C586" t="str">
            <v xml:space="preserve"> five hundred and eighty two</v>
          </cell>
          <cell r="D586" t="str">
            <v xml:space="preserve"> five hundred and eighty two Thousand</v>
          </cell>
          <cell r="E586" t="str">
            <v xml:space="preserve"> five hundred and eighty two Lakhs</v>
          </cell>
          <cell r="F586" t="str">
            <v xml:space="preserve"> five hundred and eighty two Crores</v>
          </cell>
          <cell r="G586" t="str">
            <v xml:space="preserve"> five hundred and eighty two Millions</v>
          </cell>
          <cell r="H586" t="str">
            <v xml:space="preserve"> five hundred and eighty two Billions</v>
          </cell>
        </row>
        <row r="587">
          <cell r="A587">
            <v>583</v>
          </cell>
          <cell r="B587" t="str">
            <v xml:space="preserve"> five hundred and eighty three</v>
          </cell>
          <cell r="C587" t="str">
            <v xml:space="preserve"> five hundred and eighty three</v>
          </cell>
          <cell r="D587" t="str">
            <v xml:space="preserve"> five hundred and eighty three Thousand</v>
          </cell>
          <cell r="E587" t="str">
            <v xml:space="preserve"> five hundred and eighty three Lakhs</v>
          </cell>
          <cell r="F587" t="str">
            <v xml:space="preserve"> five hundred and eighty three Crores</v>
          </cell>
          <cell r="G587" t="str">
            <v xml:space="preserve"> five hundred and eighty three Millions</v>
          </cell>
          <cell r="H587" t="str">
            <v xml:space="preserve"> five hundred and eighty three Billions</v>
          </cell>
        </row>
        <row r="588">
          <cell r="A588">
            <v>584</v>
          </cell>
          <cell r="B588" t="str">
            <v xml:space="preserve"> five hundred and eighty four</v>
          </cell>
          <cell r="C588" t="str">
            <v xml:space="preserve"> five hundred and eighty four</v>
          </cell>
          <cell r="D588" t="str">
            <v xml:space="preserve"> five hundred and eighty four Thousand</v>
          </cell>
          <cell r="E588" t="str">
            <v xml:space="preserve"> five hundred and eighty four Lakhs</v>
          </cell>
          <cell r="F588" t="str">
            <v xml:space="preserve"> five hundred and eighty four Crores</v>
          </cell>
          <cell r="G588" t="str">
            <v xml:space="preserve"> five hundred and eighty four Millions</v>
          </cell>
          <cell r="H588" t="str">
            <v xml:space="preserve"> five hundred and eighty four Billions</v>
          </cell>
        </row>
        <row r="589">
          <cell r="A589">
            <v>585</v>
          </cell>
          <cell r="B589" t="str">
            <v xml:space="preserve"> five hundred and eighty five</v>
          </cell>
          <cell r="C589" t="str">
            <v xml:space="preserve"> five hundred and eighty five</v>
          </cell>
          <cell r="D589" t="str">
            <v xml:space="preserve"> five hundred and eighty five Thousand</v>
          </cell>
          <cell r="E589" t="str">
            <v xml:space="preserve"> five hundred and eighty five Lakhs</v>
          </cell>
          <cell r="F589" t="str">
            <v xml:space="preserve"> five hundred and eighty five Crores</v>
          </cell>
          <cell r="G589" t="str">
            <v xml:space="preserve"> five hundred and eighty five Millions</v>
          </cell>
          <cell r="H589" t="str">
            <v xml:space="preserve"> five hundred and eighty five Billions</v>
          </cell>
        </row>
        <row r="590">
          <cell r="A590">
            <v>586</v>
          </cell>
          <cell r="B590" t="str">
            <v xml:space="preserve"> five hundred and eighty six</v>
          </cell>
          <cell r="C590" t="str">
            <v xml:space="preserve"> five hundred and eighty six</v>
          </cell>
          <cell r="D590" t="str">
            <v xml:space="preserve"> five hundred and eighty six Thousand</v>
          </cell>
          <cell r="E590" t="str">
            <v xml:space="preserve"> five hundred and eighty six Lakhs</v>
          </cell>
          <cell r="F590" t="str">
            <v xml:space="preserve"> five hundred and eighty six Crores</v>
          </cell>
          <cell r="G590" t="str">
            <v xml:space="preserve"> five hundred and eighty six Millions</v>
          </cell>
          <cell r="H590" t="str">
            <v xml:space="preserve"> five hundred and eighty six Billions</v>
          </cell>
        </row>
        <row r="591">
          <cell r="A591">
            <v>587</v>
          </cell>
          <cell r="B591" t="str">
            <v xml:space="preserve"> five hundred and eighty seven</v>
          </cell>
          <cell r="C591" t="str">
            <v xml:space="preserve"> five hundred and eighty seven</v>
          </cell>
          <cell r="D591" t="str">
            <v xml:space="preserve"> five hundred and eighty seven Thousand</v>
          </cell>
          <cell r="E591" t="str">
            <v xml:space="preserve"> five hundred and eighty seven Lakhs</v>
          </cell>
          <cell r="F591" t="str">
            <v xml:space="preserve"> five hundred and eighty seven Crores</v>
          </cell>
          <cell r="G591" t="str">
            <v xml:space="preserve"> five hundred and eighty seven Millions</v>
          </cell>
          <cell r="H591" t="str">
            <v xml:space="preserve"> five hundred and eighty seven Billions</v>
          </cell>
        </row>
        <row r="592">
          <cell r="A592">
            <v>588</v>
          </cell>
          <cell r="B592" t="str">
            <v xml:space="preserve"> five hundred and eighty eight</v>
          </cell>
          <cell r="C592" t="str">
            <v xml:space="preserve"> five hundred and eighty eight</v>
          </cell>
          <cell r="D592" t="str">
            <v xml:space="preserve"> five hundred and eighty eight Thousand</v>
          </cell>
          <cell r="E592" t="str">
            <v xml:space="preserve"> five hundred and eighty eight Lakhs</v>
          </cell>
          <cell r="F592" t="str">
            <v xml:space="preserve"> five hundred and eighty eight Crores</v>
          </cell>
          <cell r="G592" t="str">
            <v xml:space="preserve"> five hundred and eighty eight Millions</v>
          </cell>
          <cell r="H592" t="str">
            <v xml:space="preserve"> five hundred and eighty eight Billions</v>
          </cell>
        </row>
        <row r="593">
          <cell r="A593">
            <v>589</v>
          </cell>
          <cell r="B593" t="str">
            <v xml:space="preserve"> five hundred and eighty nine</v>
          </cell>
          <cell r="C593" t="str">
            <v xml:space="preserve"> five hundred and eighty nine</v>
          </cell>
          <cell r="D593" t="str">
            <v xml:space="preserve"> five hundred and eighty nine Thousand</v>
          </cell>
          <cell r="E593" t="str">
            <v xml:space="preserve"> five hundred and eighty nine Lakhs</v>
          </cell>
          <cell r="F593" t="str">
            <v xml:space="preserve"> five hundred and eighty nine Crores</v>
          </cell>
          <cell r="G593" t="str">
            <v xml:space="preserve"> five hundred and eighty nine Millions</v>
          </cell>
          <cell r="H593" t="str">
            <v xml:space="preserve"> five hundred and eighty nine Billions</v>
          </cell>
        </row>
        <row r="594">
          <cell r="A594">
            <v>590</v>
          </cell>
          <cell r="B594" t="str">
            <v xml:space="preserve"> five hundred and ninety</v>
          </cell>
          <cell r="C594" t="str">
            <v xml:space="preserve"> five hundred and ninety</v>
          </cell>
          <cell r="D594" t="str">
            <v xml:space="preserve"> five hundred and ninety Thousand</v>
          </cell>
          <cell r="E594" t="str">
            <v xml:space="preserve"> five hundred and ninety Lakhs</v>
          </cell>
          <cell r="F594" t="str">
            <v xml:space="preserve"> five hundred and ninety Crores</v>
          </cell>
          <cell r="G594" t="str">
            <v xml:space="preserve"> five hundred and ninety Millions</v>
          </cell>
          <cell r="H594" t="str">
            <v xml:space="preserve"> five hundred and ninety Billions</v>
          </cell>
        </row>
        <row r="595">
          <cell r="A595">
            <v>591</v>
          </cell>
          <cell r="B595" t="str">
            <v xml:space="preserve"> five hundred and ninety one</v>
          </cell>
          <cell r="C595" t="str">
            <v xml:space="preserve"> five hundred and ninety one</v>
          </cell>
          <cell r="D595" t="str">
            <v xml:space="preserve"> five hundred and ninety one Thousand</v>
          </cell>
          <cell r="E595" t="str">
            <v xml:space="preserve"> five hundred and ninety one Lakhs</v>
          </cell>
          <cell r="F595" t="str">
            <v xml:space="preserve"> five hundred and ninety one Crores</v>
          </cell>
          <cell r="G595" t="str">
            <v xml:space="preserve"> five hundred and ninety one Millions</v>
          </cell>
          <cell r="H595" t="str">
            <v xml:space="preserve"> five hundred and ninety one Billions</v>
          </cell>
        </row>
        <row r="596">
          <cell r="A596">
            <v>592</v>
          </cell>
          <cell r="B596" t="str">
            <v xml:space="preserve"> five hundred and ninety two</v>
          </cell>
          <cell r="C596" t="str">
            <v xml:space="preserve"> five hundred and ninety two</v>
          </cell>
          <cell r="D596" t="str">
            <v xml:space="preserve"> five hundred and ninety two Thousand</v>
          </cell>
          <cell r="E596" t="str">
            <v xml:space="preserve"> five hundred and ninety two Lakhs</v>
          </cell>
          <cell r="F596" t="str">
            <v xml:space="preserve"> five hundred and ninety two Crores</v>
          </cell>
          <cell r="G596" t="str">
            <v xml:space="preserve"> five hundred and ninety two Millions</v>
          </cell>
          <cell r="H596" t="str">
            <v xml:space="preserve"> five hundred and ninety two Billions</v>
          </cell>
        </row>
        <row r="597">
          <cell r="A597">
            <v>593</v>
          </cell>
          <cell r="B597" t="str">
            <v xml:space="preserve"> five hundred and ninety three</v>
          </cell>
          <cell r="C597" t="str">
            <v xml:space="preserve"> five hundred and ninety three</v>
          </cell>
          <cell r="D597" t="str">
            <v xml:space="preserve"> five hundred and ninety three Thousand</v>
          </cell>
          <cell r="E597" t="str">
            <v xml:space="preserve"> five hundred and ninety three Lakhs</v>
          </cell>
          <cell r="F597" t="str">
            <v xml:space="preserve"> five hundred and ninety three Crores</v>
          </cell>
          <cell r="G597" t="str">
            <v xml:space="preserve"> five hundred and ninety three Millions</v>
          </cell>
          <cell r="H597" t="str">
            <v xml:space="preserve"> five hundred and ninety three Billions</v>
          </cell>
        </row>
        <row r="598">
          <cell r="A598">
            <v>594</v>
          </cell>
          <cell r="B598" t="str">
            <v xml:space="preserve"> five hundred and ninety four</v>
          </cell>
          <cell r="C598" t="str">
            <v xml:space="preserve"> five hundred and ninety four</v>
          </cell>
          <cell r="D598" t="str">
            <v xml:space="preserve"> five hundred and ninety four Thousand</v>
          </cell>
          <cell r="E598" t="str">
            <v xml:space="preserve"> five hundred and ninety four Lakhs</v>
          </cell>
          <cell r="F598" t="str">
            <v xml:space="preserve"> five hundred and ninety four Crores</v>
          </cell>
          <cell r="G598" t="str">
            <v xml:space="preserve"> five hundred and ninety four Millions</v>
          </cell>
          <cell r="H598" t="str">
            <v xml:space="preserve"> five hundred and ninety four Billions</v>
          </cell>
        </row>
        <row r="599">
          <cell r="A599">
            <v>595</v>
          </cell>
          <cell r="B599" t="str">
            <v xml:space="preserve"> five hundred and ninety five</v>
          </cell>
          <cell r="C599" t="str">
            <v xml:space="preserve"> five hundred and ninety five</v>
          </cell>
          <cell r="D599" t="str">
            <v xml:space="preserve"> five hundred and ninety five Thousand</v>
          </cell>
          <cell r="E599" t="str">
            <v xml:space="preserve"> five hundred and ninety five Lakhs</v>
          </cell>
          <cell r="F599" t="str">
            <v xml:space="preserve"> five hundred and ninety five Crores</v>
          </cell>
          <cell r="G599" t="str">
            <v xml:space="preserve"> five hundred and ninety five Millions</v>
          </cell>
          <cell r="H599" t="str">
            <v xml:space="preserve"> five hundred and ninety five Billions</v>
          </cell>
        </row>
        <row r="600">
          <cell r="A600">
            <v>596</v>
          </cell>
          <cell r="B600" t="str">
            <v xml:space="preserve"> five hundred and ninety six</v>
          </cell>
          <cell r="C600" t="str">
            <v xml:space="preserve"> five hundred and ninety six</v>
          </cell>
          <cell r="D600" t="str">
            <v xml:space="preserve"> five hundred and ninety six Thousand</v>
          </cell>
          <cell r="E600" t="str">
            <v xml:space="preserve"> five hundred and ninety six Lakhs</v>
          </cell>
          <cell r="F600" t="str">
            <v xml:space="preserve"> five hundred and ninety six Crores</v>
          </cell>
          <cell r="G600" t="str">
            <v xml:space="preserve"> five hundred and ninety six Millions</v>
          </cell>
          <cell r="H600" t="str">
            <v xml:space="preserve"> five hundred and ninety six Billions</v>
          </cell>
        </row>
        <row r="601">
          <cell r="A601">
            <v>597</v>
          </cell>
          <cell r="B601" t="str">
            <v xml:space="preserve"> five hundred and ninety seven</v>
          </cell>
          <cell r="C601" t="str">
            <v xml:space="preserve"> five hundred and ninety seven</v>
          </cell>
          <cell r="D601" t="str">
            <v xml:space="preserve"> five hundred and ninety seven Thousand</v>
          </cell>
          <cell r="E601" t="str">
            <v xml:space="preserve"> five hundred and ninety seven Lakhs</v>
          </cell>
          <cell r="F601" t="str">
            <v xml:space="preserve"> five hundred and ninety seven Crores</v>
          </cell>
          <cell r="G601" t="str">
            <v xml:space="preserve"> five hundred and ninety seven Millions</v>
          </cell>
          <cell r="H601" t="str">
            <v xml:space="preserve"> five hundred and ninety seven Billions</v>
          </cell>
        </row>
        <row r="602">
          <cell r="A602">
            <v>598</v>
          </cell>
          <cell r="B602" t="str">
            <v xml:space="preserve"> five hundred and ninety eight</v>
          </cell>
          <cell r="C602" t="str">
            <v xml:space="preserve"> five hundred and ninety eight</v>
          </cell>
          <cell r="D602" t="str">
            <v xml:space="preserve"> five hundred and ninety eight Thousand</v>
          </cell>
          <cell r="E602" t="str">
            <v xml:space="preserve"> five hundred and ninety eight Lakhs</v>
          </cell>
          <cell r="F602" t="str">
            <v xml:space="preserve"> five hundred and ninety eight Crores</v>
          </cell>
          <cell r="G602" t="str">
            <v xml:space="preserve"> five hundred and ninety eight Millions</v>
          </cell>
          <cell r="H602" t="str">
            <v xml:space="preserve"> five hundred and ninety eight Billions</v>
          </cell>
        </row>
        <row r="603">
          <cell r="A603">
            <v>599</v>
          </cell>
          <cell r="B603" t="str">
            <v xml:space="preserve"> five hundred and ninety nine</v>
          </cell>
          <cell r="C603" t="str">
            <v xml:space="preserve"> five hundred and ninety nine</v>
          </cell>
          <cell r="D603" t="str">
            <v xml:space="preserve"> five hundred and ninety nine Thousand</v>
          </cell>
          <cell r="E603" t="str">
            <v xml:space="preserve"> five hundred and ninety nine Lakhs</v>
          </cell>
          <cell r="F603" t="str">
            <v xml:space="preserve"> five hundred and ninety nine Crores</v>
          </cell>
          <cell r="G603" t="str">
            <v xml:space="preserve"> five hundred and ninety nine Millions</v>
          </cell>
          <cell r="H603" t="str">
            <v xml:space="preserve"> five hundred and ninety nine Billions</v>
          </cell>
        </row>
        <row r="604">
          <cell r="A604">
            <v>600</v>
          </cell>
          <cell r="B604" t="str">
            <v xml:space="preserve"> six hundred</v>
          </cell>
          <cell r="C604" t="str">
            <v xml:space="preserve"> six hundred</v>
          </cell>
          <cell r="D604" t="str">
            <v xml:space="preserve"> six hundred Thousand</v>
          </cell>
          <cell r="E604" t="str">
            <v xml:space="preserve"> six hundred Lakhs</v>
          </cell>
          <cell r="F604" t="str">
            <v xml:space="preserve"> six hundred Crores</v>
          </cell>
          <cell r="G604" t="str">
            <v xml:space="preserve"> six hundred Millions</v>
          </cell>
          <cell r="H604" t="str">
            <v xml:space="preserve"> six hundred Billions</v>
          </cell>
        </row>
        <row r="605">
          <cell r="A605">
            <v>601</v>
          </cell>
          <cell r="B605" t="str">
            <v xml:space="preserve"> six hundred and one</v>
          </cell>
          <cell r="C605" t="str">
            <v xml:space="preserve"> six hundred and one</v>
          </cell>
          <cell r="D605" t="str">
            <v xml:space="preserve"> six hundred and one Thousand</v>
          </cell>
          <cell r="E605" t="str">
            <v xml:space="preserve"> six hundred and one Lakhs</v>
          </cell>
          <cell r="F605" t="str">
            <v xml:space="preserve"> six hundred and one Crores</v>
          </cell>
          <cell r="G605" t="str">
            <v xml:space="preserve"> six hundred and one Millions</v>
          </cell>
          <cell r="H605" t="str">
            <v xml:space="preserve"> six hundred and one Billions</v>
          </cell>
        </row>
        <row r="606">
          <cell r="A606">
            <v>602</v>
          </cell>
          <cell r="B606" t="str">
            <v xml:space="preserve"> six hundred and two</v>
          </cell>
          <cell r="C606" t="str">
            <v xml:space="preserve"> six hundred and two</v>
          </cell>
          <cell r="D606" t="str">
            <v xml:space="preserve"> six hundred and two Thousand</v>
          </cell>
          <cell r="E606" t="str">
            <v xml:space="preserve"> six hundred and two Lakhs</v>
          </cell>
          <cell r="F606" t="str">
            <v xml:space="preserve"> six hundred and two Crores</v>
          </cell>
          <cell r="G606" t="str">
            <v xml:space="preserve"> six hundred and two Millions</v>
          </cell>
          <cell r="H606" t="str">
            <v xml:space="preserve"> six hundred and two Billions</v>
          </cell>
        </row>
        <row r="607">
          <cell r="A607">
            <v>603</v>
          </cell>
          <cell r="B607" t="str">
            <v xml:space="preserve"> six hundred and three</v>
          </cell>
          <cell r="C607" t="str">
            <v xml:space="preserve"> six hundred and three</v>
          </cell>
          <cell r="D607" t="str">
            <v xml:space="preserve"> six hundred and three Thousand</v>
          </cell>
          <cell r="E607" t="str">
            <v xml:space="preserve"> six hundred and three Lakhs</v>
          </cell>
          <cell r="F607" t="str">
            <v xml:space="preserve"> six hundred and three Crores</v>
          </cell>
          <cell r="G607" t="str">
            <v xml:space="preserve"> six hundred and three Millions</v>
          </cell>
          <cell r="H607" t="str">
            <v xml:space="preserve"> six hundred and three Billions</v>
          </cell>
        </row>
        <row r="608">
          <cell r="A608">
            <v>604</v>
          </cell>
          <cell r="B608" t="str">
            <v xml:space="preserve"> six hundred and four</v>
          </cell>
          <cell r="C608" t="str">
            <v xml:space="preserve"> six hundred and four</v>
          </cell>
          <cell r="D608" t="str">
            <v xml:space="preserve"> six hundred and four Thousand</v>
          </cell>
          <cell r="E608" t="str">
            <v xml:space="preserve"> six hundred and four Lakhs</v>
          </cell>
          <cell r="F608" t="str">
            <v xml:space="preserve"> six hundred and four Crores</v>
          </cell>
          <cell r="G608" t="str">
            <v xml:space="preserve"> six hundred and four Millions</v>
          </cell>
          <cell r="H608" t="str">
            <v xml:space="preserve"> six hundred and four Billions</v>
          </cell>
        </row>
        <row r="609">
          <cell r="A609">
            <v>605</v>
          </cell>
          <cell r="B609" t="str">
            <v xml:space="preserve"> six hundred and five</v>
          </cell>
          <cell r="C609" t="str">
            <v xml:space="preserve"> six hundred and five</v>
          </cell>
          <cell r="D609" t="str">
            <v xml:space="preserve"> six hundred and five Thousand</v>
          </cell>
          <cell r="E609" t="str">
            <v xml:space="preserve"> six hundred and five Lakhs</v>
          </cell>
          <cell r="F609" t="str">
            <v xml:space="preserve"> six hundred and five Crores</v>
          </cell>
          <cell r="G609" t="str">
            <v xml:space="preserve"> six hundred and five Millions</v>
          </cell>
          <cell r="H609" t="str">
            <v xml:space="preserve"> six hundred and five Billions</v>
          </cell>
        </row>
        <row r="610">
          <cell r="A610">
            <v>606</v>
          </cell>
          <cell r="B610" t="str">
            <v xml:space="preserve"> six hundred and six</v>
          </cell>
          <cell r="C610" t="str">
            <v xml:space="preserve"> six hundred and six</v>
          </cell>
          <cell r="D610" t="str">
            <v xml:space="preserve"> six hundred and six Thousand</v>
          </cell>
          <cell r="E610" t="str">
            <v xml:space="preserve"> six hundred and six Lakhs</v>
          </cell>
          <cell r="F610" t="str">
            <v xml:space="preserve"> six hundred and six Crores</v>
          </cell>
          <cell r="G610" t="str">
            <v xml:space="preserve"> six hundred and six Millions</v>
          </cell>
          <cell r="H610" t="str">
            <v xml:space="preserve"> six hundred and six Billions</v>
          </cell>
        </row>
        <row r="611">
          <cell r="A611">
            <v>607</v>
          </cell>
          <cell r="B611" t="str">
            <v xml:space="preserve"> six hundred and seven</v>
          </cell>
          <cell r="C611" t="str">
            <v xml:space="preserve"> six hundred and seven</v>
          </cell>
          <cell r="D611" t="str">
            <v xml:space="preserve"> six hundred and seven Thousand</v>
          </cell>
          <cell r="E611" t="str">
            <v xml:space="preserve"> six hundred and seven Lakhs</v>
          </cell>
          <cell r="F611" t="str">
            <v xml:space="preserve"> six hundred and seven Crores</v>
          </cell>
          <cell r="G611" t="str">
            <v xml:space="preserve"> six hundred and seven Millions</v>
          </cell>
          <cell r="H611" t="str">
            <v xml:space="preserve"> six hundred and seven Billions</v>
          </cell>
        </row>
        <row r="612">
          <cell r="A612">
            <v>608</v>
          </cell>
          <cell r="B612" t="str">
            <v xml:space="preserve"> six hundred and eight</v>
          </cell>
          <cell r="C612" t="str">
            <v xml:space="preserve"> six hundred and eight</v>
          </cell>
          <cell r="D612" t="str">
            <v xml:space="preserve"> six hundred and eight Thousand</v>
          </cell>
          <cell r="E612" t="str">
            <v xml:space="preserve"> six hundred and eight Lakhs</v>
          </cell>
          <cell r="F612" t="str">
            <v xml:space="preserve"> six hundred and eight Crores</v>
          </cell>
          <cell r="G612" t="str">
            <v xml:space="preserve"> six hundred and eight Millions</v>
          </cell>
          <cell r="H612" t="str">
            <v xml:space="preserve"> six hundred and eight Billions</v>
          </cell>
        </row>
        <row r="613">
          <cell r="A613">
            <v>609</v>
          </cell>
          <cell r="B613" t="str">
            <v xml:space="preserve"> six hundred and nine</v>
          </cell>
          <cell r="C613" t="str">
            <v xml:space="preserve"> six hundred and nine</v>
          </cell>
          <cell r="D613" t="str">
            <v xml:space="preserve"> six hundred and nine Thousand</v>
          </cell>
          <cell r="E613" t="str">
            <v xml:space="preserve"> six hundred and nine Lakhs</v>
          </cell>
          <cell r="F613" t="str">
            <v xml:space="preserve"> six hundred and nine Crores</v>
          </cell>
          <cell r="G613" t="str">
            <v xml:space="preserve"> six hundred and nine Millions</v>
          </cell>
          <cell r="H613" t="str">
            <v xml:space="preserve"> six hundred and nine Billions</v>
          </cell>
        </row>
        <row r="614">
          <cell r="A614">
            <v>610</v>
          </cell>
          <cell r="B614" t="str">
            <v xml:space="preserve"> six hundred and ten</v>
          </cell>
          <cell r="C614" t="str">
            <v xml:space="preserve"> six hundred and ten</v>
          </cell>
          <cell r="D614" t="str">
            <v xml:space="preserve"> six hundred and ten Thousand</v>
          </cell>
          <cell r="E614" t="str">
            <v xml:space="preserve"> six hundred and ten Lakhs</v>
          </cell>
          <cell r="F614" t="str">
            <v xml:space="preserve"> six hundred and ten Crores</v>
          </cell>
          <cell r="G614" t="str">
            <v xml:space="preserve"> six hundred and ten Millions</v>
          </cell>
          <cell r="H614" t="str">
            <v xml:space="preserve"> six hundred and ten Billions</v>
          </cell>
        </row>
        <row r="615">
          <cell r="A615">
            <v>611</v>
          </cell>
          <cell r="B615" t="str">
            <v xml:space="preserve"> six hundred and eleven</v>
          </cell>
          <cell r="C615" t="str">
            <v xml:space="preserve"> six hundred and eleven</v>
          </cell>
          <cell r="D615" t="str">
            <v xml:space="preserve"> six hundred and eleven Thousand</v>
          </cell>
          <cell r="E615" t="str">
            <v xml:space="preserve"> six hundred and eleven Lakhs</v>
          </cell>
          <cell r="F615" t="str">
            <v xml:space="preserve"> six hundred and eleven Crores</v>
          </cell>
          <cell r="G615" t="str">
            <v xml:space="preserve"> six hundred and eleven Millions</v>
          </cell>
          <cell r="H615" t="str">
            <v xml:space="preserve"> six hundred and eleven Billions</v>
          </cell>
        </row>
        <row r="616">
          <cell r="A616">
            <v>612</v>
          </cell>
          <cell r="B616" t="str">
            <v xml:space="preserve"> six hundred and twelve</v>
          </cell>
          <cell r="C616" t="str">
            <v xml:space="preserve"> six hundred and twelve</v>
          </cell>
          <cell r="D616" t="str">
            <v xml:space="preserve"> six hundred and twelve Thousand</v>
          </cell>
          <cell r="E616" t="str">
            <v xml:space="preserve"> six hundred and twelve Lakhs</v>
          </cell>
          <cell r="F616" t="str">
            <v xml:space="preserve"> six hundred and twelve Crores</v>
          </cell>
          <cell r="G616" t="str">
            <v xml:space="preserve"> six hundred and twelve Millions</v>
          </cell>
          <cell r="H616" t="str">
            <v xml:space="preserve"> six hundred and twelve Billions</v>
          </cell>
        </row>
        <row r="617">
          <cell r="A617">
            <v>613</v>
          </cell>
          <cell r="B617" t="str">
            <v xml:space="preserve"> six hundred and thirteen</v>
          </cell>
          <cell r="C617" t="str">
            <v xml:space="preserve"> six hundred and thirteen</v>
          </cell>
          <cell r="D617" t="str">
            <v xml:space="preserve"> six hundred and thirteen Thousand</v>
          </cell>
          <cell r="E617" t="str">
            <v xml:space="preserve"> six hundred and thirteen Lakhs</v>
          </cell>
          <cell r="F617" t="str">
            <v xml:space="preserve"> six hundred and thirteen Crores</v>
          </cell>
          <cell r="G617" t="str">
            <v xml:space="preserve"> six hundred and thirteen Millions</v>
          </cell>
          <cell r="H617" t="str">
            <v xml:space="preserve"> six hundred and thirteen Billions</v>
          </cell>
        </row>
        <row r="618">
          <cell r="A618">
            <v>614</v>
          </cell>
          <cell r="B618" t="str">
            <v xml:space="preserve"> six hundred and fourteen</v>
          </cell>
          <cell r="C618" t="str">
            <v xml:space="preserve"> six hundred and fourteen</v>
          </cell>
          <cell r="D618" t="str">
            <v xml:space="preserve"> six hundred and fourteen Thousand</v>
          </cell>
          <cell r="E618" t="str">
            <v xml:space="preserve"> six hundred and fourteen Lakhs</v>
          </cell>
          <cell r="F618" t="str">
            <v xml:space="preserve"> six hundred and fourteen Crores</v>
          </cell>
          <cell r="G618" t="str">
            <v xml:space="preserve"> six hundred and fourteen Millions</v>
          </cell>
          <cell r="H618" t="str">
            <v xml:space="preserve"> six hundred and fourteen Billions</v>
          </cell>
        </row>
        <row r="619">
          <cell r="A619">
            <v>615</v>
          </cell>
          <cell r="B619" t="str">
            <v xml:space="preserve"> six hundred and fifteen</v>
          </cell>
          <cell r="C619" t="str">
            <v xml:space="preserve"> six hundred and fifteen</v>
          </cell>
          <cell r="D619" t="str">
            <v xml:space="preserve"> six hundred and fifteen Thousand</v>
          </cell>
          <cell r="E619" t="str">
            <v xml:space="preserve"> six hundred and fifteen Lakhs</v>
          </cell>
          <cell r="F619" t="str">
            <v xml:space="preserve"> six hundred and fifteen Crores</v>
          </cell>
          <cell r="G619" t="str">
            <v xml:space="preserve"> six hundred and fifteen Millions</v>
          </cell>
          <cell r="H619" t="str">
            <v xml:space="preserve"> six hundred and fifteen Billions</v>
          </cell>
        </row>
        <row r="620">
          <cell r="A620">
            <v>616</v>
          </cell>
          <cell r="B620" t="str">
            <v xml:space="preserve"> six hundred and sixteen</v>
          </cell>
          <cell r="C620" t="str">
            <v xml:space="preserve"> six hundred and sixteen</v>
          </cell>
          <cell r="D620" t="str">
            <v xml:space="preserve"> six hundred and sixteen Thousand</v>
          </cell>
          <cell r="E620" t="str">
            <v xml:space="preserve"> six hundred and sixteen Lakhs</v>
          </cell>
          <cell r="F620" t="str">
            <v xml:space="preserve"> six hundred and sixteen Crores</v>
          </cell>
          <cell r="G620" t="str">
            <v xml:space="preserve"> six hundred and sixteen Millions</v>
          </cell>
          <cell r="H620" t="str">
            <v xml:space="preserve"> six hundred and sixteen Billions</v>
          </cell>
        </row>
        <row r="621">
          <cell r="A621">
            <v>617</v>
          </cell>
          <cell r="B621" t="str">
            <v xml:space="preserve"> six hundred and seventeen</v>
          </cell>
          <cell r="C621" t="str">
            <v xml:space="preserve"> six hundred and seventeen</v>
          </cell>
          <cell r="D621" t="str">
            <v xml:space="preserve"> six hundred and seventeen Thousand</v>
          </cell>
          <cell r="E621" t="str">
            <v xml:space="preserve"> six hundred and seventeen Lakhs</v>
          </cell>
          <cell r="F621" t="str">
            <v xml:space="preserve"> six hundred and seventeen Crores</v>
          </cell>
          <cell r="G621" t="str">
            <v xml:space="preserve"> six hundred and seventeen Millions</v>
          </cell>
          <cell r="H621" t="str">
            <v xml:space="preserve"> six hundred and seventeen Billions</v>
          </cell>
        </row>
        <row r="622">
          <cell r="A622">
            <v>618</v>
          </cell>
          <cell r="B622" t="str">
            <v xml:space="preserve"> six hundred and eighteen</v>
          </cell>
          <cell r="C622" t="str">
            <v xml:space="preserve"> six hundred and eighteen</v>
          </cell>
          <cell r="D622" t="str">
            <v xml:space="preserve"> six hundred and eighteen Thousand</v>
          </cell>
          <cell r="E622" t="str">
            <v xml:space="preserve"> six hundred and eighteen Lakhs</v>
          </cell>
          <cell r="F622" t="str">
            <v xml:space="preserve"> six hundred and eighteen Crores</v>
          </cell>
          <cell r="G622" t="str">
            <v xml:space="preserve"> six hundred and eighteen Millions</v>
          </cell>
          <cell r="H622" t="str">
            <v xml:space="preserve"> six hundred and eighteen Billions</v>
          </cell>
        </row>
        <row r="623">
          <cell r="A623">
            <v>619</v>
          </cell>
          <cell r="B623" t="str">
            <v xml:space="preserve"> six hundred and nineteen</v>
          </cell>
          <cell r="C623" t="str">
            <v xml:space="preserve"> six hundred and nineteen</v>
          </cell>
          <cell r="D623" t="str">
            <v xml:space="preserve"> six hundred and nineteen Thousand</v>
          </cell>
          <cell r="E623" t="str">
            <v xml:space="preserve"> six hundred and nineteen Lakhs</v>
          </cell>
          <cell r="F623" t="str">
            <v xml:space="preserve"> six hundred and nineteen Crores</v>
          </cell>
          <cell r="G623" t="str">
            <v xml:space="preserve"> six hundred and nineteen Millions</v>
          </cell>
          <cell r="H623" t="str">
            <v xml:space="preserve"> six hundred and nineteen Billions</v>
          </cell>
        </row>
        <row r="624">
          <cell r="A624">
            <v>620</v>
          </cell>
          <cell r="B624" t="str">
            <v xml:space="preserve"> six hundred and twenty </v>
          </cell>
          <cell r="C624" t="str">
            <v xml:space="preserve"> six hundred and twenty </v>
          </cell>
          <cell r="D624" t="str">
            <v xml:space="preserve"> six hundred and twenty  Thousand</v>
          </cell>
          <cell r="E624" t="str">
            <v xml:space="preserve"> six hundred and twenty  Lakhs</v>
          </cell>
          <cell r="F624" t="str">
            <v xml:space="preserve"> six hundred and twenty  Crores</v>
          </cell>
          <cell r="G624" t="str">
            <v xml:space="preserve"> six hundred and twenty  Millions</v>
          </cell>
          <cell r="H624" t="str">
            <v xml:space="preserve"> six hundred and twenty  Billions</v>
          </cell>
        </row>
        <row r="625">
          <cell r="A625">
            <v>621</v>
          </cell>
          <cell r="B625" t="str">
            <v xml:space="preserve"> six hundred and twenty one</v>
          </cell>
          <cell r="C625" t="str">
            <v xml:space="preserve"> six hundred and twenty one</v>
          </cell>
          <cell r="D625" t="str">
            <v xml:space="preserve"> six hundred and twenty one Thousand</v>
          </cell>
          <cell r="E625" t="str">
            <v xml:space="preserve"> six hundred and twenty one Lakhs</v>
          </cell>
          <cell r="F625" t="str">
            <v xml:space="preserve"> six hundred and twenty one Crores</v>
          </cell>
          <cell r="G625" t="str">
            <v xml:space="preserve"> six hundred and twenty one Millions</v>
          </cell>
          <cell r="H625" t="str">
            <v xml:space="preserve"> six hundred and twenty one Billions</v>
          </cell>
        </row>
        <row r="626">
          <cell r="A626">
            <v>622</v>
          </cell>
          <cell r="B626" t="str">
            <v xml:space="preserve"> six hundred and twenty two</v>
          </cell>
          <cell r="C626" t="str">
            <v xml:space="preserve"> six hundred and twenty two</v>
          </cell>
          <cell r="D626" t="str">
            <v xml:space="preserve"> six hundred and twenty two Thousand</v>
          </cell>
          <cell r="E626" t="str">
            <v xml:space="preserve"> six hundred and twenty two Lakhs</v>
          </cell>
          <cell r="F626" t="str">
            <v xml:space="preserve"> six hundred and twenty two Crores</v>
          </cell>
          <cell r="G626" t="str">
            <v xml:space="preserve"> six hundred and twenty two Millions</v>
          </cell>
          <cell r="H626" t="str">
            <v xml:space="preserve"> six hundred and twenty two Billions</v>
          </cell>
        </row>
        <row r="627">
          <cell r="A627">
            <v>623</v>
          </cell>
          <cell r="B627" t="str">
            <v xml:space="preserve"> six hundred and twenty three</v>
          </cell>
          <cell r="C627" t="str">
            <v xml:space="preserve"> six hundred and twenty three</v>
          </cell>
          <cell r="D627" t="str">
            <v xml:space="preserve"> six hundred and twenty three Thousand</v>
          </cell>
          <cell r="E627" t="str">
            <v xml:space="preserve"> six hundred and twenty three Lakhs</v>
          </cell>
          <cell r="F627" t="str">
            <v xml:space="preserve"> six hundred and twenty three Crores</v>
          </cell>
          <cell r="G627" t="str">
            <v xml:space="preserve"> six hundred and twenty three Millions</v>
          </cell>
          <cell r="H627" t="str">
            <v xml:space="preserve"> six hundred and twenty three Billions</v>
          </cell>
        </row>
        <row r="628">
          <cell r="A628">
            <v>624</v>
          </cell>
          <cell r="B628" t="str">
            <v xml:space="preserve"> six hundred and twenty four</v>
          </cell>
          <cell r="C628" t="str">
            <v xml:space="preserve"> six hundred and twenty four</v>
          </cell>
          <cell r="D628" t="str">
            <v xml:space="preserve"> six hundred and twenty four Thousand</v>
          </cell>
          <cell r="E628" t="str">
            <v xml:space="preserve"> six hundred and twenty four Lakhs</v>
          </cell>
          <cell r="F628" t="str">
            <v xml:space="preserve"> six hundred and twenty four Crores</v>
          </cell>
          <cell r="G628" t="str">
            <v xml:space="preserve"> six hundred and twenty four Millions</v>
          </cell>
          <cell r="H628" t="str">
            <v xml:space="preserve"> six hundred and twenty four Billions</v>
          </cell>
        </row>
        <row r="629">
          <cell r="A629">
            <v>625</v>
          </cell>
          <cell r="B629" t="str">
            <v xml:space="preserve"> six hundred and twenty five</v>
          </cell>
          <cell r="C629" t="str">
            <v xml:space="preserve"> six hundred and twenty five</v>
          </cell>
          <cell r="D629" t="str">
            <v xml:space="preserve"> six hundred and twenty five Thousand</v>
          </cell>
          <cell r="E629" t="str">
            <v xml:space="preserve"> six hundred and twenty five Lakhs</v>
          </cell>
          <cell r="F629" t="str">
            <v xml:space="preserve"> six hundred and twenty five Crores</v>
          </cell>
          <cell r="G629" t="str">
            <v xml:space="preserve"> six hundred and twenty five Millions</v>
          </cell>
          <cell r="H629" t="str">
            <v xml:space="preserve"> six hundred and twenty five Billions</v>
          </cell>
        </row>
        <row r="630">
          <cell r="A630">
            <v>626</v>
          </cell>
          <cell r="B630" t="str">
            <v xml:space="preserve"> six hundred and twenty six</v>
          </cell>
          <cell r="C630" t="str">
            <v xml:space="preserve"> six hundred and twenty six</v>
          </cell>
          <cell r="D630" t="str">
            <v xml:space="preserve"> six hundred and twenty six Thousand</v>
          </cell>
          <cell r="E630" t="str">
            <v xml:space="preserve"> six hundred and twenty six Lakhs</v>
          </cell>
          <cell r="F630" t="str">
            <v xml:space="preserve"> six hundred and twenty six Crores</v>
          </cell>
          <cell r="G630" t="str">
            <v xml:space="preserve"> six hundred and twenty six Millions</v>
          </cell>
          <cell r="H630" t="str">
            <v xml:space="preserve"> six hundred and twenty six Billions</v>
          </cell>
        </row>
        <row r="631">
          <cell r="A631">
            <v>627</v>
          </cell>
          <cell r="B631" t="str">
            <v xml:space="preserve"> six hundred and twenty seven</v>
          </cell>
          <cell r="C631" t="str">
            <v xml:space="preserve"> six hundred and twenty seven</v>
          </cell>
          <cell r="D631" t="str">
            <v xml:space="preserve"> six hundred and twenty seven Thousand</v>
          </cell>
          <cell r="E631" t="str">
            <v xml:space="preserve"> six hundred and twenty seven Lakhs</v>
          </cell>
          <cell r="F631" t="str">
            <v xml:space="preserve"> six hundred and twenty seven Crores</v>
          </cell>
          <cell r="G631" t="str">
            <v xml:space="preserve"> six hundred and twenty seven Millions</v>
          </cell>
          <cell r="H631" t="str">
            <v xml:space="preserve"> six hundred and twenty seven Billions</v>
          </cell>
        </row>
        <row r="632">
          <cell r="A632">
            <v>628</v>
          </cell>
          <cell r="B632" t="str">
            <v xml:space="preserve"> six hundred and twenty eight</v>
          </cell>
          <cell r="C632" t="str">
            <v xml:space="preserve"> six hundred and twenty eight</v>
          </cell>
          <cell r="D632" t="str">
            <v xml:space="preserve"> six hundred and twenty eight Thousand</v>
          </cell>
          <cell r="E632" t="str">
            <v xml:space="preserve"> six hundred and twenty eight Lakhs</v>
          </cell>
          <cell r="F632" t="str">
            <v xml:space="preserve"> six hundred and twenty eight Crores</v>
          </cell>
          <cell r="G632" t="str">
            <v xml:space="preserve"> six hundred and twenty eight Millions</v>
          </cell>
          <cell r="H632" t="str">
            <v xml:space="preserve"> six hundred and twenty eight Billions</v>
          </cell>
        </row>
        <row r="633">
          <cell r="A633">
            <v>629</v>
          </cell>
          <cell r="B633" t="str">
            <v xml:space="preserve"> six hundred and twenty nine</v>
          </cell>
          <cell r="C633" t="str">
            <v xml:space="preserve"> six hundred and twenty nine</v>
          </cell>
          <cell r="D633" t="str">
            <v xml:space="preserve"> six hundred and twenty nine Thousand</v>
          </cell>
          <cell r="E633" t="str">
            <v xml:space="preserve"> six hundred and twenty nine Lakhs</v>
          </cell>
          <cell r="F633" t="str">
            <v xml:space="preserve"> six hundred and twenty nine Crores</v>
          </cell>
          <cell r="G633" t="str">
            <v xml:space="preserve"> six hundred and twenty nine Millions</v>
          </cell>
          <cell r="H633" t="str">
            <v xml:space="preserve"> six hundred and twenty nine Billions</v>
          </cell>
        </row>
        <row r="634">
          <cell r="A634">
            <v>630</v>
          </cell>
          <cell r="B634" t="str">
            <v xml:space="preserve"> six hundred and thirty</v>
          </cell>
          <cell r="C634" t="str">
            <v xml:space="preserve"> six hundred and thirty</v>
          </cell>
          <cell r="D634" t="str">
            <v xml:space="preserve"> six hundred and thirty Thousand</v>
          </cell>
          <cell r="E634" t="str">
            <v xml:space="preserve"> six hundred and thirty Lakhs</v>
          </cell>
          <cell r="F634" t="str">
            <v xml:space="preserve"> six hundred and thirty Crores</v>
          </cell>
          <cell r="G634" t="str">
            <v xml:space="preserve"> six hundred and thirty Millions</v>
          </cell>
          <cell r="H634" t="str">
            <v xml:space="preserve"> six hundred and thirty Billions</v>
          </cell>
        </row>
        <row r="635">
          <cell r="A635">
            <v>631</v>
          </cell>
          <cell r="B635" t="str">
            <v xml:space="preserve"> six hundred and thirty one</v>
          </cell>
          <cell r="C635" t="str">
            <v xml:space="preserve"> six hundred and thirty one</v>
          </cell>
          <cell r="D635" t="str">
            <v xml:space="preserve"> six hundred and thirty one Thousand</v>
          </cell>
          <cell r="E635" t="str">
            <v xml:space="preserve"> six hundred and thirty one Lakhs</v>
          </cell>
          <cell r="F635" t="str">
            <v xml:space="preserve"> six hundred and thirty one Crores</v>
          </cell>
          <cell r="G635" t="str">
            <v xml:space="preserve"> six hundred and thirty one Millions</v>
          </cell>
          <cell r="H635" t="str">
            <v xml:space="preserve"> six hundred and thirty one Billions</v>
          </cell>
        </row>
        <row r="636">
          <cell r="A636">
            <v>632</v>
          </cell>
          <cell r="B636" t="str">
            <v xml:space="preserve"> six hundred and thirty two</v>
          </cell>
          <cell r="C636" t="str">
            <v xml:space="preserve"> six hundred and thirty two</v>
          </cell>
          <cell r="D636" t="str">
            <v xml:space="preserve"> six hundred and thirty two Thousand</v>
          </cell>
          <cell r="E636" t="str">
            <v xml:space="preserve"> six hundred and thirty two Lakhs</v>
          </cell>
          <cell r="F636" t="str">
            <v xml:space="preserve"> six hundred and thirty two Crores</v>
          </cell>
          <cell r="G636" t="str">
            <v xml:space="preserve"> six hundred and thirty two Millions</v>
          </cell>
          <cell r="H636" t="str">
            <v xml:space="preserve"> six hundred and thirty two Billions</v>
          </cell>
        </row>
        <row r="637">
          <cell r="A637">
            <v>633</v>
          </cell>
          <cell r="B637" t="str">
            <v xml:space="preserve"> six hundred and thirty three</v>
          </cell>
          <cell r="C637" t="str">
            <v xml:space="preserve"> six hundred and thirty three</v>
          </cell>
          <cell r="D637" t="str">
            <v xml:space="preserve"> six hundred and thirty three Thousand</v>
          </cell>
          <cell r="E637" t="str">
            <v xml:space="preserve"> six hundred and thirty three Lakhs</v>
          </cell>
          <cell r="F637" t="str">
            <v xml:space="preserve"> six hundred and thirty three Crores</v>
          </cell>
          <cell r="G637" t="str">
            <v xml:space="preserve"> six hundred and thirty three Millions</v>
          </cell>
          <cell r="H637" t="str">
            <v xml:space="preserve"> six hundred and thirty three Billions</v>
          </cell>
        </row>
        <row r="638">
          <cell r="A638">
            <v>634</v>
          </cell>
          <cell r="B638" t="str">
            <v xml:space="preserve"> six hundred and thirty four</v>
          </cell>
          <cell r="C638" t="str">
            <v xml:space="preserve"> six hundred and thirty four</v>
          </cell>
          <cell r="D638" t="str">
            <v xml:space="preserve"> six hundred and thirty four Thousand</v>
          </cell>
          <cell r="E638" t="str">
            <v xml:space="preserve"> six hundred and thirty four Lakhs</v>
          </cell>
          <cell r="F638" t="str">
            <v xml:space="preserve"> six hundred and thirty four Crores</v>
          </cell>
          <cell r="G638" t="str">
            <v xml:space="preserve"> six hundred and thirty four Millions</v>
          </cell>
          <cell r="H638" t="str">
            <v xml:space="preserve"> six hundred and thirty four Billions</v>
          </cell>
        </row>
        <row r="639">
          <cell r="A639">
            <v>635</v>
          </cell>
          <cell r="B639" t="str">
            <v xml:space="preserve"> six hundred and thirty five</v>
          </cell>
          <cell r="C639" t="str">
            <v xml:space="preserve"> six hundred and thirty five</v>
          </cell>
          <cell r="D639" t="str">
            <v xml:space="preserve"> six hundred and thirty five Thousand</v>
          </cell>
          <cell r="E639" t="str">
            <v xml:space="preserve"> six hundred and thirty five Lakhs</v>
          </cell>
          <cell r="F639" t="str">
            <v xml:space="preserve"> six hundred and thirty five Crores</v>
          </cell>
          <cell r="G639" t="str">
            <v xml:space="preserve"> six hundred and thirty five Millions</v>
          </cell>
          <cell r="H639" t="str">
            <v xml:space="preserve"> six hundred and thirty five Billions</v>
          </cell>
        </row>
        <row r="640">
          <cell r="A640">
            <v>636</v>
          </cell>
          <cell r="B640" t="str">
            <v xml:space="preserve"> six hundred and thirty six</v>
          </cell>
          <cell r="C640" t="str">
            <v xml:space="preserve"> six hundred and thirty six</v>
          </cell>
          <cell r="D640" t="str">
            <v xml:space="preserve"> six hundred and thirty six Thousand</v>
          </cell>
          <cell r="E640" t="str">
            <v xml:space="preserve"> six hundred and thirty six Lakhs</v>
          </cell>
          <cell r="F640" t="str">
            <v xml:space="preserve"> six hundred and thirty six Crores</v>
          </cell>
          <cell r="G640" t="str">
            <v xml:space="preserve"> six hundred and thirty six Millions</v>
          </cell>
          <cell r="H640" t="str">
            <v xml:space="preserve"> six hundred and thirty six Billions</v>
          </cell>
        </row>
        <row r="641">
          <cell r="A641">
            <v>637</v>
          </cell>
          <cell r="B641" t="str">
            <v xml:space="preserve"> six hundred and thirty seven</v>
          </cell>
          <cell r="C641" t="str">
            <v xml:space="preserve"> six hundred and thirty seven</v>
          </cell>
          <cell r="D641" t="str">
            <v xml:space="preserve"> six hundred and thirty seven Thousand</v>
          </cell>
          <cell r="E641" t="str">
            <v xml:space="preserve"> six hundred and thirty seven Lakhs</v>
          </cell>
          <cell r="F641" t="str">
            <v xml:space="preserve"> six hundred and thirty seven Crores</v>
          </cell>
          <cell r="G641" t="str">
            <v xml:space="preserve"> six hundred and thirty seven Millions</v>
          </cell>
          <cell r="H641" t="str">
            <v xml:space="preserve"> six hundred and thirty seven Billions</v>
          </cell>
        </row>
        <row r="642">
          <cell r="A642">
            <v>638</v>
          </cell>
          <cell r="B642" t="str">
            <v xml:space="preserve"> six hundred and thirty eight</v>
          </cell>
          <cell r="C642" t="str">
            <v xml:space="preserve"> six hundred and thirty eight</v>
          </cell>
          <cell r="D642" t="str">
            <v xml:space="preserve"> six hundred and thirty eight Thousand</v>
          </cell>
          <cell r="E642" t="str">
            <v xml:space="preserve"> six hundred and thirty eight Lakhs</v>
          </cell>
          <cell r="F642" t="str">
            <v xml:space="preserve"> six hundred and thirty eight Crores</v>
          </cell>
          <cell r="G642" t="str">
            <v xml:space="preserve"> six hundred and thirty eight Millions</v>
          </cell>
          <cell r="H642" t="str">
            <v xml:space="preserve"> six hundred and thirty eight Billions</v>
          </cell>
        </row>
        <row r="643">
          <cell r="A643">
            <v>639</v>
          </cell>
          <cell r="B643" t="str">
            <v xml:space="preserve"> six hundred and thirty nine</v>
          </cell>
          <cell r="C643" t="str">
            <v xml:space="preserve"> six hundred and thirty nine</v>
          </cell>
          <cell r="D643" t="str">
            <v xml:space="preserve"> six hundred and thirty nine Thousand</v>
          </cell>
          <cell r="E643" t="str">
            <v xml:space="preserve"> six hundred and thirty nine Lakhs</v>
          </cell>
          <cell r="F643" t="str">
            <v xml:space="preserve"> six hundred and thirty nine Crores</v>
          </cell>
          <cell r="G643" t="str">
            <v xml:space="preserve"> six hundred and thirty nine Millions</v>
          </cell>
          <cell r="H643" t="str">
            <v xml:space="preserve"> six hundred and thirty nine Billions</v>
          </cell>
        </row>
        <row r="644">
          <cell r="A644">
            <v>640</v>
          </cell>
          <cell r="B644" t="str">
            <v xml:space="preserve"> six hundred and forty</v>
          </cell>
          <cell r="C644" t="str">
            <v xml:space="preserve"> six hundred and forty</v>
          </cell>
          <cell r="D644" t="str">
            <v xml:space="preserve"> six hundred and forty Thousand</v>
          </cell>
          <cell r="E644" t="str">
            <v xml:space="preserve"> six hundred and forty Lakhs</v>
          </cell>
          <cell r="F644" t="str">
            <v xml:space="preserve"> six hundred and forty Crores</v>
          </cell>
          <cell r="G644" t="str">
            <v xml:space="preserve"> six hundred and forty Millions</v>
          </cell>
          <cell r="H644" t="str">
            <v xml:space="preserve"> six hundred and forty Billions</v>
          </cell>
        </row>
        <row r="645">
          <cell r="A645">
            <v>641</v>
          </cell>
          <cell r="B645" t="str">
            <v xml:space="preserve"> six hundred and forty one </v>
          </cell>
          <cell r="C645" t="str">
            <v xml:space="preserve"> six hundred and forty one </v>
          </cell>
          <cell r="D645" t="str">
            <v xml:space="preserve"> six hundred and forty one  Thousand</v>
          </cell>
          <cell r="E645" t="str">
            <v xml:space="preserve"> six hundred and forty one  Lakhs</v>
          </cell>
          <cell r="F645" t="str">
            <v xml:space="preserve"> six hundred and forty one  Crores</v>
          </cell>
          <cell r="G645" t="str">
            <v xml:space="preserve"> six hundred and forty one  Millions</v>
          </cell>
          <cell r="H645" t="str">
            <v xml:space="preserve"> six hundred and forty one  Billions</v>
          </cell>
        </row>
        <row r="646">
          <cell r="A646">
            <v>642</v>
          </cell>
          <cell r="B646" t="str">
            <v xml:space="preserve"> six hundred and forty two</v>
          </cell>
          <cell r="C646" t="str">
            <v xml:space="preserve"> six hundred and forty two</v>
          </cell>
          <cell r="D646" t="str">
            <v xml:space="preserve"> six hundred and forty two Thousand</v>
          </cell>
          <cell r="E646" t="str">
            <v xml:space="preserve"> six hundred and forty two Lakhs</v>
          </cell>
          <cell r="F646" t="str">
            <v xml:space="preserve"> six hundred and forty two Crores</v>
          </cell>
          <cell r="G646" t="str">
            <v xml:space="preserve"> six hundred and forty two Millions</v>
          </cell>
          <cell r="H646" t="str">
            <v xml:space="preserve"> six hundred and forty two Billions</v>
          </cell>
        </row>
        <row r="647">
          <cell r="A647">
            <v>643</v>
          </cell>
          <cell r="B647" t="str">
            <v xml:space="preserve"> six hundred and forty three </v>
          </cell>
          <cell r="C647" t="str">
            <v xml:space="preserve"> six hundred and forty three </v>
          </cell>
          <cell r="D647" t="str">
            <v xml:space="preserve"> six hundred and forty three  Thousand</v>
          </cell>
          <cell r="E647" t="str">
            <v xml:space="preserve"> six hundred and forty three  Lakhs</v>
          </cell>
          <cell r="F647" t="str">
            <v xml:space="preserve"> six hundred and forty three  Crores</v>
          </cell>
          <cell r="G647" t="str">
            <v xml:space="preserve"> six hundred and forty three  Millions</v>
          </cell>
          <cell r="H647" t="str">
            <v xml:space="preserve"> six hundred and forty three  Billions</v>
          </cell>
        </row>
        <row r="648">
          <cell r="A648">
            <v>644</v>
          </cell>
          <cell r="B648" t="str">
            <v xml:space="preserve"> six hundred and forty four</v>
          </cell>
          <cell r="C648" t="str">
            <v xml:space="preserve"> six hundred and forty four</v>
          </cell>
          <cell r="D648" t="str">
            <v xml:space="preserve"> six hundred and forty four Thousand</v>
          </cell>
          <cell r="E648" t="str">
            <v xml:space="preserve"> six hundred and forty four Lakhs</v>
          </cell>
          <cell r="F648" t="str">
            <v xml:space="preserve"> six hundred and forty four Crores</v>
          </cell>
          <cell r="G648" t="str">
            <v xml:space="preserve"> six hundred and forty four Millions</v>
          </cell>
          <cell r="H648" t="str">
            <v xml:space="preserve"> six hundred and forty four Billions</v>
          </cell>
        </row>
        <row r="649">
          <cell r="A649">
            <v>645</v>
          </cell>
          <cell r="B649" t="str">
            <v xml:space="preserve"> six hundred and forty five</v>
          </cell>
          <cell r="C649" t="str">
            <v xml:space="preserve"> six hundred and forty five</v>
          </cell>
          <cell r="D649" t="str">
            <v xml:space="preserve"> six hundred and forty five Thousand</v>
          </cell>
          <cell r="E649" t="str">
            <v xml:space="preserve"> six hundred and forty five Lakhs</v>
          </cell>
          <cell r="F649" t="str">
            <v xml:space="preserve"> six hundred and forty five Crores</v>
          </cell>
          <cell r="G649" t="str">
            <v xml:space="preserve"> six hundred and forty five Millions</v>
          </cell>
          <cell r="H649" t="str">
            <v xml:space="preserve"> six hundred and forty five Billions</v>
          </cell>
        </row>
        <row r="650">
          <cell r="A650">
            <v>646</v>
          </cell>
          <cell r="B650" t="str">
            <v xml:space="preserve"> six hundred and forty six</v>
          </cell>
          <cell r="C650" t="str">
            <v xml:space="preserve"> six hundred and forty six</v>
          </cell>
          <cell r="D650" t="str">
            <v xml:space="preserve"> six hundred and forty six Thousand</v>
          </cell>
          <cell r="E650" t="str">
            <v xml:space="preserve"> six hundred and forty six Lakhs</v>
          </cell>
          <cell r="F650" t="str">
            <v xml:space="preserve"> six hundred and forty six Crores</v>
          </cell>
          <cell r="G650" t="str">
            <v xml:space="preserve"> six hundred and forty six Millions</v>
          </cell>
          <cell r="H650" t="str">
            <v xml:space="preserve"> six hundred and forty six Billions</v>
          </cell>
        </row>
        <row r="651">
          <cell r="A651">
            <v>647</v>
          </cell>
          <cell r="B651" t="str">
            <v xml:space="preserve"> six hundred and forty seven</v>
          </cell>
          <cell r="C651" t="str">
            <v xml:space="preserve"> six hundred and forty seven</v>
          </cell>
          <cell r="D651" t="str">
            <v xml:space="preserve"> six hundred and forty seven Thousand</v>
          </cell>
          <cell r="E651" t="str">
            <v xml:space="preserve"> six hundred and forty seven Lakhs</v>
          </cell>
          <cell r="F651" t="str">
            <v xml:space="preserve"> six hundred and forty seven Crores</v>
          </cell>
          <cell r="G651" t="str">
            <v xml:space="preserve"> six hundred and forty seven Millions</v>
          </cell>
          <cell r="H651" t="str">
            <v xml:space="preserve"> six hundred and forty seven Billions</v>
          </cell>
        </row>
        <row r="652">
          <cell r="A652">
            <v>648</v>
          </cell>
          <cell r="B652" t="str">
            <v xml:space="preserve"> six hundred and forty eight</v>
          </cell>
          <cell r="C652" t="str">
            <v xml:space="preserve"> six hundred and forty eight</v>
          </cell>
          <cell r="D652" t="str">
            <v xml:space="preserve"> six hundred and forty eight Thousand</v>
          </cell>
          <cell r="E652" t="str">
            <v xml:space="preserve"> six hundred and forty eight Lakhs</v>
          </cell>
          <cell r="F652" t="str">
            <v xml:space="preserve"> six hundred and forty eight Crores</v>
          </cell>
          <cell r="G652" t="str">
            <v xml:space="preserve"> six hundred and forty eight Millions</v>
          </cell>
          <cell r="H652" t="str">
            <v xml:space="preserve"> six hundred and forty eight Billions</v>
          </cell>
        </row>
        <row r="653">
          <cell r="A653">
            <v>649</v>
          </cell>
          <cell r="B653" t="str">
            <v xml:space="preserve"> six hundred and forty nine</v>
          </cell>
          <cell r="C653" t="str">
            <v xml:space="preserve"> six hundred and forty nine</v>
          </cell>
          <cell r="D653" t="str">
            <v xml:space="preserve"> six hundred and forty nine Thousand</v>
          </cell>
          <cell r="E653" t="str">
            <v xml:space="preserve"> six hundred and forty nine Lakhs</v>
          </cell>
          <cell r="F653" t="str">
            <v xml:space="preserve"> six hundred and forty nine Crores</v>
          </cell>
          <cell r="G653" t="str">
            <v xml:space="preserve"> six hundred and forty nine Millions</v>
          </cell>
          <cell r="H653" t="str">
            <v xml:space="preserve"> six hundred and forty nine Billions</v>
          </cell>
        </row>
        <row r="654">
          <cell r="A654">
            <v>650</v>
          </cell>
          <cell r="B654" t="str">
            <v xml:space="preserve"> six hundred and fifty</v>
          </cell>
          <cell r="C654" t="str">
            <v xml:space="preserve"> six hundred and fifty</v>
          </cell>
          <cell r="D654" t="str">
            <v xml:space="preserve"> six hundred and fifty Thousand</v>
          </cell>
          <cell r="E654" t="str">
            <v xml:space="preserve"> six hundred and fifty Lakhs</v>
          </cell>
          <cell r="F654" t="str">
            <v xml:space="preserve"> six hundred and fifty Crores</v>
          </cell>
          <cell r="G654" t="str">
            <v xml:space="preserve"> six hundred and fifty Millions</v>
          </cell>
          <cell r="H654" t="str">
            <v xml:space="preserve"> six hundred and fifty Billions</v>
          </cell>
        </row>
        <row r="655">
          <cell r="A655">
            <v>651</v>
          </cell>
          <cell r="B655" t="str">
            <v xml:space="preserve"> six hundred and fifty one</v>
          </cell>
          <cell r="C655" t="str">
            <v xml:space="preserve"> six hundred and fifty one</v>
          </cell>
          <cell r="D655" t="str">
            <v xml:space="preserve"> six hundred and fifty one Thousand</v>
          </cell>
          <cell r="E655" t="str">
            <v xml:space="preserve"> six hundred and fifty one Lakhs</v>
          </cell>
          <cell r="F655" t="str">
            <v xml:space="preserve"> six hundred and fifty one Crores</v>
          </cell>
          <cell r="G655" t="str">
            <v xml:space="preserve"> six hundred and fifty one Millions</v>
          </cell>
          <cell r="H655" t="str">
            <v xml:space="preserve"> six hundred and fifty one Billions</v>
          </cell>
        </row>
        <row r="656">
          <cell r="A656">
            <v>652</v>
          </cell>
          <cell r="B656" t="str">
            <v xml:space="preserve"> six hundred and fifty two</v>
          </cell>
          <cell r="C656" t="str">
            <v xml:space="preserve"> six hundred and fifty two</v>
          </cell>
          <cell r="D656" t="str">
            <v xml:space="preserve"> six hundred and fifty two Thousand</v>
          </cell>
          <cell r="E656" t="str">
            <v xml:space="preserve"> six hundred and fifty two Lakhs</v>
          </cell>
          <cell r="F656" t="str">
            <v xml:space="preserve"> six hundred and fifty two Crores</v>
          </cell>
          <cell r="G656" t="str">
            <v xml:space="preserve"> six hundred and fifty two Millions</v>
          </cell>
          <cell r="H656" t="str">
            <v xml:space="preserve"> six hundred and fifty two Billions</v>
          </cell>
        </row>
        <row r="657">
          <cell r="A657">
            <v>653</v>
          </cell>
          <cell r="B657" t="str">
            <v xml:space="preserve"> six hundred and fifty three</v>
          </cell>
          <cell r="C657" t="str">
            <v xml:space="preserve"> six hundred and fifty three</v>
          </cell>
          <cell r="D657" t="str">
            <v xml:space="preserve"> six hundred and fifty three Thousand</v>
          </cell>
          <cell r="E657" t="str">
            <v xml:space="preserve"> six hundred and fifty three Lakhs</v>
          </cell>
          <cell r="F657" t="str">
            <v xml:space="preserve"> six hundred and fifty three Crores</v>
          </cell>
          <cell r="G657" t="str">
            <v xml:space="preserve"> six hundred and fifty three Millions</v>
          </cell>
          <cell r="H657" t="str">
            <v xml:space="preserve"> six hundred and fifty three Billions</v>
          </cell>
        </row>
        <row r="658">
          <cell r="A658">
            <v>654</v>
          </cell>
          <cell r="B658" t="str">
            <v xml:space="preserve"> six hundred and fifty four</v>
          </cell>
          <cell r="C658" t="str">
            <v xml:space="preserve"> six hundred and fifty four</v>
          </cell>
          <cell r="D658" t="str">
            <v xml:space="preserve"> six hundred and fifty four Thousand</v>
          </cell>
          <cell r="E658" t="str">
            <v xml:space="preserve"> six hundred and fifty four Lakhs</v>
          </cell>
          <cell r="F658" t="str">
            <v xml:space="preserve"> six hundred and fifty four Crores</v>
          </cell>
          <cell r="G658" t="str">
            <v xml:space="preserve"> six hundred and fifty four Millions</v>
          </cell>
          <cell r="H658" t="str">
            <v xml:space="preserve"> six hundred and fifty four Billions</v>
          </cell>
        </row>
        <row r="659">
          <cell r="A659">
            <v>655</v>
          </cell>
          <cell r="B659" t="str">
            <v xml:space="preserve"> six hundred and fifty five</v>
          </cell>
          <cell r="C659" t="str">
            <v xml:space="preserve"> six hundred and fifty five</v>
          </cell>
          <cell r="D659" t="str">
            <v xml:space="preserve"> six hundred and fifty five Thousand</v>
          </cell>
          <cell r="E659" t="str">
            <v xml:space="preserve"> six hundred and fifty five Lakhs</v>
          </cell>
          <cell r="F659" t="str">
            <v xml:space="preserve"> six hundred and fifty five Crores</v>
          </cell>
          <cell r="G659" t="str">
            <v xml:space="preserve"> six hundred and fifty five Millions</v>
          </cell>
          <cell r="H659" t="str">
            <v xml:space="preserve"> six hundred and fifty five Billions</v>
          </cell>
        </row>
        <row r="660">
          <cell r="A660">
            <v>656</v>
          </cell>
          <cell r="B660" t="str">
            <v xml:space="preserve"> six hundred and fifty six</v>
          </cell>
          <cell r="C660" t="str">
            <v xml:space="preserve"> six hundred and fifty six</v>
          </cell>
          <cell r="D660" t="str">
            <v xml:space="preserve"> six hundred and fifty six Thousand</v>
          </cell>
          <cell r="E660" t="str">
            <v xml:space="preserve"> six hundred and fifty six Lakhs</v>
          </cell>
          <cell r="F660" t="str">
            <v xml:space="preserve"> six hundred and fifty six Crores</v>
          </cell>
          <cell r="G660" t="str">
            <v xml:space="preserve"> six hundred and fifty six Millions</v>
          </cell>
          <cell r="H660" t="str">
            <v xml:space="preserve"> six hundred and fifty six Billions</v>
          </cell>
        </row>
        <row r="661">
          <cell r="A661">
            <v>657</v>
          </cell>
          <cell r="B661" t="str">
            <v xml:space="preserve"> six hundred and fifty seven</v>
          </cell>
          <cell r="C661" t="str">
            <v xml:space="preserve"> six hundred and fifty seven</v>
          </cell>
          <cell r="D661" t="str">
            <v xml:space="preserve"> six hundred and fifty seven Thousand</v>
          </cell>
          <cell r="E661" t="str">
            <v xml:space="preserve"> six hundred and fifty seven Lakhs</v>
          </cell>
          <cell r="F661" t="str">
            <v xml:space="preserve"> six hundred and fifty seven Crores</v>
          </cell>
          <cell r="G661" t="str">
            <v xml:space="preserve"> six hundred and fifty seven Millions</v>
          </cell>
          <cell r="H661" t="str">
            <v xml:space="preserve"> six hundred and fifty seven Billions</v>
          </cell>
        </row>
        <row r="662">
          <cell r="A662">
            <v>658</v>
          </cell>
          <cell r="B662" t="str">
            <v xml:space="preserve"> six hundred and fifty eight</v>
          </cell>
          <cell r="C662" t="str">
            <v xml:space="preserve"> six hundred and fifty eight</v>
          </cell>
          <cell r="D662" t="str">
            <v xml:space="preserve"> six hundred and fifty eight Thousand</v>
          </cell>
          <cell r="E662" t="str">
            <v xml:space="preserve"> six hundred and fifty eight Lakhs</v>
          </cell>
          <cell r="F662" t="str">
            <v xml:space="preserve"> six hundred and fifty eight Crores</v>
          </cell>
          <cell r="G662" t="str">
            <v xml:space="preserve"> six hundred and fifty eight Millions</v>
          </cell>
          <cell r="H662" t="str">
            <v xml:space="preserve"> six hundred and fifty eight Billions</v>
          </cell>
        </row>
        <row r="663">
          <cell r="A663">
            <v>659</v>
          </cell>
          <cell r="B663" t="str">
            <v xml:space="preserve"> six hundred and fifty nine</v>
          </cell>
          <cell r="C663" t="str">
            <v xml:space="preserve"> six hundred and fifty nine</v>
          </cell>
          <cell r="D663" t="str">
            <v xml:space="preserve"> six hundred and fifty nine Thousand</v>
          </cell>
          <cell r="E663" t="str">
            <v xml:space="preserve"> six hundred and fifty nine Lakhs</v>
          </cell>
          <cell r="F663" t="str">
            <v xml:space="preserve"> six hundred and fifty nine Crores</v>
          </cell>
          <cell r="G663" t="str">
            <v xml:space="preserve"> six hundred and fifty nine Millions</v>
          </cell>
          <cell r="H663" t="str">
            <v xml:space="preserve"> six hundred and fifty nine Billions</v>
          </cell>
        </row>
        <row r="664">
          <cell r="A664">
            <v>660</v>
          </cell>
          <cell r="B664" t="str">
            <v xml:space="preserve"> six hundred and sixty</v>
          </cell>
          <cell r="C664" t="str">
            <v xml:space="preserve"> six hundred and sixty</v>
          </cell>
          <cell r="D664" t="str">
            <v xml:space="preserve"> six hundred and sixty Thousand</v>
          </cell>
          <cell r="E664" t="str">
            <v xml:space="preserve"> six hundred and sixty Lakhs</v>
          </cell>
          <cell r="F664" t="str">
            <v xml:space="preserve"> six hundred and sixty Crores</v>
          </cell>
          <cell r="G664" t="str">
            <v xml:space="preserve"> six hundred and sixty Millions</v>
          </cell>
          <cell r="H664" t="str">
            <v xml:space="preserve"> six hundred and sixty Billions</v>
          </cell>
        </row>
        <row r="665">
          <cell r="A665">
            <v>661</v>
          </cell>
          <cell r="B665" t="str">
            <v xml:space="preserve"> six hundred and sixty one</v>
          </cell>
          <cell r="C665" t="str">
            <v xml:space="preserve"> six hundred and sixty one</v>
          </cell>
          <cell r="D665" t="str">
            <v xml:space="preserve"> six hundred and sixty one Thousand</v>
          </cell>
          <cell r="E665" t="str">
            <v xml:space="preserve"> six hundred and sixty one Lakhs</v>
          </cell>
          <cell r="F665" t="str">
            <v xml:space="preserve"> six hundred and sixty one Crores</v>
          </cell>
          <cell r="G665" t="str">
            <v xml:space="preserve"> six hundred and sixty one Millions</v>
          </cell>
          <cell r="H665" t="str">
            <v xml:space="preserve"> six hundred and sixty one Billions</v>
          </cell>
        </row>
        <row r="666">
          <cell r="A666">
            <v>662</v>
          </cell>
          <cell r="B666" t="str">
            <v xml:space="preserve"> six hundred and sixty two</v>
          </cell>
          <cell r="C666" t="str">
            <v xml:space="preserve"> six hundred and sixty two</v>
          </cell>
          <cell r="D666" t="str">
            <v xml:space="preserve"> six hundred and sixty two Thousand</v>
          </cell>
          <cell r="E666" t="str">
            <v xml:space="preserve"> six hundred and sixty two Lakhs</v>
          </cell>
          <cell r="F666" t="str">
            <v xml:space="preserve"> six hundred and sixty two Crores</v>
          </cell>
          <cell r="G666" t="str">
            <v xml:space="preserve"> six hundred and sixty two Millions</v>
          </cell>
          <cell r="H666" t="str">
            <v xml:space="preserve"> six hundred and sixty two Billions</v>
          </cell>
        </row>
        <row r="667">
          <cell r="A667">
            <v>663</v>
          </cell>
          <cell r="B667" t="str">
            <v xml:space="preserve"> six hundred and sixty three</v>
          </cell>
          <cell r="C667" t="str">
            <v xml:space="preserve"> six hundred and sixty three</v>
          </cell>
          <cell r="D667" t="str">
            <v xml:space="preserve"> six hundred and sixty three Thousand</v>
          </cell>
          <cell r="E667" t="str">
            <v xml:space="preserve"> six hundred and sixty three Lakhs</v>
          </cell>
          <cell r="F667" t="str">
            <v xml:space="preserve"> six hundred and sixty three Crores</v>
          </cell>
          <cell r="G667" t="str">
            <v xml:space="preserve"> six hundred and sixty three Millions</v>
          </cell>
          <cell r="H667" t="str">
            <v xml:space="preserve"> six hundred and sixty three Billions</v>
          </cell>
        </row>
        <row r="668">
          <cell r="A668">
            <v>664</v>
          </cell>
          <cell r="B668" t="str">
            <v xml:space="preserve"> six hundred and sixty four</v>
          </cell>
          <cell r="C668" t="str">
            <v xml:space="preserve"> six hundred and sixty four</v>
          </cell>
          <cell r="D668" t="str">
            <v xml:space="preserve"> six hundred and sixty four Thousand</v>
          </cell>
          <cell r="E668" t="str">
            <v xml:space="preserve"> six hundred and sixty four Lakhs</v>
          </cell>
          <cell r="F668" t="str">
            <v xml:space="preserve"> six hundred and sixty four Crores</v>
          </cell>
          <cell r="G668" t="str">
            <v xml:space="preserve"> six hundred and sixty four Millions</v>
          </cell>
          <cell r="H668" t="str">
            <v xml:space="preserve"> six hundred and sixty four Billions</v>
          </cell>
        </row>
        <row r="669">
          <cell r="A669">
            <v>665</v>
          </cell>
          <cell r="B669" t="str">
            <v xml:space="preserve"> six hundred and sixty five</v>
          </cell>
          <cell r="C669" t="str">
            <v xml:space="preserve"> six hundred and sixty five</v>
          </cell>
          <cell r="D669" t="str">
            <v xml:space="preserve"> six hundred and sixty five Thousand</v>
          </cell>
          <cell r="E669" t="str">
            <v xml:space="preserve"> six hundred and sixty five Lakhs</v>
          </cell>
          <cell r="F669" t="str">
            <v xml:space="preserve"> six hundred and sixty five Crores</v>
          </cell>
          <cell r="G669" t="str">
            <v xml:space="preserve"> six hundred and sixty five Millions</v>
          </cell>
          <cell r="H669" t="str">
            <v xml:space="preserve"> six hundred and sixty five Billions</v>
          </cell>
        </row>
        <row r="670">
          <cell r="A670">
            <v>666</v>
          </cell>
          <cell r="B670" t="str">
            <v xml:space="preserve"> six hundred and sixty six</v>
          </cell>
          <cell r="C670" t="str">
            <v xml:space="preserve"> six hundred and sixty six</v>
          </cell>
          <cell r="D670" t="str">
            <v xml:space="preserve"> six hundred and sixty six Thousand</v>
          </cell>
          <cell r="E670" t="str">
            <v xml:space="preserve"> six hundred and sixty six Lakhs</v>
          </cell>
          <cell r="F670" t="str">
            <v xml:space="preserve"> six hundred and sixty six Crores</v>
          </cell>
          <cell r="G670" t="str">
            <v xml:space="preserve"> six hundred and sixty six Millions</v>
          </cell>
          <cell r="H670" t="str">
            <v xml:space="preserve"> six hundred and sixty six Billions</v>
          </cell>
        </row>
        <row r="671">
          <cell r="A671">
            <v>667</v>
          </cell>
          <cell r="B671" t="str">
            <v xml:space="preserve"> six hundred and sixty seven</v>
          </cell>
          <cell r="C671" t="str">
            <v xml:space="preserve"> six hundred and sixty seven</v>
          </cell>
          <cell r="D671" t="str">
            <v xml:space="preserve"> six hundred and sixty seven Thousand</v>
          </cell>
          <cell r="E671" t="str">
            <v xml:space="preserve"> six hundred and sixty seven Lakhs</v>
          </cell>
          <cell r="F671" t="str">
            <v xml:space="preserve"> six hundred and sixty seven Crores</v>
          </cell>
          <cell r="G671" t="str">
            <v xml:space="preserve"> six hundred and sixty seven Millions</v>
          </cell>
          <cell r="H671" t="str">
            <v xml:space="preserve"> six hundred and sixty seven Billions</v>
          </cell>
        </row>
        <row r="672">
          <cell r="A672">
            <v>668</v>
          </cell>
          <cell r="B672" t="str">
            <v xml:space="preserve"> six hundred and sixty eight</v>
          </cell>
          <cell r="C672" t="str">
            <v xml:space="preserve"> six hundred and sixty eight</v>
          </cell>
          <cell r="D672" t="str">
            <v xml:space="preserve"> six hundred and sixty eight Thousand</v>
          </cell>
          <cell r="E672" t="str">
            <v xml:space="preserve"> six hundred and sixty eight Lakhs</v>
          </cell>
          <cell r="F672" t="str">
            <v xml:space="preserve"> six hundred and sixty eight Crores</v>
          </cell>
          <cell r="G672" t="str">
            <v xml:space="preserve"> six hundred and sixty eight Millions</v>
          </cell>
          <cell r="H672" t="str">
            <v xml:space="preserve"> six hundred and sixty eight Billions</v>
          </cell>
        </row>
        <row r="673">
          <cell r="A673">
            <v>669</v>
          </cell>
          <cell r="B673" t="str">
            <v xml:space="preserve"> six hundred and sixty nine</v>
          </cell>
          <cell r="C673" t="str">
            <v xml:space="preserve"> six hundred and sixty nine</v>
          </cell>
          <cell r="D673" t="str">
            <v xml:space="preserve"> six hundred and sixty nine Thousand</v>
          </cell>
          <cell r="E673" t="str">
            <v xml:space="preserve"> six hundred and sixty nine Lakhs</v>
          </cell>
          <cell r="F673" t="str">
            <v xml:space="preserve"> six hundred and sixty nine Crores</v>
          </cell>
          <cell r="G673" t="str">
            <v xml:space="preserve"> six hundred and sixty nine Millions</v>
          </cell>
          <cell r="H673" t="str">
            <v xml:space="preserve"> six hundred and sixty nine Billions</v>
          </cell>
        </row>
        <row r="674">
          <cell r="A674">
            <v>670</v>
          </cell>
          <cell r="B674" t="str">
            <v xml:space="preserve"> six hundred and seventy</v>
          </cell>
          <cell r="C674" t="str">
            <v xml:space="preserve"> six hundred and seventy</v>
          </cell>
          <cell r="D674" t="str">
            <v xml:space="preserve"> six hundred and seventy Thousand</v>
          </cell>
          <cell r="E674" t="str">
            <v xml:space="preserve"> six hundred and seventy Lakhs</v>
          </cell>
          <cell r="F674" t="str">
            <v xml:space="preserve"> six hundred and seventy Crores</v>
          </cell>
          <cell r="G674" t="str">
            <v xml:space="preserve"> six hundred and seventy Millions</v>
          </cell>
          <cell r="H674" t="str">
            <v xml:space="preserve"> six hundred and seventy Billions</v>
          </cell>
        </row>
        <row r="675">
          <cell r="A675">
            <v>671</v>
          </cell>
          <cell r="B675" t="str">
            <v xml:space="preserve"> six hundred and seventy one</v>
          </cell>
          <cell r="C675" t="str">
            <v xml:space="preserve"> six hundred and seventy one</v>
          </cell>
          <cell r="D675" t="str">
            <v xml:space="preserve"> six hundred and seventy one Thousand</v>
          </cell>
          <cell r="E675" t="str">
            <v xml:space="preserve"> six hundred and seventy one Lakhs</v>
          </cell>
          <cell r="F675" t="str">
            <v xml:space="preserve"> six hundred and seventy one Crores</v>
          </cell>
          <cell r="G675" t="str">
            <v xml:space="preserve"> six hundred and seventy one Millions</v>
          </cell>
          <cell r="H675" t="str">
            <v xml:space="preserve"> six hundred and seventy one Billions</v>
          </cell>
        </row>
        <row r="676">
          <cell r="A676">
            <v>672</v>
          </cell>
          <cell r="B676" t="str">
            <v xml:space="preserve"> six hundred and seventy two</v>
          </cell>
          <cell r="C676" t="str">
            <v xml:space="preserve"> six hundred and seventy two</v>
          </cell>
          <cell r="D676" t="str">
            <v xml:space="preserve"> six hundred and seventy two Thousand</v>
          </cell>
          <cell r="E676" t="str">
            <v xml:space="preserve"> six hundred and seventy two Lakhs</v>
          </cell>
          <cell r="F676" t="str">
            <v xml:space="preserve"> six hundred and seventy two Crores</v>
          </cell>
          <cell r="G676" t="str">
            <v xml:space="preserve"> six hundred and seventy two Millions</v>
          </cell>
          <cell r="H676" t="str">
            <v xml:space="preserve"> six hundred and seventy two Billions</v>
          </cell>
        </row>
        <row r="677">
          <cell r="A677">
            <v>673</v>
          </cell>
          <cell r="B677" t="str">
            <v xml:space="preserve"> six hundred and seventy three</v>
          </cell>
          <cell r="C677" t="str">
            <v xml:space="preserve"> six hundred and seventy three</v>
          </cell>
          <cell r="D677" t="str">
            <v xml:space="preserve"> six hundred and seventy three Thousand</v>
          </cell>
          <cell r="E677" t="str">
            <v xml:space="preserve"> six hundred and seventy three Lakhs</v>
          </cell>
          <cell r="F677" t="str">
            <v xml:space="preserve"> six hundred and seventy three Crores</v>
          </cell>
          <cell r="G677" t="str">
            <v xml:space="preserve"> six hundred and seventy three Millions</v>
          </cell>
          <cell r="H677" t="str">
            <v xml:space="preserve"> six hundred and seventy three Billions</v>
          </cell>
        </row>
        <row r="678">
          <cell r="A678">
            <v>674</v>
          </cell>
          <cell r="B678" t="str">
            <v xml:space="preserve"> six hundred and seventy four</v>
          </cell>
          <cell r="C678" t="str">
            <v xml:space="preserve"> six hundred and seventy four</v>
          </cell>
          <cell r="D678" t="str">
            <v xml:space="preserve"> six hundred and seventy four Thousand</v>
          </cell>
          <cell r="E678" t="str">
            <v xml:space="preserve"> six hundred and seventy four Lakhs</v>
          </cell>
          <cell r="F678" t="str">
            <v xml:space="preserve"> six hundred and seventy four Crores</v>
          </cell>
          <cell r="G678" t="str">
            <v xml:space="preserve"> six hundred and seventy four Millions</v>
          </cell>
          <cell r="H678" t="str">
            <v xml:space="preserve"> six hundred and seventy four Billions</v>
          </cell>
        </row>
        <row r="679">
          <cell r="A679">
            <v>675</v>
          </cell>
          <cell r="B679" t="str">
            <v xml:space="preserve"> six hundred and seventy five</v>
          </cell>
          <cell r="C679" t="str">
            <v xml:space="preserve"> six hundred and seventy five</v>
          </cell>
          <cell r="D679" t="str">
            <v xml:space="preserve"> six hundred and seventy five Thousand</v>
          </cell>
          <cell r="E679" t="str">
            <v xml:space="preserve"> six hundred and seventy five Lakhs</v>
          </cell>
          <cell r="F679" t="str">
            <v xml:space="preserve"> six hundred and seventy five Crores</v>
          </cell>
          <cell r="G679" t="str">
            <v xml:space="preserve"> six hundred and seventy five Millions</v>
          </cell>
          <cell r="H679" t="str">
            <v xml:space="preserve"> six hundred and seventy five Billions</v>
          </cell>
        </row>
        <row r="680">
          <cell r="A680">
            <v>676</v>
          </cell>
          <cell r="B680" t="str">
            <v xml:space="preserve"> six hundred and seventy six</v>
          </cell>
          <cell r="C680" t="str">
            <v xml:space="preserve"> six hundred and seventy six</v>
          </cell>
          <cell r="D680" t="str">
            <v xml:space="preserve"> six hundred and seventy six Thousand</v>
          </cell>
          <cell r="E680" t="str">
            <v xml:space="preserve"> six hundred and seventy six Lakhs</v>
          </cell>
          <cell r="F680" t="str">
            <v xml:space="preserve"> six hundred and seventy six Crores</v>
          </cell>
          <cell r="G680" t="str">
            <v xml:space="preserve"> six hundred and seventy six Millions</v>
          </cell>
          <cell r="H680" t="str">
            <v xml:space="preserve"> six hundred and seventy six Billions</v>
          </cell>
        </row>
        <row r="681">
          <cell r="A681">
            <v>677</v>
          </cell>
          <cell r="B681" t="str">
            <v xml:space="preserve"> six hundred and seventy seven</v>
          </cell>
          <cell r="C681" t="str">
            <v xml:space="preserve"> six hundred and seventy seven</v>
          </cell>
          <cell r="D681" t="str">
            <v xml:space="preserve"> six hundred and seventy seven Thousand</v>
          </cell>
          <cell r="E681" t="str">
            <v xml:space="preserve"> six hundred and seventy seven Lakhs</v>
          </cell>
          <cell r="F681" t="str">
            <v xml:space="preserve"> six hundred and seventy seven Crores</v>
          </cell>
          <cell r="G681" t="str">
            <v xml:space="preserve"> six hundred and seventy seven Millions</v>
          </cell>
          <cell r="H681" t="str">
            <v xml:space="preserve"> six hundred and seventy seven Billions</v>
          </cell>
        </row>
        <row r="682">
          <cell r="A682">
            <v>678</v>
          </cell>
          <cell r="B682" t="str">
            <v xml:space="preserve"> six hundred and seventy eight</v>
          </cell>
          <cell r="C682" t="str">
            <v xml:space="preserve"> six hundred and seventy eight</v>
          </cell>
          <cell r="D682" t="str">
            <v xml:space="preserve"> six hundred and seventy eight Thousand</v>
          </cell>
          <cell r="E682" t="str">
            <v xml:space="preserve"> six hundred and seventy eight Lakhs</v>
          </cell>
          <cell r="F682" t="str">
            <v xml:space="preserve"> six hundred and seventy eight Crores</v>
          </cell>
          <cell r="G682" t="str">
            <v xml:space="preserve"> six hundred and seventy eight Millions</v>
          </cell>
          <cell r="H682" t="str">
            <v xml:space="preserve"> six hundred and seventy eight Billions</v>
          </cell>
        </row>
        <row r="683">
          <cell r="A683">
            <v>679</v>
          </cell>
          <cell r="B683" t="str">
            <v xml:space="preserve"> six hundred and seventy nine</v>
          </cell>
          <cell r="C683" t="str">
            <v xml:space="preserve"> six hundred and seventy nine</v>
          </cell>
          <cell r="D683" t="str">
            <v xml:space="preserve"> six hundred and seventy nine Thousand</v>
          </cell>
          <cell r="E683" t="str">
            <v xml:space="preserve"> six hundred and seventy nine Lakhs</v>
          </cell>
          <cell r="F683" t="str">
            <v xml:space="preserve"> six hundred and seventy nine Crores</v>
          </cell>
          <cell r="G683" t="str">
            <v xml:space="preserve"> six hundred and seventy nine Millions</v>
          </cell>
          <cell r="H683" t="str">
            <v xml:space="preserve"> six hundred and seventy nine Billions</v>
          </cell>
        </row>
        <row r="684">
          <cell r="A684">
            <v>680</v>
          </cell>
          <cell r="B684" t="str">
            <v xml:space="preserve"> six hundred and eighty</v>
          </cell>
          <cell r="C684" t="str">
            <v xml:space="preserve"> six hundred and eighty</v>
          </cell>
          <cell r="D684" t="str">
            <v xml:space="preserve"> six hundred and eighty Thousand</v>
          </cell>
          <cell r="E684" t="str">
            <v xml:space="preserve"> six hundred and eighty Lakhs</v>
          </cell>
          <cell r="F684" t="str">
            <v xml:space="preserve"> six hundred and eighty Crores</v>
          </cell>
          <cell r="G684" t="str">
            <v xml:space="preserve"> six hundred and eighty Millions</v>
          </cell>
          <cell r="H684" t="str">
            <v xml:space="preserve"> six hundred and eighty Billions</v>
          </cell>
        </row>
        <row r="685">
          <cell r="A685">
            <v>681</v>
          </cell>
          <cell r="B685" t="str">
            <v xml:space="preserve"> six hundred and eighty one</v>
          </cell>
          <cell r="C685" t="str">
            <v xml:space="preserve"> six hundred and eighty one</v>
          </cell>
          <cell r="D685" t="str">
            <v xml:space="preserve"> six hundred and eighty one Thousand</v>
          </cell>
          <cell r="E685" t="str">
            <v xml:space="preserve"> six hundred and eighty one Lakhs</v>
          </cell>
          <cell r="F685" t="str">
            <v xml:space="preserve"> six hundred and eighty one Crores</v>
          </cell>
          <cell r="G685" t="str">
            <v xml:space="preserve"> six hundred and eighty one Millions</v>
          </cell>
          <cell r="H685" t="str">
            <v xml:space="preserve"> six hundred and eighty one Billions</v>
          </cell>
        </row>
        <row r="686">
          <cell r="A686">
            <v>682</v>
          </cell>
          <cell r="B686" t="str">
            <v xml:space="preserve"> six hundred and eighty two</v>
          </cell>
          <cell r="C686" t="str">
            <v xml:space="preserve"> six hundred and eighty two</v>
          </cell>
          <cell r="D686" t="str">
            <v xml:space="preserve"> six hundred and eighty two Thousand</v>
          </cell>
          <cell r="E686" t="str">
            <v xml:space="preserve"> six hundred and eighty two Lakhs</v>
          </cell>
          <cell r="F686" t="str">
            <v xml:space="preserve"> six hundred and eighty two Crores</v>
          </cell>
          <cell r="G686" t="str">
            <v xml:space="preserve"> six hundred and eighty two Millions</v>
          </cell>
          <cell r="H686" t="str">
            <v xml:space="preserve"> six hundred and eighty two Billions</v>
          </cell>
        </row>
        <row r="687">
          <cell r="A687">
            <v>683</v>
          </cell>
          <cell r="B687" t="str">
            <v xml:space="preserve"> six hundred and eighty three</v>
          </cell>
          <cell r="C687" t="str">
            <v xml:space="preserve"> six hundred and eighty three</v>
          </cell>
          <cell r="D687" t="str">
            <v xml:space="preserve"> six hundred and eighty three Thousand</v>
          </cell>
          <cell r="E687" t="str">
            <v xml:space="preserve"> six hundred and eighty three Lakhs</v>
          </cell>
          <cell r="F687" t="str">
            <v xml:space="preserve"> six hundred and eighty three Crores</v>
          </cell>
          <cell r="G687" t="str">
            <v xml:space="preserve"> six hundred and eighty three Millions</v>
          </cell>
          <cell r="H687" t="str">
            <v xml:space="preserve"> six hundred and eighty three Billions</v>
          </cell>
        </row>
        <row r="688">
          <cell r="A688">
            <v>684</v>
          </cell>
          <cell r="B688" t="str">
            <v xml:space="preserve"> six hundred and eighty four</v>
          </cell>
          <cell r="C688" t="str">
            <v xml:space="preserve"> six hundred and eighty four</v>
          </cell>
          <cell r="D688" t="str">
            <v xml:space="preserve"> six hundred and eighty four Thousand</v>
          </cell>
          <cell r="E688" t="str">
            <v xml:space="preserve"> six hundred and eighty four Lakhs</v>
          </cell>
          <cell r="F688" t="str">
            <v xml:space="preserve"> six hundred and eighty four Crores</v>
          </cell>
          <cell r="G688" t="str">
            <v xml:space="preserve"> six hundred and eighty four Millions</v>
          </cell>
          <cell r="H688" t="str">
            <v xml:space="preserve"> six hundred and eighty four Billions</v>
          </cell>
        </row>
        <row r="689">
          <cell r="A689">
            <v>685</v>
          </cell>
          <cell r="B689" t="str">
            <v xml:space="preserve"> six hundred and eighty five</v>
          </cell>
          <cell r="C689" t="str">
            <v xml:space="preserve"> six hundred and eighty five</v>
          </cell>
          <cell r="D689" t="str">
            <v xml:space="preserve"> six hundred and eighty five Thousand</v>
          </cell>
          <cell r="E689" t="str">
            <v xml:space="preserve"> six hundred and eighty five Lakhs</v>
          </cell>
          <cell r="F689" t="str">
            <v xml:space="preserve"> six hundred and eighty five Crores</v>
          </cell>
          <cell r="G689" t="str">
            <v xml:space="preserve"> six hundred and eighty five Millions</v>
          </cell>
          <cell r="H689" t="str">
            <v xml:space="preserve"> six hundred and eighty five Billions</v>
          </cell>
        </row>
        <row r="690">
          <cell r="A690">
            <v>686</v>
          </cell>
          <cell r="B690" t="str">
            <v xml:space="preserve"> six hundred and eighty six</v>
          </cell>
          <cell r="C690" t="str">
            <v xml:space="preserve"> six hundred and eighty six</v>
          </cell>
          <cell r="D690" t="str">
            <v xml:space="preserve"> six hundred and eighty six Thousand</v>
          </cell>
          <cell r="E690" t="str">
            <v xml:space="preserve"> six hundred and eighty six Lakhs</v>
          </cell>
          <cell r="F690" t="str">
            <v xml:space="preserve"> six hundred and eighty six Crores</v>
          </cell>
          <cell r="G690" t="str">
            <v xml:space="preserve"> six hundred and eighty six Millions</v>
          </cell>
          <cell r="H690" t="str">
            <v xml:space="preserve"> six hundred and eighty six Billions</v>
          </cell>
        </row>
        <row r="691">
          <cell r="A691">
            <v>687</v>
          </cell>
          <cell r="B691" t="str">
            <v xml:space="preserve"> six hundred and eighty seven</v>
          </cell>
          <cell r="C691" t="str">
            <v xml:space="preserve"> six hundred and eighty seven</v>
          </cell>
          <cell r="D691" t="str">
            <v xml:space="preserve"> six hundred and eighty seven Thousand</v>
          </cell>
          <cell r="E691" t="str">
            <v xml:space="preserve"> six hundred and eighty seven Lakhs</v>
          </cell>
          <cell r="F691" t="str">
            <v xml:space="preserve"> six hundred and eighty seven Crores</v>
          </cell>
          <cell r="G691" t="str">
            <v xml:space="preserve"> six hundred and eighty seven Millions</v>
          </cell>
          <cell r="H691" t="str">
            <v xml:space="preserve"> six hundred and eighty seven Billions</v>
          </cell>
        </row>
        <row r="692">
          <cell r="A692">
            <v>688</v>
          </cell>
          <cell r="B692" t="str">
            <v xml:space="preserve"> six hundred and eighty eight</v>
          </cell>
          <cell r="C692" t="str">
            <v xml:space="preserve"> six hundred and eighty eight</v>
          </cell>
          <cell r="D692" t="str">
            <v xml:space="preserve"> six hundred and eighty eight Thousand</v>
          </cell>
          <cell r="E692" t="str">
            <v xml:space="preserve"> six hundred and eighty eight Lakhs</v>
          </cell>
          <cell r="F692" t="str">
            <v xml:space="preserve"> six hundred and eighty eight Crores</v>
          </cell>
          <cell r="G692" t="str">
            <v xml:space="preserve"> six hundred and eighty eight Millions</v>
          </cell>
          <cell r="H692" t="str">
            <v xml:space="preserve"> six hundred and eighty eight Billions</v>
          </cell>
        </row>
        <row r="693">
          <cell r="A693">
            <v>689</v>
          </cell>
          <cell r="B693" t="str">
            <v xml:space="preserve"> six hundred and eighty nine</v>
          </cell>
          <cell r="C693" t="str">
            <v xml:space="preserve"> six hundred and eighty nine</v>
          </cell>
          <cell r="D693" t="str">
            <v xml:space="preserve"> six hundred and eighty nine Thousand</v>
          </cell>
          <cell r="E693" t="str">
            <v xml:space="preserve"> six hundred and eighty nine Lakhs</v>
          </cell>
          <cell r="F693" t="str">
            <v xml:space="preserve"> six hundred and eighty nine Crores</v>
          </cell>
          <cell r="G693" t="str">
            <v xml:space="preserve"> six hundred and eighty nine Millions</v>
          </cell>
          <cell r="H693" t="str">
            <v xml:space="preserve"> six hundred and eighty nine Billions</v>
          </cell>
        </row>
        <row r="694">
          <cell r="A694">
            <v>690</v>
          </cell>
          <cell r="B694" t="str">
            <v xml:space="preserve"> six hundred and ninety</v>
          </cell>
          <cell r="C694" t="str">
            <v xml:space="preserve"> six hundred and ninety</v>
          </cell>
          <cell r="D694" t="str">
            <v xml:space="preserve"> six hundred and ninety Thousand</v>
          </cell>
          <cell r="E694" t="str">
            <v xml:space="preserve"> six hundred and ninety Lakhs</v>
          </cell>
          <cell r="F694" t="str">
            <v xml:space="preserve"> six hundred and ninety Crores</v>
          </cell>
          <cell r="G694" t="str">
            <v xml:space="preserve"> six hundred and ninety Millions</v>
          </cell>
          <cell r="H694" t="str">
            <v xml:space="preserve"> six hundred and ninety Billions</v>
          </cell>
        </row>
        <row r="695">
          <cell r="A695">
            <v>691</v>
          </cell>
          <cell r="B695" t="str">
            <v xml:space="preserve"> six hundred and ninety one</v>
          </cell>
          <cell r="C695" t="str">
            <v xml:space="preserve"> six hundred and ninety one</v>
          </cell>
          <cell r="D695" t="str">
            <v xml:space="preserve"> six hundred and ninety one Thousand</v>
          </cell>
          <cell r="E695" t="str">
            <v xml:space="preserve"> six hundred and ninety one Lakhs</v>
          </cell>
          <cell r="F695" t="str">
            <v xml:space="preserve"> six hundred and ninety one Crores</v>
          </cell>
          <cell r="G695" t="str">
            <v xml:space="preserve"> six hundred and ninety one Millions</v>
          </cell>
          <cell r="H695" t="str">
            <v xml:space="preserve"> six hundred and ninety one Billions</v>
          </cell>
        </row>
        <row r="696">
          <cell r="A696">
            <v>692</v>
          </cell>
          <cell r="B696" t="str">
            <v xml:space="preserve"> six hundred and ninety two</v>
          </cell>
          <cell r="C696" t="str">
            <v xml:space="preserve"> six hundred and ninety two</v>
          </cell>
          <cell r="D696" t="str">
            <v xml:space="preserve"> six hundred and ninety two Thousand</v>
          </cell>
          <cell r="E696" t="str">
            <v xml:space="preserve"> six hundred and ninety two Lakhs</v>
          </cell>
          <cell r="F696" t="str">
            <v xml:space="preserve"> six hundred and ninety two Crores</v>
          </cell>
          <cell r="G696" t="str">
            <v xml:space="preserve"> six hundred and ninety two Millions</v>
          </cell>
          <cell r="H696" t="str">
            <v xml:space="preserve"> six hundred and ninety two Billions</v>
          </cell>
        </row>
        <row r="697">
          <cell r="A697">
            <v>693</v>
          </cell>
          <cell r="B697" t="str">
            <v xml:space="preserve"> six hundred and ninety three</v>
          </cell>
          <cell r="C697" t="str">
            <v xml:space="preserve"> six hundred and ninety three</v>
          </cell>
          <cell r="D697" t="str">
            <v xml:space="preserve"> six hundred and ninety three Thousand</v>
          </cell>
          <cell r="E697" t="str">
            <v xml:space="preserve"> six hundred and ninety three Lakhs</v>
          </cell>
          <cell r="F697" t="str">
            <v xml:space="preserve"> six hundred and ninety three Crores</v>
          </cell>
          <cell r="G697" t="str">
            <v xml:space="preserve"> six hundred and ninety three Millions</v>
          </cell>
          <cell r="H697" t="str">
            <v xml:space="preserve"> six hundred and ninety three Billions</v>
          </cell>
        </row>
        <row r="698">
          <cell r="A698">
            <v>694</v>
          </cell>
          <cell r="B698" t="str">
            <v xml:space="preserve"> six hundred and ninety four </v>
          </cell>
          <cell r="C698" t="str">
            <v xml:space="preserve"> six hundred and ninety four </v>
          </cell>
          <cell r="D698" t="str">
            <v xml:space="preserve"> six hundred and ninety four  Thousand</v>
          </cell>
          <cell r="E698" t="str">
            <v xml:space="preserve"> six hundred and ninety four  Lakhs</v>
          </cell>
          <cell r="F698" t="str">
            <v xml:space="preserve"> six hundred and ninety four  Crores</v>
          </cell>
          <cell r="G698" t="str">
            <v xml:space="preserve"> six hundred and ninety four  Millions</v>
          </cell>
          <cell r="H698" t="str">
            <v xml:space="preserve"> six hundred and ninety four  Billions</v>
          </cell>
        </row>
        <row r="699">
          <cell r="A699">
            <v>695</v>
          </cell>
          <cell r="B699" t="str">
            <v xml:space="preserve"> six hundred and ninety five</v>
          </cell>
          <cell r="C699" t="str">
            <v xml:space="preserve"> six hundred and ninety five</v>
          </cell>
          <cell r="D699" t="str">
            <v xml:space="preserve"> six hundred and ninety five Thousand</v>
          </cell>
          <cell r="E699" t="str">
            <v xml:space="preserve"> six hundred and ninety five Lakhs</v>
          </cell>
          <cell r="F699" t="str">
            <v xml:space="preserve"> six hundred and ninety five Crores</v>
          </cell>
          <cell r="G699" t="str">
            <v xml:space="preserve"> six hundred and ninety five Millions</v>
          </cell>
          <cell r="H699" t="str">
            <v xml:space="preserve"> six hundred and ninety five Billions</v>
          </cell>
        </row>
        <row r="700">
          <cell r="A700">
            <v>696</v>
          </cell>
          <cell r="B700" t="str">
            <v xml:space="preserve"> six hundred and ninety six</v>
          </cell>
          <cell r="C700" t="str">
            <v xml:space="preserve"> six hundred and ninety six</v>
          </cell>
          <cell r="D700" t="str">
            <v xml:space="preserve"> six hundred and ninety six Thousand</v>
          </cell>
          <cell r="E700" t="str">
            <v xml:space="preserve"> six hundred and ninety six Lakhs</v>
          </cell>
          <cell r="F700" t="str">
            <v xml:space="preserve"> six hundred and ninety six Crores</v>
          </cell>
          <cell r="G700" t="str">
            <v xml:space="preserve"> six hundred and ninety six Millions</v>
          </cell>
          <cell r="H700" t="str">
            <v xml:space="preserve"> six hundred and ninety six Billions</v>
          </cell>
        </row>
        <row r="701">
          <cell r="A701">
            <v>697</v>
          </cell>
          <cell r="B701" t="str">
            <v xml:space="preserve"> six hundred and ninety seven</v>
          </cell>
          <cell r="C701" t="str">
            <v xml:space="preserve"> six hundred and ninety seven</v>
          </cell>
          <cell r="D701" t="str">
            <v xml:space="preserve"> six hundred and ninety seven Thousand</v>
          </cell>
          <cell r="E701" t="str">
            <v xml:space="preserve"> six hundred and ninety seven Lakhs</v>
          </cell>
          <cell r="F701" t="str">
            <v xml:space="preserve"> six hundred and ninety seven Crores</v>
          </cell>
          <cell r="G701" t="str">
            <v xml:space="preserve"> six hundred and ninety seven Millions</v>
          </cell>
          <cell r="H701" t="str">
            <v xml:space="preserve"> six hundred and ninety seven Billions</v>
          </cell>
        </row>
        <row r="702">
          <cell r="A702">
            <v>698</v>
          </cell>
          <cell r="B702" t="str">
            <v xml:space="preserve"> six hundred and ninety eight</v>
          </cell>
          <cell r="C702" t="str">
            <v xml:space="preserve"> six hundred and ninety eight</v>
          </cell>
          <cell r="D702" t="str">
            <v xml:space="preserve"> six hundred and ninety eight Thousand</v>
          </cell>
          <cell r="E702" t="str">
            <v xml:space="preserve"> six hundred and ninety eight Lakhs</v>
          </cell>
          <cell r="F702" t="str">
            <v xml:space="preserve"> six hundred and ninety eight Crores</v>
          </cell>
          <cell r="G702" t="str">
            <v xml:space="preserve"> six hundred and ninety eight Millions</v>
          </cell>
          <cell r="H702" t="str">
            <v xml:space="preserve"> six hundred and ninety eight Billions</v>
          </cell>
        </row>
        <row r="703">
          <cell r="A703">
            <v>699</v>
          </cell>
          <cell r="B703" t="str">
            <v xml:space="preserve"> six hundred and ninety nine</v>
          </cell>
          <cell r="C703" t="str">
            <v xml:space="preserve"> six hundred and ninety nine</v>
          </cell>
          <cell r="D703" t="str">
            <v xml:space="preserve"> six hundred and ninety nine Thousand</v>
          </cell>
          <cell r="E703" t="str">
            <v xml:space="preserve"> six hundred and ninety nine Lakhs</v>
          </cell>
          <cell r="F703" t="str">
            <v xml:space="preserve"> six hundred and ninety nine Crores</v>
          </cell>
          <cell r="G703" t="str">
            <v xml:space="preserve"> six hundred and ninety nine Millions</v>
          </cell>
          <cell r="H703" t="str">
            <v xml:space="preserve"> six hundred and ninety nine Billions</v>
          </cell>
        </row>
        <row r="704">
          <cell r="A704">
            <v>700</v>
          </cell>
          <cell r="B704" t="str">
            <v xml:space="preserve"> seven hundred</v>
          </cell>
          <cell r="C704" t="str">
            <v xml:space="preserve"> seven hundred</v>
          </cell>
          <cell r="D704" t="str">
            <v xml:space="preserve"> seven hundred Thousand</v>
          </cell>
          <cell r="E704" t="str">
            <v xml:space="preserve"> seven hundred Lakhs</v>
          </cell>
          <cell r="F704" t="str">
            <v xml:space="preserve"> seven hundred Crores</v>
          </cell>
          <cell r="G704" t="str">
            <v xml:space="preserve"> seven hundred Millions</v>
          </cell>
          <cell r="H704" t="str">
            <v xml:space="preserve"> seven hundred Billions</v>
          </cell>
        </row>
        <row r="705">
          <cell r="A705">
            <v>701</v>
          </cell>
          <cell r="B705" t="str">
            <v xml:space="preserve"> seven hundred and one</v>
          </cell>
          <cell r="C705" t="str">
            <v xml:space="preserve"> seven hundred and one</v>
          </cell>
          <cell r="D705" t="str">
            <v xml:space="preserve"> seven hundred and one Thousand</v>
          </cell>
          <cell r="E705" t="str">
            <v xml:space="preserve"> seven hundred and one Lakhs</v>
          </cell>
          <cell r="F705" t="str">
            <v xml:space="preserve"> seven hundred and one Crores</v>
          </cell>
          <cell r="G705" t="str">
            <v xml:space="preserve"> seven hundred and one Millions</v>
          </cell>
          <cell r="H705" t="str">
            <v xml:space="preserve"> seven hundred and one Billions</v>
          </cell>
        </row>
        <row r="706">
          <cell r="A706">
            <v>702</v>
          </cell>
          <cell r="B706" t="str">
            <v xml:space="preserve"> seven hundred and two</v>
          </cell>
          <cell r="C706" t="str">
            <v xml:space="preserve"> seven hundred and two</v>
          </cell>
          <cell r="D706" t="str">
            <v xml:space="preserve"> seven hundred and two Thousand</v>
          </cell>
          <cell r="E706" t="str">
            <v xml:space="preserve"> seven hundred and two Lakhs</v>
          </cell>
          <cell r="F706" t="str">
            <v xml:space="preserve"> seven hundred and two Crores</v>
          </cell>
          <cell r="G706" t="str">
            <v xml:space="preserve"> seven hundred and two Millions</v>
          </cell>
          <cell r="H706" t="str">
            <v xml:space="preserve"> seven hundred and two Billions</v>
          </cell>
        </row>
        <row r="707">
          <cell r="A707">
            <v>703</v>
          </cell>
          <cell r="B707" t="str">
            <v xml:space="preserve"> seven hundred and three</v>
          </cell>
          <cell r="C707" t="str">
            <v xml:space="preserve"> seven hundred and three</v>
          </cell>
          <cell r="D707" t="str">
            <v xml:space="preserve"> seven hundred and three Thousand</v>
          </cell>
          <cell r="E707" t="str">
            <v xml:space="preserve"> seven hundred and three Lakhs</v>
          </cell>
          <cell r="F707" t="str">
            <v xml:space="preserve"> seven hundred and three Crores</v>
          </cell>
          <cell r="G707" t="str">
            <v xml:space="preserve"> seven hundred and three Millions</v>
          </cell>
          <cell r="H707" t="str">
            <v xml:space="preserve"> seven hundred and three Billions</v>
          </cell>
        </row>
        <row r="708">
          <cell r="A708">
            <v>704</v>
          </cell>
          <cell r="B708" t="str">
            <v xml:space="preserve"> seven hundred and four</v>
          </cell>
          <cell r="C708" t="str">
            <v xml:space="preserve"> seven hundred and four</v>
          </cell>
          <cell r="D708" t="str">
            <v xml:space="preserve"> seven hundred and four Thousand</v>
          </cell>
          <cell r="E708" t="str">
            <v xml:space="preserve"> seven hundred and four Lakhs</v>
          </cell>
          <cell r="F708" t="str">
            <v xml:space="preserve"> seven hundred and four Crores</v>
          </cell>
          <cell r="G708" t="str">
            <v xml:space="preserve"> seven hundred and four Millions</v>
          </cell>
          <cell r="H708" t="str">
            <v xml:space="preserve"> seven hundred and four Billions</v>
          </cell>
        </row>
        <row r="709">
          <cell r="A709">
            <v>705</v>
          </cell>
          <cell r="B709" t="str">
            <v xml:space="preserve"> seven hundred and five</v>
          </cell>
          <cell r="C709" t="str">
            <v xml:space="preserve"> seven hundred and five</v>
          </cell>
          <cell r="D709" t="str">
            <v xml:space="preserve"> seven hundred and five Thousand</v>
          </cell>
          <cell r="E709" t="str">
            <v xml:space="preserve"> seven hundred and five Lakhs</v>
          </cell>
          <cell r="F709" t="str">
            <v xml:space="preserve"> seven hundred and five Crores</v>
          </cell>
          <cell r="G709" t="str">
            <v xml:space="preserve"> seven hundred and five Millions</v>
          </cell>
          <cell r="H709" t="str">
            <v xml:space="preserve"> seven hundred and five Billions</v>
          </cell>
        </row>
        <row r="710">
          <cell r="A710">
            <v>706</v>
          </cell>
          <cell r="B710" t="str">
            <v xml:space="preserve"> seven hundred and six</v>
          </cell>
          <cell r="C710" t="str">
            <v xml:space="preserve"> seven hundred and six</v>
          </cell>
          <cell r="D710" t="str">
            <v xml:space="preserve"> seven hundred and six Thousand</v>
          </cell>
          <cell r="E710" t="str">
            <v xml:space="preserve"> seven hundred and six Lakhs</v>
          </cell>
          <cell r="F710" t="str">
            <v xml:space="preserve"> seven hundred and six Crores</v>
          </cell>
          <cell r="G710" t="str">
            <v xml:space="preserve"> seven hundred and six Millions</v>
          </cell>
          <cell r="H710" t="str">
            <v xml:space="preserve"> seven hundred and six Billions</v>
          </cell>
        </row>
        <row r="711">
          <cell r="A711">
            <v>707</v>
          </cell>
          <cell r="B711" t="str">
            <v xml:space="preserve"> seven hundred and seven</v>
          </cell>
          <cell r="C711" t="str">
            <v xml:space="preserve"> seven hundred and seven</v>
          </cell>
          <cell r="D711" t="str">
            <v xml:space="preserve"> seven hundred and seven Thousand</v>
          </cell>
          <cell r="E711" t="str">
            <v xml:space="preserve"> seven hundred and seven Lakhs</v>
          </cell>
          <cell r="F711" t="str">
            <v xml:space="preserve"> seven hundred and seven Crores</v>
          </cell>
          <cell r="G711" t="str">
            <v xml:space="preserve"> seven hundred and seven Millions</v>
          </cell>
          <cell r="H711" t="str">
            <v xml:space="preserve"> seven hundred and seven Billions</v>
          </cell>
        </row>
        <row r="712">
          <cell r="A712">
            <v>708</v>
          </cell>
          <cell r="B712" t="str">
            <v xml:space="preserve"> seven hundred and eight</v>
          </cell>
          <cell r="C712" t="str">
            <v xml:space="preserve"> seven hundred and eight</v>
          </cell>
          <cell r="D712" t="str">
            <v xml:space="preserve"> seven hundred and eight Thousand</v>
          </cell>
          <cell r="E712" t="str">
            <v xml:space="preserve"> seven hundred and eight Lakhs</v>
          </cell>
          <cell r="F712" t="str">
            <v xml:space="preserve"> seven hundred and eight Crores</v>
          </cell>
          <cell r="G712" t="str">
            <v xml:space="preserve"> seven hundred and eight Millions</v>
          </cell>
          <cell r="H712" t="str">
            <v xml:space="preserve"> seven hundred and eight Billions</v>
          </cell>
        </row>
        <row r="713">
          <cell r="A713">
            <v>709</v>
          </cell>
          <cell r="B713" t="str">
            <v xml:space="preserve"> seven hundred and nine</v>
          </cell>
          <cell r="C713" t="str">
            <v xml:space="preserve"> seven hundred and nine</v>
          </cell>
          <cell r="D713" t="str">
            <v xml:space="preserve"> seven hundred and nine Thousand</v>
          </cell>
          <cell r="E713" t="str">
            <v xml:space="preserve"> seven hundred and nine Lakhs</v>
          </cell>
          <cell r="F713" t="str">
            <v xml:space="preserve"> seven hundred and nine Crores</v>
          </cell>
          <cell r="G713" t="str">
            <v xml:space="preserve"> seven hundred and nine Millions</v>
          </cell>
          <cell r="H713" t="str">
            <v xml:space="preserve"> seven hundred and nine Billions</v>
          </cell>
        </row>
        <row r="714">
          <cell r="A714">
            <v>710</v>
          </cell>
          <cell r="B714" t="str">
            <v xml:space="preserve"> seven hundred and ten</v>
          </cell>
          <cell r="C714" t="str">
            <v xml:space="preserve"> seven hundred and ten</v>
          </cell>
          <cell r="D714" t="str">
            <v xml:space="preserve"> seven hundred and ten Thousand</v>
          </cell>
          <cell r="E714" t="str">
            <v xml:space="preserve"> seven hundred and ten Lakhs</v>
          </cell>
          <cell r="F714" t="str">
            <v xml:space="preserve"> seven hundred and ten Crores</v>
          </cell>
          <cell r="G714" t="str">
            <v xml:space="preserve"> seven hundred and ten Millions</v>
          </cell>
          <cell r="H714" t="str">
            <v xml:space="preserve"> seven hundred and ten Billions</v>
          </cell>
        </row>
        <row r="715">
          <cell r="A715">
            <v>711</v>
          </cell>
          <cell r="B715" t="str">
            <v xml:space="preserve"> seven hundred and eleven</v>
          </cell>
          <cell r="C715" t="str">
            <v xml:space="preserve"> seven hundred and eleven</v>
          </cell>
          <cell r="D715" t="str">
            <v xml:space="preserve"> seven hundred and eleven Thousand</v>
          </cell>
          <cell r="E715" t="str">
            <v xml:space="preserve"> seven hundred and eleven Lakhs</v>
          </cell>
          <cell r="F715" t="str">
            <v xml:space="preserve"> seven hundred and eleven Crores</v>
          </cell>
          <cell r="G715" t="str">
            <v xml:space="preserve"> seven hundred and eleven Millions</v>
          </cell>
          <cell r="H715" t="str">
            <v xml:space="preserve"> seven hundred and eleven Billions</v>
          </cell>
        </row>
        <row r="716">
          <cell r="A716">
            <v>712</v>
          </cell>
          <cell r="B716" t="str">
            <v xml:space="preserve"> seven hundred and twelve</v>
          </cell>
          <cell r="C716" t="str">
            <v xml:space="preserve"> seven hundred and twelve</v>
          </cell>
          <cell r="D716" t="str">
            <v xml:space="preserve"> seven hundred and twelve Thousand</v>
          </cell>
          <cell r="E716" t="str">
            <v xml:space="preserve"> seven hundred and twelve Lakhs</v>
          </cell>
          <cell r="F716" t="str">
            <v xml:space="preserve"> seven hundred and twelve Crores</v>
          </cell>
          <cell r="G716" t="str">
            <v xml:space="preserve"> seven hundred and twelve Millions</v>
          </cell>
          <cell r="H716" t="str">
            <v xml:space="preserve"> seven hundred and twelve Billions</v>
          </cell>
        </row>
        <row r="717">
          <cell r="A717">
            <v>713</v>
          </cell>
          <cell r="B717" t="str">
            <v xml:space="preserve"> seven hundred and thirteen</v>
          </cell>
          <cell r="C717" t="str">
            <v xml:space="preserve"> seven hundred and thirteen</v>
          </cell>
          <cell r="D717" t="str">
            <v xml:space="preserve"> seven hundred and thirteen Thousand</v>
          </cell>
          <cell r="E717" t="str">
            <v xml:space="preserve"> seven hundred and thirteen Lakhs</v>
          </cell>
          <cell r="F717" t="str">
            <v xml:space="preserve"> seven hundred and thirteen Crores</v>
          </cell>
          <cell r="G717" t="str">
            <v xml:space="preserve"> seven hundred and thirteen Millions</v>
          </cell>
          <cell r="H717" t="str">
            <v xml:space="preserve"> seven hundred and thirteen Billions</v>
          </cell>
        </row>
        <row r="718">
          <cell r="A718">
            <v>714</v>
          </cell>
          <cell r="B718" t="str">
            <v xml:space="preserve"> seven hundred and fourteen</v>
          </cell>
          <cell r="C718" t="str">
            <v xml:space="preserve"> seven hundred and fourteen</v>
          </cell>
          <cell r="D718" t="str">
            <v xml:space="preserve"> seven hundred and fourteen Thousand</v>
          </cell>
          <cell r="E718" t="str">
            <v xml:space="preserve"> seven hundred and fourteen Lakhs</v>
          </cell>
          <cell r="F718" t="str">
            <v xml:space="preserve"> seven hundred and fourteen Crores</v>
          </cell>
          <cell r="G718" t="str">
            <v xml:space="preserve"> seven hundred and fourteen Millions</v>
          </cell>
          <cell r="H718" t="str">
            <v xml:space="preserve"> seven hundred and fourteen Billions</v>
          </cell>
        </row>
        <row r="719">
          <cell r="A719">
            <v>715</v>
          </cell>
          <cell r="B719" t="str">
            <v xml:space="preserve"> seven hundred and fifteen</v>
          </cell>
          <cell r="C719" t="str">
            <v xml:space="preserve"> seven hundred and fifteen</v>
          </cell>
          <cell r="D719" t="str">
            <v xml:space="preserve"> seven hundred and fifteen Thousand</v>
          </cell>
          <cell r="E719" t="str">
            <v xml:space="preserve"> seven hundred and fifteen Lakhs</v>
          </cell>
          <cell r="F719" t="str">
            <v xml:space="preserve"> seven hundred and fifteen Crores</v>
          </cell>
          <cell r="G719" t="str">
            <v xml:space="preserve"> seven hundred and fifteen Millions</v>
          </cell>
          <cell r="H719" t="str">
            <v xml:space="preserve"> seven hundred and fifteen Billions</v>
          </cell>
        </row>
        <row r="720">
          <cell r="A720">
            <v>716</v>
          </cell>
          <cell r="B720" t="str">
            <v xml:space="preserve"> seven hundred and sixteen</v>
          </cell>
          <cell r="C720" t="str">
            <v xml:space="preserve"> seven hundred and sixteen</v>
          </cell>
          <cell r="D720" t="str">
            <v xml:space="preserve"> seven hundred and sixteen Thousand</v>
          </cell>
          <cell r="E720" t="str">
            <v xml:space="preserve"> seven hundred and sixteen Lakhs</v>
          </cell>
          <cell r="F720" t="str">
            <v xml:space="preserve"> seven hundred and sixteen Crores</v>
          </cell>
          <cell r="G720" t="str">
            <v xml:space="preserve"> seven hundred and sixteen Millions</v>
          </cell>
          <cell r="H720" t="str">
            <v xml:space="preserve"> seven hundred and sixteen Billions</v>
          </cell>
        </row>
        <row r="721">
          <cell r="A721">
            <v>717</v>
          </cell>
          <cell r="B721" t="str">
            <v xml:space="preserve"> seven hundred and seventeen</v>
          </cell>
          <cell r="C721" t="str">
            <v xml:space="preserve"> seven hundred and seventeen</v>
          </cell>
          <cell r="D721" t="str">
            <v xml:space="preserve"> seven hundred and seventeen Thousand</v>
          </cell>
          <cell r="E721" t="str">
            <v xml:space="preserve"> seven hundred and seventeen Lakhs</v>
          </cell>
          <cell r="F721" t="str">
            <v xml:space="preserve"> seven hundred and seventeen Crores</v>
          </cell>
          <cell r="G721" t="str">
            <v xml:space="preserve"> seven hundred and seventeen Millions</v>
          </cell>
          <cell r="H721" t="str">
            <v xml:space="preserve"> seven hundred and seventeen Billions</v>
          </cell>
        </row>
        <row r="722">
          <cell r="A722">
            <v>718</v>
          </cell>
          <cell r="B722" t="str">
            <v xml:space="preserve"> seven hundred and eighteen</v>
          </cell>
          <cell r="C722" t="str">
            <v xml:space="preserve"> seven hundred and eighteen</v>
          </cell>
          <cell r="D722" t="str">
            <v xml:space="preserve"> seven hundred and eighteen Thousand</v>
          </cell>
          <cell r="E722" t="str">
            <v xml:space="preserve"> seven hundred and eighteen Lakhs</v>
          </cell>
          <cell r="F722" t="str">
            <v xml:space="preserve"> seven hundred and eighteen Crores</v>
          </cell>
          <cell r="G722" t="str">
            <v xml:space="preserve"> seven hundred and eighteen Millions</v>
          </cell>
          <cell r="H722" t="str">
            <v xml:space="preserve"> seven hundred and eighteen Billions</v>
          </cell>
        </row>
        <row r="723">
          <cell r="A723">
            <v>719</v>
          </cell>
          <cell r="B723" t="str">
            <v xml:space="preserve"> seven hundred and nineteen</v>
          </cell>
          <cell r="C723" t="str">
            <v xml:space="preserve"> seven hundred and nineteen</v>
          </cell>
          <cell r="D723" t="str">
            <v xml:space="preserve"> seven hundred and nineteen Thousand</v>
          </cell>
          <cell r="E723" t="str">
            <v xml:space="preserve"> seven hundred and nineteen Lakhs</v>
          </cell>
          <cell r="F723" t="str">
            <v xml:space="preserve"> seven hundred and nineteen Crores</v>
          </cell>
          <cell r="G723" t="str">
            <v xml:space="preserve"> seven hundred and nineteen Millions</v>
          </cell>
          <cell r="H723" t="str">
            <v xml:space="preserve"> seven hundred and nineteen Billions</v>
          </cell>
        </row>
        <row r="724">
          <cell r="A724">
            <v>720</v>
          </cell>
          <cell r="B724" t="str">
            <v xml:space="preserve"> seven hundred and twenty </v>
          </cell>
          <cell r="C724" t="str">
            <v xml:space="preserve"> seven hundred and twenty </v>
          </cell>
          <cell r="D724" t="str">
            <v xml:space="preserve"> seven hundred and twenty  Thousand</v>
          </cell>
          <cell r="E724" t="str">
            <v xml:space="preserve"> seven hundred and twenty  Lakhs</v>
          </cell>
          <cell r="F724" t="str">
            <v xml:space="preserve"> seven hundred and twenty  Crores</v>
          </cell>
          <cell r="G724" t="str">
            <v xml:space="preserve"> seven hundred and twenty  Millions</v>
          </cell>
          <cell r="H724" t="str">
            <v xml:space="preserve"> seven hundred and twenty  Billions</v>
          </cell>
        </row>
        <row r="725">
          <cell r="A725">
            <v>721</v>
          </cell>
          <cell r="B725" t="str">
            <v xml:space="preserve"> seven hundred and twenty one</v>
          </cell>
          <cell r="C725" t="str">
            <v xml:space="preserve"> seven hundred and twenty one</v>
          </cell>
          <cell r="D725" t="str">
            <v xml:space="preserve"> seven hundred and twenty one Thousand</v>
          </cell>
          <cell r="E725" t="str">
            <v xml:space="preserve"> seven hundred and twenty one Lakhs</v>
          </cell>
          <cell r="F725" t="str">
            <v xml:space="preserve"> seven hundred and twenty one Crores</v>
          </cell>
          <cell r="G725" t="str">
            <v xml:space="preserve"> seven hundred and twenty one Millions</v>
          </cell>
          <cell r="H725" t="str">
            <v xml:space="preserve"> seven hundred and twenty one Billions</v>
          </cell>
        </row>
        <row r="726">
          <cell r="A726">
            <v>722</v>
          </cell>
          <cell r="B726" t="str">
            <v xml:space="preserve"> seven hundred and twenty two</v>
          </cell>
          <cell r="C726" t="str">
            <v xml:space="preserve"> seven hundred and twenty two</v>
          </cell>
          <cell r="D726" t="str">
            <v xml:space="preserve"> seven hundred and twenty two Thousand</v>
          </cell>
          <cell r="E726" t="str">
            <v xml:space="preserve"> seven hundred and twenty two Lakhs</v>
          </cell>
          <cell r="F726" t="str">
            <v xml:space="preserve"> seven hundred and twenty two Crores</v>
          </cell>
          <cell r="G726" t="str">
            <v xml:space="preserve"> seven hundred and twenty two Millions</v>
          </cell>
          <cell r="H726" t="str">
            <v xml:space="preserve"> seven hundred and twenty two Billions</v>
          </cell>
        </row>
        <row r="727">
          <cell r="A727">
            <v>723</v>
          </cell>
          <cell r="B727" t="str">
            <v xml:space="preserve"> seven hundred and twenty three</v>
          </cell>
          <cell r="C727" t="str">
            <v xml:space="preserve"> seven hundred and twenty three</v>
          </cell>
          <cell r="D727" t="str">
            <v xml:space="preserve"> seven hundred and twenty three Thousand</v>
          </cell>
          <cell r="E727" t="str">
            <v xml:space="preserve"> seven hundred and twenty three Lakhs</v>
          </cell>
          <cell r="F727" t="str">
            <v xml:space="preserve"> seven hundred and twenty three Crores</v>
          </cell>
          <cell r="G727" t="str">
            <v xml:space="preserve"> seven hundred and twenty three Millions</v>
          </cell>
          <cell r="H727" t="str">
            <v xml:space="preserve"> seven hundred and twenty three Billions</v>
          </cell>
        </row>
        <row r="728">
          <cell r="A728">
            <v>724</v>
          </cell>
          <cell r="B728" t="str">
            <v xml:space="preserve"> seven hundred and twenty four</v>
          </cell>
          <cell r="C728" t="str">
            <v xml:space="preserve"> seven hundred and twenty four</v>
          </cell>
          <cell r="D728" t="str">
            <v xml:space="preserve"> seven hundred and twenty four Thousand</v>
          </cell>
          <cell r="E728" t="str">
            <v xml:space="preserve"> seven hundred and twenty four Lakhs</v>
          </cell>
          <cell r="F728" t="str">
            <v xml:space="preserve"> seven hundred and twenty four Crores</v>
          </cell>
          <cell r="G728" t="str">
            <v xml:space="preserve"> seven hundred and twenty four Millions</v>
          </cell>
          <cell r="H728" t="str">
            <v xml:space="preserve"> seven hundred and twenty four Billions</v>
          </cell>
        </row>
        <row r="729">
          <cell r="A729">
            <v>725</v>
          </cell>
          <cell r="B729" t="str">
            <v xml:space="preserve"> seven hundred and twenty five</v>
          </cell>
          <cell r="C729" t="str">
            <v xml:space="preserve"> seven hundred and twenty five</v>
          </cell>
          <cell r="D729" t="str">
            <v xml:space="preserve"> seven hundred and twenty five Thousand</v>
          </cell>
          <cell r="E729" t="str">
            <v xml:space="preserve"> seven hundred and twenty five Lakhs</v>
          </cell>
          <cell r="F729" t="str">
            <v xml:space="preserve"> seven hundred and twenty five Crores</v>
          </cell>
          <cell r="G729" t="str">
            <v xml:space="preserve"> seven hundred and twenty five Millions</v>
          </cell>
          <cell r="H729" t="str">
            <v xml:space="preserve"> seven hundred and twenty five Billions</v>
          </cell>
        </row>
        <row r="730">
          <cell r="A730">
            <v>726</v>
          </cell>
          <cell r="B730" t="str">
            <v xml:space="preserve"> seven hundred and twenty six</v>
          </cell>
          <cell r="C730" t="str">
            <v xml:space="preserve"> seven hundred and twenty six</v>
          </cell>
          <cell r="D730" t="str">
            <v xml:space="preserve"> seven hundred and twenty six Thousand</v>
          </cell>
          <cell r="E730" t="str">
            <v xml:space="preserve"> seven hundred and twenty six Lakhs</v>
          </cell>
          <cell r="F730" t="str">
            <v xml:space="preserve"> seven hundred and twenty six Crores</v>
          </cell>
          <cell r="G730" t="str">
            <v xml:space="preserve"> seven hundred and twenty six Millions</v>
          </cell>
          <cell r="H730" t="str">
            <v xml:space="preserve"> seven hundred and twenty six Billions</v>
          </cell>
        </row>
        <row r="731">
          <cell r="A731">
            <v>727</v>
          </cell>
          <cell r="B731" t="str">
            <v xml:space="preserve"> seven hundred and twenty seven</v>
          </cell>
          <cell r="C731" t="str">
            <v xml:space="preserve"> seven hundred and twenty seven</v>
          </cell>
          <cell r="D731" t="str">
            <v xml:space="preserve"> seven hundred and twenty seven Thousand</v>
          </cell>
          <cell r="E731" t="str">
            <v xml:space="preserve"> seven hundred and twenty seven Lakhs</v>
          </cell>
          <cell r="F731" t="str">
            <v xml:space="preserve"> seven hundred and twenty seven Crores</v>
          </cell>
          <cell r="G731" t="str">
            <v xml:space="preserve"> seven hundred and twenty seven Millions</v>
          </cell>
          <cell r="H731" t="str">
            <v xml:space="preserve"> seven hundred and twenty seven Billions</v>
          </cell>
        </row>
        <row r="732">
          <cell r="A732">
            <v>728</v>
          </cell>
          <cell r="B732" t="str">
            <v xml:space="preserve"> seven hundred and twenty eight</v>
          </cell>
          <cell r="C732" t="str">
            <v xml:space="preserve"> seven hundred and twenty eight</v>
          </cell>
          <cell r="D732" t="str">
            <v xml:space="preserve"> seven hundred and twenty eight Thousand</v>
          </cell>
          <cell r="E732" t="str">
            <v xml:space="preserve"> seven hundred and twenty eight Lakhs</v>
          </cell>
          <cell r="F732" t="str">
            <v xml:space="preserve"> seven hundred and twenty eight Crores</v>
          </cell>
          <cell r="G732" t="str">
            <v xml:space="preserve"> seven hundred and twenty eight Millions</v>
          </cell>
          <cell r="H732" t="str">
            <v xml:space="preserve"> seven hundred and twenty eight Billions</v>
          </cell>
        </row>
        <row r="733">
          <cell r="A733">
            <v>729</v>
          </cell>
          <cell r="B733" t="str">
            <v xml:space="preserve"> seven hundred and twenty nine</v>
          </cell>
          <cell r="C733" t="str">
            <v xml:space="preserve"> seven hundred and twenty nine</v>
          </cell>
          <cell r="D733" t="str">
            <v xml:space="preserve"> seven hundred and twenty nine Thousand</v>
          </cell>
          <cell r="E733" t="str">
            <v xml:space="preserve"> seven hundred and twenty nine Lakhs</v>
          </cell>
          <cell r="F733" t="str">
            <v xml:space="preserve"> seven hundred and twenty nine Crores</v>
          </cell>
          <cell r="G733" t="str">
            <v xml:space="preserve"> seven hundred and twenty nine Millions</v>
          </cell>
          <cell r="H733" t="str">
            <v xml:space="preserve"> seven hundred and twenty nine Billions</v>
          </cell>
        </row>
        <row r="734">
          <cell r="A734">
            <v>730</v>
          </cell>
          <cell r="B734" t="str">
            <v xml:space="preserve"> seven hundred and thirty</v>
          </cell>
          <cell r="C734" t="str">
            <v xml:space="preserve"> seven hundred and thirty</v>
          </cell>
          <cell r="D734" t="str">
            <v xml:space="preserve"> seven hundred and thirty Thousand</v>
          </cell>
          <cell r="E734" t="str">
            <v xml:space="preserve"> seven hundred and thirty Lakhs</v>
          </cell>
          <cell r="F734" t="str">
            <v xml:space="preserve"> seven hundred and thirty Crores</v>
          </cell>
          <cell r="G734" t="str">
            <v xml:space="preserve"> seven hundred and thirty Millions</v>
          </cell>
          <cell r="H734" t="str">
            <v xml:space="preserve"> seven hundred and thirty Billions</v>
          </cell>
        </row>
        <row r="735">
          <cell r="A735">
            <v>731</v>
          </cell>
          <cell r="B735" t="str">
            <v xml:space="preserve"> seven hundred and thirty one</v>
          </cell>
          <cell r="C735" t="str">
            <v xml:space="preserve"> seven hundred and thirty one</v>
          </cell>
          <cell r="D735" t="str">
            <v xml:space="preserve"> seven hundred and thirty one Thousand</v>
          </cell>
          <cell r="E735" t="str">
            <v xml:space="preserve"> seven hundred and thirty one Lakhs</v>
          </cell>
          <cell r="F735" t="str">
            <v xml:space="preserve"> seven hundred and thirty one Crores</v>
          </cell>
          <cell r="G735" t="str">
            <v xml:space="preserve"> seven hundred and thirty one Millions</v>
          </cell>
          <cell r="H735" t="str">
            <v xml:space="preserve"> seven hundred and thirty one Billions</v>
          </cell>
        </row>
        <row r="736">
          <cell r="A736">
            <v>732</v>
          </cell>
          <cell r="B736" t="str">
            <v xml:space="preserve"> seven hundred and thirty two</v>
          </cell>
          <cell r="C736" t="str">
            <v xml:space="preserve"> seven hundred and thirty two</v>
          </cell>
          <cell r="D736" t="str">
            <v xml:space="preserve"> seven hundred and thirty two Thousand</v>
          </cell>
          <cell r="E736" t="str">
            <v xml:space="preserve"> seven hundred and thirty two Lakhs</v>
          </cell>
          <cell r="F736" t="str">
            <v xml:space="preserve"> seven hundred and thirty two Crores</v>
          </cell>
          <cell r="G736" t="str">
            <v xml:space="preserve"> seven hundred and thirty two Millions</v>
          </cell>
          <cell r="H736" t="str">
            <v xml:space="preserve"> seven hundred and thirty two Billions</v>
          </cell>
        </row>
        <row r="737">
          <cell r="A737">
            <v>733</v>
          </cell>
          <cell r="B737" t="str">
            <v xml:space="preserve"> seven hundred and thirty three</v>
          </cell>
          <cell r="C737" t="str">
            <v xml:space="preserve"> seven hundred and thirty three</v>
          </cell>
          <cell r="D737" t="str">
            <v xml:space="preserve"> seven hundred and thirty three Thousand</v>
          </cell>
          <cell r="E737" t="str">
            <v xml:space="preserve"> seven hundred and thirty three Lakhs</v>
          </cell>
          <cell r="F737" t="str">
            <v xml:space="preserve"> seven hundred and thirty three Crores</v>
          </cell>
          <cell r="G737" t="str">
            <v xml:space="preserve"> seven hundred and thirty three Millions</v>
          </cell>
          <cell r="H737" t="str">
            <v xml:space="preserve"> seven hundred and thirty three Billions</v>
          </cell>
        </row>
        <row r="738">
          <cell r="A738">
            <v>734</v>
          </cell>
          <cell r="B738" t="str">
            <v xml:space="preserve"> seven hundred and thirty four</v>
          </cell>
          <cell r="C738" t="str">
            <v xml:space="preserve"> seven hundred and thirty four</v>
          </cell>
          <cell r="D738" t="str">
            <v xml:space="preserve"> seven hundred and thirty four Thousand</v>
          </cell>
          <cell r="E738" t="str">
            <v xml:space="preserve"> seven hundred and thirty four Lakhs</v>
          </cell>
          <cell r="F738" t="str">
            <v xml:space="preserve"> seven hundred and thirty four Crores</v>
          </cell>
          <cell r="G738" t="str">
            <v xml:space="preserve"> seven hundred and thirty four Millions</v>
          </cell>
          <cell r="H738" t="str">
            <v xml:space="preserve"> seven hundred and thirty four Billions</v>
          </cell>
        </row>
        <row r="739">
          <cell r="A739">
            <v>735</v>
          </cell>
          <cell r="B739" t="str">
            <v xml:space="preserve"> seven hundred and thirty five</v>
          </cell>
          <cell r="C739" t="str">
            <v xml:space="preserve"> seven hundred and thirty five</v>
          </cell>
          <cell r="D739" t="str">
            <v xml:space="preserve"> seven hundred and thirty five Thousand</v>
          </cell>
          <cell r="E739" t="str">
            <v xml:space="preserve"> seven hundred and thirty five Lakhs</v>
          </cell>
          <cell r="F739" t="str">
            <v xml:space="preserve"> seven hundred and thirty five Crores</v>
          </cell>
          <cell r="G739" t="str">
            <v xml:space="preserve"> seven hundred and thirty five Millions</v>
          </cell>
          <cell r="H739" t="str">
            <v xml:space="preserve"> seven hundred and thirty five Billions</v>
          </cell>
        </row>
        <row r="740">
          <cell r="A740">
            <v>736</v>
          </cell>
          <cell r="B740" t="str">
            <v xml:space="preserve"> seven hundred and thirty six</v>
          </cell>
          <cell r="C740" t="str">
            <v xml:space="preserve"> seven hundred and thirty six</v>
          </cell>
          <cell r="D740" t="str">
            <v xml:space="preserve"> seven hundred and thirty six Thousand</v>
          </cell>
          <cell r="E740" t="str">
            <v xml:space="preserve"> seven hundred and thirty six Lakhs</v>
          </cell>
          <cell r="F740" t="str">
            <v xml:space="preserve"> seven hundred and thirty six Crores</v>
          </cell>
          <cell r="G740" t="str">
            <v xml:space="preserve"> seven hundred and thirty six Millions</v>
          </cell>
          <cell r="H740" t="str">
            <v xml:space="preserve"> seven hundred and thirty six Billions</v>
          </cell>
        </row>
        <row r="741">
          <cell r="A741">
            <v>737</v>
          </cell>
          <cell r="B741" t="str">
            <v xml:space="preserve"> seven hundred and thirty seven</v>
          </cell>
          <cell r="C741" t="str">
            <v xml:space="preserve"> seven hundred and thirty seven</v>
          </cell>
          <cell r="D741" t="str">
            <v xml:space="preserve"> seven hundred and thirty seven Thousand</v>
          </cell>
          <cell r="E741" t="str">
            <v xml:space="preserve"> seven hundred and thirty seven Lakhs</v>
          </cell>
          <cell r="F741" t="str">
            <v xml:space="preserve"> seven hundred and thirty seven Crores</v>
          </cell>
          <cell r="G741" t="str">
            <v xml:space="preserve"> seven hundred and thirty seven Millions</v>
          </cell>
          <cell r="H741" t="str">
            <v xml:space="preserve"> seven hundred and thirty seven Billions</v>
          </cell>
        </row>
        <row r="742">
          <cell r="A742">
            <v>738</v>
          </cell>
          <cell r="B742" t="str">
            <v xml:space="preserve"> seven hundred and thirty eight</v>
          </cell>
          <cell r="C742" t="str">
            <v xml:space="preserve"> seven hundred and thirty eight</v>
          </cell>
          <cell r="D742" t="str">
            <v xml:space="preserve"> seven hundred and thirty eight Thousand</v>
          </cell>
          <cell r="E742" t="str">
            <v xml:space="preserve"> seven hundred and thirty eight Lakhs</v>
          </cell>
          <cell r="F742" t="str">
            <v xml:space="preserve"> seven hundred and thirty eight Crores</v>
          </cell>
          <cell r="G742" t="str">
            <v xml:space="preserve"> seven hundred and thirty eight Millions</v>
          </cell>
          <cell r="H742" t="str">
            <v xml:space="preserve"> seven hundred and thirty eight Billions</v>
          </cell>
        </row>
        <row r="743">
          <cell r="A743">
            <v>739</v>
          </cell>
          <cell r="B743" t="str">
            <v xml:space="preserve"> seven hundred and thirty nine</v>
          </cell>
          <cell r="C743" t="str">
            <v xml:space="preserve"> seven hundred and thirty nine</v>
          </cell>
          <cell r="D743" t="str">
            <v xml:space="preserve"> seven hundred and thirty nine Thousand</v>
          </cell>
          <cell r="E743" t="str">
            <v xml:space="preserve"> seven hundred and thirty nine Lakhs</v>
          </cell>
          <cell r="F743" t="str">
            <v xml:space="preserve"> seven hundred and thirty nine Crores</v>
          </cell>
          <cell r="G743" t="str">
            <v xml:space="preserve"> seven hundred and thirty nine Millions</v>
          </cell>
          <cell r="H743" t="str">
            <v xml:space="preserve"> seven hundred and thirty nine Billions</v>
          </cell>
        </row>
        <row r="744">
          <cell r="A744">
            <v>740</v>
          </cell>
          <cell r="B744" t="str">
            <v xml:space="preserve"> seven hundred and forty</v>
          </cell>
          <cell r="C744" t="str">
            <v xml:space="preserve"> seven hundred and forty</v>
          </cell>
          <cell r="D744" t="str">
            <v xml:space="preserve"> seven hundred and forty Thousand</v>
          </cell>
          <cell r="E744" t="str">
            <v xml:space="preserve"> seven hundred and forty Lakhs</v>
          </cell>
          <cell r="F744" t="str">
            <v xml:space="preserve"> seven hundred and forty Crores</v>
          </cell>
          <cell r="G744" t="str">
            <v xml:space="preserve"> seven hundred and forty Millions</v>
          </cell>
          <cell r="H744" t="str">
            <v xml:space="preserve"> seven hundred and forty Billions</v>
          </cell>
        </row>
        <row r="745">
          <cell r="A745">
            <v>741</v>
          </cell>
          <cell r="B745" t="str">
            <v xml:space="preserve"> seven hundred and forty one </v>
          </cell>
          <cell r="C745" t="str">
            <v xml:space="preserve"> seven hundred and forty one </v>
          </cell>
          <cell r="D745" t="str">
            <v xml:space="preserve"> seven hundred and forty one  Thousand</v>
          </cell>
          <cell r="E745" t="str">
            <v xml:space="preserve"> seven hundred and forty one  Lakhs</v>
          </cell>
          <cell r="F745" t="str">
            <v xml:space="preserve"> seven hundred and forty one  Crores</v>
          </cell>
          <cell r="G745" t="str">
            <v xml:space="preserve"> seven hundred and forty one  Millions</v>
          </cell>
          <cell r="H745" t="str">
            <v xml:space="preserve"> seven hundred and forty one  Billions</v>
          </cell>
        </row>
        <row r="746">
          <cell r="A746">
            <v>742</v>
          </cell>
          <cell r="B746" t="str">
            <v xml:space="preserve"> seven hundred and forty two</v>
          </cell>
          <cell r="C746" t="str">
            <v xml:space="preserve"> seven hundred and forty two</v>
          </cell>
          <cell r="D746" t="str">
            <v xml:space="preserve"> seven hundred and forty two Thousand</v>
          </cell>
          <cell r="E746" t="str">
            <v xml:space="preserve"> seven hundred and forty two Lakhs</v>
          </cell>
          <cell r="F746" t="str">
            <v xml:space="preserve"> seven hundred and forty two Crores</v>
          </cell>
          <cell r="G746" t="str">
            <v xml:space="preserve"> seven hundred and forty two Millions</v>
          </cell>
          <cell r="H746" t="str">
            <v xml:space="preserve"> seven hundred and forty two Billions</v>
          </cell>
        </row>
        <row r="747">
          <cell r="A747">
            <v>743</v>
          </cell>
          <cell r="B747" t="str">
            <v xml:space="preserve"> seven hundred and forty three </v>
          </cell>
          <cell r="C747" t="str">
            <v xml:space="preserve"> seven hundred and forty three </v>
          </cell>
          <cell r="D747" t="str">
            <v xml:space="preserve"> seven hundred and forty three  Thousand</v>
          </cell>
          <cell r="E747" t="str">
            <v xml:space="preserve"> seven hundred and forty three  Lakhs</v>
          </cell>
          <cell r="F747" t="str">
            <v xml:space="preserve"> seven hundred and forty three  Crores</v>
          </cell>
          <cell r="G747" t="str">
            <v xml:space="preserve"> seven hundred and forty three  Millions</v>
          </cell>
          <cell r="H747" t="str">
            <v xml:space="preserve"> seven hundred and forty three  Billions</v>
          </cell>
        </row>
        <row r="748">
          <cell r="A748">
            <v>744</v>
          </cell>
          <cell r="B748" t="str">
            <v xml:space="preserve"> seven hundred and forty four</v>
          </cell>
          <cell r="C748" t="str">
            <v xml:space="preserve"> seven hundred and forty four</v>
          </cell>
          <cell r="D748" t="str">
            <v xml:space="preserve"> seven hundred and forty four Thousand</v>
          </cell>
          <cell r="E748" t="str">
            <v xml:space="preserve"> seven hundred and forty four Lakhs</v>
          </cell>
          <cell r="F748" t="str">
            <v xml:space="preserve"> seven hundred and forty four Crores</v>
          </cell>
          <cell r="G748" t="str">
            <v xml:space="preserve"> seven hundred and forty four Millions</v>
          </cell>
          <cell r="H748" t="str">
            <v xml:space="preserve"> seven hundred and forty four Billions</v>
          </cell>
        </row>
        <row r="749">
          <cell r="A749">
            <v>745</v>
          </cell>
          <cell r="B749" t="str">
            <v xml:space="preserve"> seven hundred and forty five</v>
          </cell>
          <cell r="C749" t="str">
            <v xml:space="preserve"> seven hundred and forty five</v>
          </cell>
          <cell r="D749" t="str">
            <v xml:space="preserve"> seven hundred and forty five Thousand</v>
          </cell>
          <cell r="E749" t="str">
            <v xml:space="preserve"> seven hundred and forty five Lakhs</v>
          </cell>
          <cell r="F749" t="str">
            <v xml:space="preserve"> seven hundred and forty five Crores</v>
          </cell>
          <cell r="G749" t="str">
            <v xml:space="preserve"> seven hundred and forty five Millions</v>
          </cell>
          <cell r="H749" t="str">
            <v xml:space="preserve"> seven hundred and forty five Billions</v>
          </cell>
        </row>
        <row r="750">
          <cell r="A750">
            <v>746</v>
          </cell>
          <cell r="B750" t="str">
            <v xml:space="preserve"> seven hundred and forty six</v>
          </cell>
          <cell r="C750" t="str">
            <v xml:space="preserve"> seven hundred and forty six</v>
          </cell>
          <cell r="D750" t="str">
            <v xml:space="preserve"> seven hundred and forty six Thousand</v>
          </cell>
          <cell r="E750" t="str">
            <v xml:space="preserve"> seven hundred and forty six Lakhs</v>
          </cell>
          <cell r="F750" t="str">
            <v xml:space="preserve"> seven hundred and forty six Crores</v>
          </cell>
          <cell r="G750" t="str">
            <v xml:space="preserve"> seven hundred and forty six Millions</v>
          </cell>
          <cell r="H750" t="str">
            <v xml:space="preserve"> seven hundred and forty six Billions</v>
          </cell>
        </row>
        <row r="751">
          <cell r="A751">
            <v>747</v>
          </cell>
          <cell r="B751" t="str">
            <v xml:space="preserve"> seven hundred and forty seven</v>
          </cell>
          <cell r="C751" t="str">
            <v xml:space="preserve"> seven hundred and forty seven</v>
          </cell>
          <cell r="D751" t="str">
            <v xml:space="preserve"> seven hundred and forty seven Thousand</v>
          </cell>
          <cell r="E751" t="str">
            <v xml:space="preserve"> seven hundred and forty seven Lakhs</v>
          </cell>
          <cell r="F751" t="str">
            <v xml:space="preserve"> seven hundred and forty seven Crores</v>
          </cell>
          <cell r="G751" t="str">
            <v xml:space="preserve"> seven hundred and forty seven Millions</v>
          </cell>
          <cell r="H751" t="str">
            <v xml:space="preserve"> seven hundred and forty seven Billions</v>
          </cell>
        </row>
        <row r="752">
          <cell r="A752">
            <v>748</v>
          </cell>
          <cell r="B752" t="str">
            <v xml:space="preserve"> seven hundred and forty eight</v>
          </cell>
          <cell r="C752" t="str">
            <v xml:space="preserve"> seven hundred and forty eight</v>
          </cell>
          <cell r="D752" t="str">
            <v xml:space="preserve"> seven hundred and forty eight Thousand</v>
          </cell>
          <cell r="E752" t="str">
            <v xml:space="preserve"> seven hundred and forty eight Lakhs</v>
          </cell>
          <cell r="F752" t="str">
            <v xml:space="preserve"> seven hundred and forty eight Crores</v>
          </cell>
          <cell r="G752" t="str">
            <v xml:space="preserve"> seven hundred and forty eight Millions</v>
          </cell>
          <cell r="H752" t="str">
            <v xml:space="preserve"> seven hundred and forty eight Billions</v>
          </cell>
        </row>
        <row r="753">
          <cell r="A753">
            <v>749</v>
          </cell>
          <cell r="B753" t="str">
            <v xml:space="preserve"> seven hundred and forty nine</v>
          </cell>
          <cell r="C753" t="str">
            <v xml:space="preserve"> seven hundred and forty nine</v>
          </cell>
          <cell r="D753" t="str">
            <v xml:space="preserve"> seven hundred and forty nine Thousand</v>
          </cell>
          <cell r="E753" t="str">
            <v xml:space="preserve"> seven hundred and forty nine Lakhs</v>
          </cell>
          <cell r="F753" t="str">
            <v xml:space="preserve"> seven hundred and forty nine Crores</v>
          </cell>
          <cell r="G753" t="str">
            <v xml:space="preserve"> seven hundred and forty nine Millions</v>
          </cell>
          <cell r="H753" t="str">
            <v xml:space="preserve"> seven hundred and forty nine Billions</v>
          </cell>
        </row>
        <row r="754">
          <cell r="A754">
            <v>750</v>
          </cell>
          <cell r="B754" t="str">
            <v xml:space="preserve"> seven hundred and fifty</v>
          </cell>
          <cell r="C754" t="str">
            <v xml:space="preserve"> seven hundred and fifty</v>
          </cell>
          <cell r="D754" t="str">
            <v xml:space="preserve"> seven hundred and fifty Thousand</v>
          </cell>
          <cell r="E754" t="str">
            <v xml:space="preserve"> seven hundred and fifty Lakhs</v>
          </cell>
          <cell r="F754" t="str">
            <v xml:space="preserve"> seven hundred and fifty Crores</v>
          </cell>
          <cell r="G754" t="str">
            <v xml:space="preserve"> seven hundred and fifty Millions</v>
          </cell>
          <cell r="H754" t="str">
            <v xml:space="preserve"> seven hundred and fifty Billions</v>
          </cell>
        </row>
        <row r="755">
          <cell r="A755">
            <v>751</v>
          </cell>
          <cell r="B755" t="str">
            <v xml:space="preserve"> seven hundred and fifty one</v>
          </cell>
          <cell r="C755" t="str">
            <v xml:space="preserve"> seven hundred and fifty one</v>
          </cell>
          <cell r="D755" t="str">
            <v xml:space="preserve"> seven hundred and fifty one Thousand</v>
          </cell>
          <cell r="E755" t="str">
            <v xml:space="preserve"> seven hundred and fifty one Lakhs</v>
          </cell>
          <cell r="F755" t="str">
            <v xml:space="preserve"> seven hundred and fifty one Crores</v>
          </cell>
          <cell r="G755" t="str">
            <v xml:space="preserve"> seven hundred and fifty one Millions</v>
          </cell>
          <cell r="H755" t="str">
            <v xml:space="preserve"> seven hundred and fifty one Billions</v>
          </cell>
        </row>
        <row r="756">
          <cell r="A756">
            <v>752</v>
          </cell>
          <cell r="B756" t="str">
            <v xml:space="preserve"> seven hundred and fifty two</v>
          </cell>
          <cell r="C756" t="str">
            <v xml:space="preserve"> seven hundred and fifty two</v>
          </cell>
          <cell r="D756" t="str">
            <v xml:space="preserve"> seven hundred and fifty two Thousand</v>
          </cell>
          <cell r="E756" t="str">
            <v xml:space="preserve"> seven hundred and fifty two Lakhs</v>
          </cell>
          <cell r="F756" t="str">
            <v xml:space="preserve"> seven hundred and fifty two Crores</v>
          </cell>
          <cell r="G756" t="str">
            <v xml:space="preserve"> seven hundred and fifty two Millions</v>
          </cell>
          <cell r="H756" t="str">
            <v xml:space="preserve"> seven hundred and fifty two Billions</v>
          </cell>
        </row>
        <row r="757">
          <cell r="A757">
            <v>753</v>
          </cell>
          <cell r="B757" t="str">
            <v xml:space="preserve"> seven hundred and fifty three</v>
          </cell>
          <cell r="C757" t="str">
            <v xml:space="preserve"> seven hundred and fifty three</v>
          </cell>
          <cell r="D757" t="str">
            <v xml:space="preserve"> seven hundred and fifty three Thousand</v>
          </cell>
          <cell r="E757" t="str">
            <v xml:space="preserve"> seven hundred and fifty three Lakhs</v>
          </cell>
          <cell r="F757" t="str">
            <v xml:space="preserve"> seven hundred and fifty three Crores</v>
          </cell>
          <cell r="G757" t="str">
            <v xml:space="preserve"> seven hundred and fifty three Millions</v>
          </cell>
          <cell r="H757" t="str">
            <v xml:space="preserve"> seven hundred and fifty three Billions</v>
          </cell>
        </row>
        <row r="758">
          <cell r="A758">
            <v>754</v>
          </cell>
          <cell r="B758" t="str">
            <v xml:space="preserve"> seven hundred and fifty four</v>
          </cell>
          <cell r="C758" t="str">
            <v xml:space="preserve"> seven hundred and fifty four</v>
          </cell>
          <cell r="D758" t="str">
            <v xml:space="preserve"> seven hundred and fifty four Thousand</v>
          </cell>
          <cell r="E758" t="str">
            <v xml:space="preserve"> seven hundred and fifty four Lakhs</v>
          </cell>
          <cell r="F758" t="str">
            <v xml:space="preserve"> seven hundred and fifty four Crores</v>
          </cell>
          <cell r="G758" t="str">
            <v xml:space="preserve"> seven hundred and fifty four Millions</v>
          </cell>
          <cell r="H758" t="str">
            <v xml:space="preserve"> seven hundred and fifty four Billions</v>
          </cell>
        </row>
        <row r="759">
          <cell r="A759">
            <v>755</v>
          </cell>
          <cell r="B759" t="str">
            <v xml:space="preserve"> seven hundred and fifty five</v>
          </cell>
          <cell r="C759" t="str">
            <v xml:space="preserve"> seven hundred and fifty five</v>
          </cell>
          <cell r="D759" t="str">
            <v xml:space="preserve"> seven hundred and fifty five Thousand</v>
          </cell>
          <cell r="E759" t="str">
            <v xml:space="preserve"> seven hundred and fifty five Lakhs</v>
          </cell>
          <cell r="F759" t="str">
            <v xml:space="preserve"> seven hundred and fifty five Crores</v>
          </cell>
          <cell r="G759" t="str">
            <v xml:space="preserve"> seven hundred and fifty five Millions</v>
          </cell>
          <cell r="H759" t="str">
            <v xml:space="preserve"> seven hundred and fifty five Billions</v>
          </cell>
        </row>
        <row r="760">
          <cell r="A760">
            <v>756</v>
          </cell>
          <cell r="B760" t="str">
            <v xml:space="preserve"> seven hundred and fifty six</v>
          </cell>
          <cell r="C760" t="str">
            <v xml:space="preserve"> seven hundred and fifty six</v>
          </cell>
          <cell r="D760" t="str">
            <v xml:space="preserve"> seven hundred and fifty six Thousand</v>
          </cell>
          <cell r="E760" t="str">
            <v xml:space="preserve"> seven hundred and fifty six Lakhs</v>
          </cell>
          <cell r="F760" t="str">
            <v xml:space="preserve"> seven hundred and fifty six Crores</v>
          </cell>
          <cell r="G760" t="str">
            <v xml:space="preserve"> seven hundred and fifty six Millions</v>
          </cell>
          <cell r="H760" t="str">
            <v xml:space="preserve"> seven hundred and fifty six Billions</v>
          </cell>
        </row>
        <row r="761">
          <cell r="A761">
            <v>757</v>
          </cell>
          <cell r="B761" t="str">
            <v xml:space="preserve"> seven hundred and fifty seven</v>
          </cell>
          <cell r="C761" t="str">
            <v xml:space="preserve"> seven hundred and fifty seven</v>
          </cell>
          <cell r="D761" t="str">
            <v xml:space="preserve"> seven hundred and fifty seven Thousand</v>
          </cell>
          <cell r="E761" t="str">
            <v xml:space="preserve"> seven hundred and fifty seven Lakhs</v>
          </cell>
          <cell r="F761" t="str">
            <v xml:space="preserve"> seven hundred and fifty seven Crores</v>
          </cell>
          <cell r="G761" t="str">
            <v xml:space="preserve"> seven hundred and fifty seven Millions</v>
          </cell>
          <cell r="H761" t="str">
            <v xml:space="preserve"> seven hundred and fifty seven Billions</v>
          </cell>
        </row>
        <row r="762">
          <cell r="A762">
            <v>758</v>
          </cell>
          <cell r="B762" t="str">
            <v xml:space="preserve"> seven hundred and fifty eight</v>
          </cell>
          <cell r="C762" t="str">
            <v xml:space="preserve"> seven hundred and fifty eight</v>
          </cell>
          <cell r="D762" t="str">
            <v xml:space="preserve"> seven hundred and fifty eight Thousand</v>
          </cell>
          <cell r="E762" t="str">
            <v xml:space="preserve"> seven hundred and fifty eight Lakhs</v>
          </cell>
          <cell r="F762" t="str">
            <v xml:space="preserve"> seven hundred and fifty eight Crores</v>
          </cell>
          <cell r="G762" t="str">
            <v xml:space="preserve"> seven hundred and fifty eight Millions</v>
          </cell>
          <cell r="H762" t="str">
            <v xml:space="preserve"> seven hundred and fifty eight Billions</v>
          </cell>
        </row>
        <row r="763">
          <cell r="A763">
            <v>759</v>
          </cell>
          <cell r="B763" t="str">
            <v xml:space="preserve"> seven hundred and fifty nine</v>
          </cell>
          <cell r="C763" t="str">
            <v xml:space="preserve"> seven hundred and fifty nine</v>
          </cell>
          <cell r="D763" t="str">
            <v xml:space="preserve"> seven hundred and fifty nine Thousand</v>
          </cell>
          <cell r="E763" t="str">
            <v xml:space="preserve"> seven hundred and fifty nine Lakhs</v>
          </cell>
          <cell r="F763" t="str">
            <v xml:space="preserve"> seven hundred and fifty nine Crores</v>
          </cell>
          <cell r="G763" t="str">
            <v xml:space="preserve"> seven hundred and fifty nine Millions</v>
          </cell>
          <cell r="H763" t="str">
            <v xml:space="preserve"> seven hundred and fifty nine Billions</v>
          </cell>
        </row>
        <row r="764">
          <cell r="A764">
            <v>760</v>
          </cell>
          <cell r="B764" t="str">
            <v xml:space="preserve"> seven hundred and sixty</v>
          </cell>
          <cell r="C764" t="str">
            <v xml:space="preserve"> seven hundred and sixty</v>
          </cell>
          <cell r="D764" t="str">
            <v xml:space="preserve"> seven hundred and sixty Thousand</v>
          </cell>
          <cell r="E764" t="str">
            <v xml:space="preserve"> seven hundred and sixty Lakhs</v>
          </cell>
          <cell r="F764" t="str">
            <v xml:space="preserve"> seven hundred and sixty Crores</v>
          </cell>
          <cell r="G764" t="str">
            <v xml:space="preserve"> seven hundred and sixty Millions</v>
          </cell>
          <cell r="H764" t="str">
            <v xml:space="preserve"> seven hundred and sixty Billions</v>
          </cell>
        </row>
        <row r="765">
          <cell r="A765">
            <v>761</v>
          </cell>
          <cell r="B765" t="str">
            <v xml:space="preserve"> seven hundred and sixty one</v>
          </cell>
          <cell r="C765" t="str">
            <v xml:space="preserve"> seven hundred and sixty one</v>
          </cell>
          <cell r="D765" t="str">
            <v xml:space="preserve"> seven hundred and sixty one Thousand</v>
          </cell>
          <cell r="E765" t="str">
            <v xml:space="preserve"> seven hundred and sixty one Lakhs</v>
          </cell>
          <cell r="F765" t="str">
            <v xml:space="preserve"> seven hundred and sixty one Crores</v>
          </cell>
          <cell r="G765" t="str">
            <v xml:space="preserve"> seven hundred and sixty one Millions</v>
          </cell>
          <cell r="H765" t="str">
            <v xml:space="preserve"> seven hundred and sixty one Billions</v>
          </cell>
        </row>
        <row r="766">
          <cell r="A766">
            <v>762</v>
          </cell>
          <cell r="B766" t="str">
            <v xml:space="preserve"> seven hundred and sixty two</v>
          </cell>
          <cell r="C766" t="str">
            <v xml:space="preserve"> seven hundred and sixty two</v>
          </cell>
          <cell r="D766" t="str">
            <v xml:space="preserve"> seven hundred and sixty two Thousand</v>
          </cell>
          <cell r="E766" t="str">
            <v xml:space="preserve"> seven hundred and sixty two Lakhs</v>
          </cell>
          <cell r="F766" t="str">
            <v xml:space="preserve"> seven hundred and sixty two Crores</v>
          </cell>
          <cell r="G766" t="str">
            <v xml:space="preserve"> seven hundred and sixty two Millions</v>
          </cell>
          <cell r="H766" t="str">
            <v xml:space="preserve"> seven hundred and sixty two Billions</v>
          </cell>
        </row>
        <row r="767">
          <cell r="A767">
            <v>763</v>
          </cell>
          <cell r="B767" t="str">
            <v xml:space="preserve"> seven hundred and sixty three</v>
          </cell>
          <cell r="C767" t="str">
            <v xml:space="preserve"> seven hundred and sixty three</v>
          </cell>
          <cell r="D767" t="str">
            <v xml:space="preserve"> seven hundred and sixty three Thousand</v>
          </cell>
          <cell r="E767" t="str">
            <v xml:space="preserve"> seven hundred and sixty three Lakhs</v>
          </cell>
          <cell r="F767" t="str">
            <v xml:space="preserve"> seven hundred and sixty three Crores</v>
          </cell>
          <cell r="G767" t="str">
            <v xml:space="preserve"> seven hundred and sixty three Millions</v>
          </cell>
          <cell r="H767" t="str">
            <v xml:space="preserve"> seven hundred and sixty three Billions</v>
          </cell>
        </row>
        <row r="768">
          <cell r="A768">
            <v>764</v>
          </cell>
          <cell r="B768" t="str">
            <v xml:space="preserve"> seven hundred and sixty four</v>
          </cell>
          <cell r="C768" t="str">
            <v xml:space="preserve"> seven hundred and sixty four</v>
          </cell>
          <cell r="D768" t="str">
            <v xml:space="preserve"> seven hundred and sixty four Thousand</v>
          </cell>
          <cell r="E768" t="str">
            <v xml:space="preserve"> seven hundred and sixty four Lakhs</v>
          </cell>
          <cell r="F768" t="str">
            <v xml:space="preserve"> seven hundred and sixty four Crores</v>
          </cell>
          <cell r="G768" t="str">
            <v xml:space="preserve"> seven hundred and sixty four Millions</v>
          </cell>
          <cell r="H768" t="str">
            <v xml:space="preserve"> seven hundred and sixty four Billions</v>
          </cell>
        </row>
        <row r="769">
          <cell r="A769">
            <v>765</v>
          </cell>
          <cell r="B769" t="str">
            <v xml:space="preserve"> seven hundred and sixty five</v>
          </cell>
          <cell r="C769" t="str">
            <v xml:space="preserve"> seven hundred and sixty five</v>
          </cell>
          <cell r="D769" t="str">
            <v xml:space="preserve"> seven hundred and sixty five Thousand</v>
          </cell>
          <cell r="E769" t="str">
            <v xml:space="preserve"> seven hundred and sixty five Lakhs</v>
          </cell>
          <cell r="F769" t="str">
            <v xml:space="preserve"> seven hundred and sixty five Crores</v>
          </cell>
          <cell r="G769" t="str">
            <v xml:space="preserve"> seven hundred and sixty five Millions</v>
          </cell>
          <cell r="H769" t="str">
            <v xml:space="preserve"> seven hundred and sixty five Billions</v>
          </cell>
        </row>
        <row r="770">
          <cell r="A770">
            <v>766</v>
          </cell>
          <cell r="B770" t="str">
            <v xml:space="preserve"> seven hundred and sixty six</v>
          </cell>
          <cell r="C770" t="str">
            <v xml:space="preserve"> seven hundred and sixty six</v>
          </cell>
          <cell r="D770" t="str">
            <v xml:space="preserve"> seven hundred and sixty six Thousand</v>
          </cell>
          <cell r="E770" t="str">
            <v xml:space="preserve"> seven hundred and sixty six Lakhs</v>
          </cell>
          <cell r="F770" t="str">
            <v xml:space="preserve"> seven hundred and sixty six Crores</v>
          </cell>
          <cell r="G770" t="str">
            <v xml:space="preserve"> seven hundred and sixty six Millions</v>
          </cell>
          <cell r="H770" t="str">
            <v xml:space="preserve"> seven hundred and sixty six Billions</v>
          </cell>
        </row>
        <row r="771">
          <cell r="A771">
            <v>767</v>
          </cell>
          <cell r="B771" t="str">
            <v xml:space="preserve"> seven hundred and sixty seven</v>
          </cell>
          <cell r="C771" t="str">
            <v xml:space="preserve"> seven hundred and sixty seven</v>
          </cell>
          <cell r="D771" t="str">
            <v xml:space="preserve"> seven hundred and sixty seven Thousand</v>
          </cell>
          <cell r="E771" t="str">
            <v xml:space="preserve"> seven hundred and sixty seven Lakhs</v>
          </cell>
          <cell r="F771" t="str">
            <v xml:space="preserve"> seven hundred and sixty seven Crores</v>
          </cell>
          <cell r="G771" t="str">
            <v xml:space="preserve"> seven hundred and sixty seven Millions</v>
          </cell>
          <cell r="H771" t="str">
            <v xml:space="preserve"> seven hundred and sixty seven Billions</v>
          </cell>
        </row>
        <row r="772">
          <cell r="A772">
            <v>768</v>
          </cell>
          <cell r="B772" t="str">
            <v xml:space="preserve"> seven hundred and sixty eight</v>
          </cell>
          <cell r="C772" t="str">
            <v xml:space="preserve"> seven hundred and sixty eight</v>
          </cell>
          <cell r="D772" t="str">
            <v xml:space="preserve"> seven hundred and sixty eight Thousand</v>
          </cell>
          <cell r="E772" t="str">
            <v xml:space="preserve"> seven hundred and sixty eight Lakhs</v>
          </cell>
          <cell r="F772" t="str">
            <v xml:space="preserve"> seven hundred and sixty eight Crores</v>
          </cell>
          <cell r="G772" t="str">
            <v xml:space="preserve"> seven hundred and sixty eight Millions</v>
          </cell>
          <cell r="H772" t="str">
            <v xml:space="preserve"> seven hundred and sixty eight Billions</v>
          </cell>
        </row>
        <row r="773">
          <cell r="A773">
            <v>769</v>
          </cell>
          <cell r="B773" t="str">
            <v xml:space="preserve"> seven hundred and sixty nine</v>
          </cell>
          <cell r="C773" t="str">
            <v xml:space="preserve"> seven hundred and sixty nine</v>
          </cell>
          <cell r="D773" t="str">
            <v xml:space="preserve"> seven hundred and sixty nine Thousand</v>
          </cell>
          <cell r="E773" t="str">
            <v xml:space="preserve"> seven hundred and sixty nine Lakhs</v>
          </cell>
          <cell r="F773" t="str">
            <v xml:space="preserve"> seven hundred and sixty nine Crores</v>
          </cell>
          <cell r="G773" t="str">
            <v xml:space="preserve"> seven hundred and sixty nine Millions</v>
          </cell>
          <cell r="H773" t="str">
            <v xml:space="preserve"> seven hundred and sixty nine Billions</v>
          </cell>
        </row>
        <row r="774">
          <cell r="A774">
            <v>770</v>
          </cell>
          <cell r="B774" t="str">
            <v xml:space="preserve"> seven hundred and seventy</v>
          </cell>
          <cell r="C774" t="str">
            <v xml:space="preserve"> seven hundred and seventy</v>
          </cell>
          <cell r="D774" t="str">
            <v xml:space="preserve"> seven hundred and seventy Thousand</v>
          </cell>
          <cell r="E774" t="str">
            <v xml:space="preserve"> seven hundred and seventy Lakhs</v>
          </cell>
          <cell r="F774" t="str">
            <v xml:space="preserve"> seven hundred and seventy Crores</v>
          </cell>
          <cell r="G774" t="str">
            <v xml:space="preserve"> seven hundred and seventy Millions</v>
          </cell>
          <cell r="H774" t="str">
            <v xml:space="preserve"> seven hundred and seventy Billions</v>
          </cell>
        </row>
        <row r="775">
          <cell r="A775">
            <v>771</v>
          </cell>
          <cell r="B775" t="str">
            <v xml:space="preserve"> seven hundred and seventy one</v>
          </cell>
          <cell r="C775" t="str">
            <v xml:space="preserve"> seven hundred and seventy one</v>
          </cell>
          <cell r="D775" t="str">
            <v xml:space="preserve"> seven hundred and seventy one Thousand</v>
          </cell>
          <cell r="E775" t="str">
            <v xml:space="preserve"> seven hundred and seventy one Lakhs</v>
          </cell>
          <cell r="F775" t="str">
            <v xml:space="preserve"> seven hundred and seventy one Crores</v>
          </cell>
          <cell r="G775" t="str">
            <v xml:space="preserve"> seven hundred and seventy one Millions</v>
          </cell>
          <cell r="H775" t="str">
            <v xml:space="preserve"> seven hundred and seventy one Billions</v>
          </cell>
        </row>
        <row r="776">
          <cell r="A776">
            <v>772</v>
          </cell>
          <cell r="B776" t="str">
            <v xml:space="preserve"> seven hundred and seventy two</v>
          </cell>
          <cell r="C776" t="str">
            <v xml:space="preserve"> seven hundred and seventy two</v>
          </cell>
          <cell r="D776" t="str">
            <v xml:space="preserve"> seven hundred and seventy two Thousand</v>
          </cell>
          <cell r="E776" t="str">
            <v xml:space="preserve"> seven hundred and seventy two Lakhs</v>
          </cell>
          <cell r="F776" t="str">
            <v xml:space="preserve"> seven hundred and seventy two Crores</v>
          </cell>
          <cell r="G776" t="str">
            <v xml:space="preserve"> seven hundred and seventy two Millions</v>
          </cell>
          <cell r="H776" t="str">
            <v xml:space="preserve"> seven hundred and seventy two Billions</v>
          </cell>
        </row>
        <row r="777">
          <cell r="A777">
            <v>773</v>
          </cell>
          <cell r="B777" t="str">
            <v xml:space="preserve"> seven hundred and seventy three</v>
          </cell>
          <cell r="C777" t="str">
            <v xml:space="preserve"> seven hundred and seventy three</v>
          </cell>
          <cell r="D777" t="str">
            <v xml:space="preserve"> seven hundred and seventy three Thousand</v>
          </cell>
          <cell r="E777" t="str">
            <v xml:space="preserve"> seven hundred and seventy three Lakhs</v>
          </cell>
          <cell r="F777" t="str">
            <v xml:space="preserve"> seven hundred and seventy three Crores</v>
          </cell>
          <cell r="G777" t="str">
            <v xml:space="preserve"> seven hundred and seventy three Millions</v>
          </cell>
          <cell r="H777" t="str">
            <v xml:space="preserve"> seven hundred and seventy three Billions</v>
          </cell>
        </row>
        <row r="778">
          <cell r="A778">
            <v>774</v>
          </cell>
          <cell r="B778" t="str">
            <v xml:space="preserve"> seven hundred and seventy four</v>
          </cell>
          <cell r="C778" t="str">
            <v xml:space="preserve"> seven hundred and seventy four</v>
          </cell>
          <cell r="D778" t="str">
            <v xml:space="preserve"> seven hundred and seventy four Thousand</v>
          </cell>
          <cell r="E778" t="str">
            <v xml:space="preserve"> seven hundred and seventy four Lakhs</v>
          </cell>
          <cell r="F778" t="str">
            <v xml:space="preserve"> seven hundred and seventy four Crores</v>
          </cell>
          <cell r="G778" t="str">
            <v xml:space="preserve"> seven hundred and seventy four Millions</v>
          </cell>
          <cell r="H778" t="str">
            <v xml:space="preserve"> seven hundred and seventy four Billions</v>
          </cell>
        </row>
        <row r="779">
          <cell r="A779">
            <v>775</v>
          </cell>
          <cell r="B779" t="str">
            <v xml:space="preserve"> seven hundred and seventy five</v>
          </cell>
          <cell r="C779" t="str">
            <v xml:space="preserve"> seven hundred and seventy five</v>
          </cell>
          <cell r="D779" t="str">
            <v xml:space="preserve"> seven hundred and seventy five Thousand</v>
          </cell>
          <cell r="E779" t="str">
            <v xml:space="preserve"> seven hundred and seventy five Lakhs</v>
          </cell>
          <cell r="F779" t="str">
            <v xml:space="preserve"> seven hundred and seventy five Crores</v>
          </cell>
          <cell r="G779" t="str">
            <v xml:space="preserve"> seven hundred and seventy five Millions</v>
          </cell>
          <cell r="H779" t="str">
            <v xml:space="preserve"> seven hundred and seventy five Billions</v>
          </cell>
        </row>
        <row r="780">
          <cell r="A780">
            <v>776</v>
          </cell>
          <cell r="B780" t="str">
            <v xml:space="preserve"> seven hundred and seventy six</v>
          </cell>
          <cell r="C780" t="str">
            <v xml:space="preserve"> seven hundred and seventy six</v>
          </cell>
          <cell r="D780" t="str">
            <v xml:space="preserve"> seven hundred and seventy six Thousand</v>
          </cell>
          <cell r="E780" t="str">
            <v xml:space="preserve"> seven hundred and seventy six Lakhs</v>
          </cell>
          <cell r="F780" t="str">
            <v xml:space="preserve"> seven hundred and seventy six Crores</v>
          </cell>
          <cell r="G780" t="str">
            <v xml:space="preserve"> seven hundred and seventy six Millions</v>
          </cell>
          <cell r="H780" t="str">
            <v xml:space="preserve"> seven hundred and seventy six Billions</v>
          </cell>
        </row>
        <row r="781">
          <cell r="A781">
            <v>777</v>
          </cell>
          <cell r="B781" t="str">
            <v xml:space="preserve"> seven hundred and seventy seven</v>
          </cell>
          <cell r="C781" t="str">
            <v xml:space="preserve"> seven hundred and seventy seven</v>
          </cell>
          <cell r="D781" t="str">
            <v xml:space="preserve"> seven hundred and seventy seven Thousand</v>
          </cell>
          <cell r="E781" t="str">
            <v xml:space="preserve"> seven hundred and seventy seven Lakhs</v>
          </cell>
          <cell r="F781" t="str">
            <v xml:space="preserve"> seven hundred and seventy seven Crores</v>
          </cell>
          <cell r="G781" t="str">
            <v xml:space="preserve"> seven hundred and seventy seven Millions</v>
          </cell>
          <cell r="H781" t="str">
            <v xml:space="preserve"> seven hundred and seventy seven Billions</v>
          </cell>
        </row>
        <row r="782">
          <cell r="A782">
            <v>778</v>
          </cell>
          <cell r="B782" t="str">
            <v xml:space="preserve"> seven hundred and seventy eight</v>
          </cell>
          <cell r="C782" t="str">
            <v xml:space="preserve"> seven hundred and seventy eight</v>
          </cell>
          <cell r="D782" t="str">
            <v xml:space="preserve"> seven hundred and seventy eight Thousand</v>
          </cell>
          <cell r="E782" t="str">
            <v xml:space="preserve"> seven hundred and seventy eight Lakhs</v>
          </cell>
          <cell r="F782" t="str">
            <v xml:space="preserve"> seven hundred and seventy eight Crores</v>
          </cell>
          <cell r="G782" t="str">
            <v xml:space="preserve"> seven hundred and seventy eight Millions</v>
          </cell>
          <cell r="H782" t="str">
            <v xml:space="preserve"> seven hundred and seventy eight Billions</v>
          </cell>
        </row>
        <row r="783">
          <cell r="A783">
            <v>779</v>
          </cell>
          <cell r="B783" t="str">
            <v xml:space="preserve"> seven hundred and seventy nine</v>
          </cell>
          <cell r="C783" t="str">
            <v xml:space="preserve"> seven hundred and seventy nine</v>
          </cell>
          <cell r="D783" t="str">
            <v xml:space="preserve"> seven hundred and seventy nine Thousand</v>
          </cell>
          <cell r="E783" t="str">
            <v xml:space="preserve"> seven hundred and seventy nine Lakhs</v>
          </cell>
          <cell r="F783" t="str">
            <v xml:space="preserve"> seven hundred and seventy nine Crores</v>
          </cell>
          <cell r="G783" t="str">
            <v xml:space="preserve"> seven hundred and seventy nine Millions</v>
          </cell>
          <cell r="H783" t="str">
            <v xml:space="preserve"> seven hundred and seventy nine Billions</v>
          </cell>
        </row>
        <row r="784">
          <cell r="A784">
            <v>780</v>
          </cell>
          <cell r="B784" t="str">
            <v xml:space="preserve"> seven hundred and eighty</v>
          </cell>
          <cell r="C784" t="str">
            <v xml:space="preserve"> seven hundred and eighty</v>
          </cell>
          <cell r="D784" t="str">
            <v xml:space="preserve"> seven hundred and eighty Thousand</v>
          </cell>
          <cell r="E784" t="str">
            <v xml:space="preserve"> seven hundred and eighty Lakhs</v>
          </cell>
          <cell r="F784" t="str">
            <v xml:space="preserve"> seven hundred and eighty Crores</v>
          </cell>
          <cell r="G784" t="str">
            <v xml:space="preserve"> seven hundred and eighty Millions</v>
          </cell>
          <cell r="H784" t="str">
            <v xml:space="preserve"> seven hundred and eighty Billions</v>
          </cell>
        </row>
        <row r="785">
          <cell r="A785">
            <v>781</v>
          </cell>
          <cell r="B785" t="str">
            <v xml:space="preserve"> seven hundred and eighty one</v>
          </cell>
          <cell r="C785" t="str">
            <v xml:space="preserve"> seven hundred and eighty one</v>
          </cell>
          <cell r="D785" t="str">
            <v xml:space="preserve"> seven hundred and eighty one Thousand</v>
          </cell>
          <cell r="E785" t="str">
            <v xml:space="preserve"> seven hundred and eighty one Lakhs</v>
          </cell>
          <cell r="F785" t="str">
            <v xml:space="preserve"> seven hundred and eighty one Crores</v>
          </cell>
          <cell r="G785" t="str">
            <v xml:space="preserve"> seven hundred and eighty one Millions</v>
          </cell>
          <cell r="H785" t="str">
            <v xml:space="preserve"> seven hundred and eighty one Billions</v>
          </cell>
        </row>
        <row r="786">
          <cell r="A786">
            <v>782</v>
          </cell>
          <cell r="B786" t="str">
            <v xml:space="preserve"> seven hundred and eighty two</v>
          </cell>
          <cell r="C786" t="str">
            <v xml:space="preserve"> seven hundred and eighty two</v>
          </cell>
          <cell r="D786" t="str">
            <v xml:space="preserve"> seven hundred and eighty two Thousand</v>
          </cell>
          <cell r="E786" t="str">
            <v xml:space="preserve"> seven hundred and eighty two Lakhs</v>
          </cell>
          <cell r="F786" t="str">
            <v xml:space="preserve"> seven hundred and eighty two Crores</v>
          </cell>
          <cell r="G786" t="str">
            <v xml:space="preserve"> seven hundred and eighty two Millions</v>
          </cell>
          <cell r="H786" t="str">
            <v xml:space="preserve"> seven hundred and eighty two Billions</v>
          </cell>
        </row>
        <row r="787">
          <cell r="A787">
            <v>783</v>
          </cell>
          <cell r="B787" t="str">
            <v xml:space="preserve"> seven hundred and eighty three</v>
          </cell>
          <cell r="C787" t="str">
            <v xml:space="preserve"> seven hundred and eighty three</v>
          </cell>
          <cell r="D787" t="str">
            <v xml:space="preserve"> seven hundred and eighty three Thousand</v>
          </cell>
          <cell r="E787" t="str">
            <v xml:space="preserve"> seven hundred and eighty three Lakhs</v>
          </cell>
          <cell r="F787" t="str">
            <v xml:space="preserve"> seven hundred and eighty three Crores</v>
          </cell>
          <cell r="G787" t="str">
            <v xml:space="preserve"> seven hundred and eighty three Millions</v>
          </cell>
          <cell r="H787" t="str">
            <v xml:space="preserve"> seven hundred and eighty three Billions</v>
          </cell>
        </row>
        <row r="788">
          <cell r="A788">
            <v>784</v>
          </cell>
          <cell r="B788" t="str">
            <v xml:space="preserve"> seven hundred and eighty four</v>
          </cell>
          <cell r="C788" t="str">
            <v xml:space="preserve"> seven hundred and eighty four</v>
          </cell>
          <cell r="D788" t="str">
            <v xml:space="preserve"> seven hundred and eighty four Thousand</v>
          </cell>
          <cell r="E788" t="str">
            <v xml:space="preserve"> seven hundred and eighty four Lakhs</v>
          </cell>
          <cell r="F788" t="str">
            <v xml:space="preserve"> seven hundred and eighty four Crores</v>
          </cell>
          <cell r="G788" t="str">
            <v xml:space="preserve"> seven hundred and eighty four Millions</v>
          </cell>
          <cell r="H788" t="str">
            <v xml:space="preserve"> seven hundred and eighty four Billions</v>
          </cell>
        </row>
        <row r="789">
          <cell r="A789">
            <v>785</v>
          </cell>
          <cell r="B789" t="str">
            <v xml:space="preserve"> seven hundred and eighty five</v>
          </cell>
          <cell r="C789" t="str">
            <v xml:space="preserve"> seven hundred and eighty five</v>
          </cell>
          <cell r="D789" t="str">
            <v xml:space="preserve"> seven hundred and eighty five Thousand</v>
          </cell>
          <cell r="E789" t="str">
            <v xml:space="preserve"> seven hundred and eighty five Lakhs</v>
          </cell>
          <cell r="F789" t="str">
            <v xml:space="preserve"> seven hundred and eighty five Crores</v>
          </cell>
          <cell r="G789" t="str">
            <v xml:space="preserve"> seven hundred and eighty five Millions</v>
          </cell>
          <cell r="H789" t="str">
            <v xml:space="preserve"> seven hundred and eighty five Billions</v>
          </cell>
        </row>
        <row r="790">
          <cell r="A790">
            <v>786</v>
          </cell>
          <cell r="B790" t="str">
            <v xml:space="preserve"> seven hundred and eighty six</v>
          </cell>
          <cell r="C790" t="str">
            <v xml:space="preserve"> seven hundred and eighty six</v>
          </cell>
          <cell r="D790" t="str">
            <v xml:space="preserve"> seven hundred and eighty six Thousand</v>
          </cell>
          <cell r="E790" t="str">
            <v xml:space="preserve"> seven hundred and eighty six Lakhs</v>
          </cell>
          <cell r="F790" t="str">
            <v xml:space="preserve"> seven hundred and eighty six Crores</v>
          </cell>
          <cell r="G790" t="str">
            <v xml:space="preserve"> seven hundred and eighty six Millions</v>
          </cell>
          <cell r="H790" t="str">
            <v xml:space="preserve"> seven hundred and eighty six Billions</v>
          </cell>
        </row>
        <row r="791">
          <cell r="A791">
            <v>787</v>
          </cell>
          <cell r="B791" t="str">
            <v xml:space="preserve"> seven hundred and eighty seven</v>
          </cell>
          <cell r="C791" t="str">
            <v xml:space="preserve"> seven hundred and eighty seven</v>
          </cell>
          <cell r="D791" t="str">
            <v xml:space="preserve"> seven hundred and eighty seven Thousand</v>
          </cell>
          <cell r="E791" t="str">
            <v xml:space="preserve"> seven hundred and eighty seven Lakhs</v>
          </cell>
          <cell r="F791" t="str">
            <v xml:space="preserve"> seven hundred and eighty seven Crores</v>
          </cell>
          <cell r="G791" t="str">
            <v xml:space="preserve"> seven hundred and eighty seven Millions</v>
          </cell>
          <cell r="H791" t="str">
            <v xml:space="preserve"> seven hundred and eighty seven Billions</v>
          </cell>
        </row>
        <row r="792">
          <cell r="A792">
            <v>788</v>
          </cell>
          <cell r="B792" t="str">
            <v xml:space="preserve"> seven hundred and eighty eight</v>
          </cell>
          <cell r="C792" t="str">
            <v xml:space="preserve"> seven hundred and eighty eight</v>
          </cell>
          <cell r="D792" t="str">
            <v xml:space="preserve"> seven hundred and eighty eight Thousand</v>
          </cell>
          <cell r="E792" t="str">
            <v xml:space="preserve"> seven hundred and eighty eight Lakhs</v>
          </cell>
          <cell r="F792" t="str">
            <v xml:space="preserve"> seven hundred and eighty eight Crores</v>
          </cell>
          <cell r="G792" t="str">
            <v xml:space="preserve"> seven hundred and eighty eight Millions</v>
          </cell>
          <cell r="H792" t="str">
            <v xml:space="preserve"> seven hundred and eighty eight Billions</v>
          </cell>
        </row>
        <row r="793">
          <cell r="A793">
            <v>789</v>
          </cell>
          <cell r="B793" t="str">
            <v xml:space="preserve"> seven hundred and eighty nine</v>
          </cell>
          <cell r="C793" t="str">
            <v xml:space="preserve"> seven hundred and eighty nine</v>
          </cell>
          <cell r="D793" t="str">
            <v xml:space="preserve"> seven hundred and eighty nine Thousand</v>
          </cell>
          <cell r="E793" t="str">
            <v xml:space="preserve"> seven hundred and eighty nine Lakhs</v>
          </cell>
          <cell r="F793" t="str">
            <v xml:space="preserve"> seven hundred and eighty nine Crores</v>
          </cell>
          <cell r="G793" t="str">
            <v xml:space="preserve"> seven hundred and eighty nine Millions</v>
          </cell>
          <cell r="H793" t="str">
            <v xml:space="preserve"> seven hundred and eighty nine Billions</v>
          </cell>
        </row>
        <row r="794">
          <cell r="A794">
            <v>790</v>
          </cell>
          <cell r="B794" t="str">
            <v xml:space="preserve"> seven hundred and ninety</v>
          </cell>
          <cell r="C794" t="str">
            <v xml:space="preserve"> seven hundred and ninety</v>
          </cell>
          <cell r="D794" t="str">
            <v xml:space="preserve"> seven hundred and ninety Thousand</v>
          </cell>
          <cell r="E794" t="str">
            <v xml:space="preserve"> seven hundred and ninety Lakhs</v>
          </cell>
          <cell r="F794" t="str">
            <v xml:space="preserve"> seven hundred and ninety Crores</v>
          </cell>
          <cell r="G794" t="str">
            <v xml:space="preserve"> seven hundred and ninety Millions</v>
          </cell>
          <cell r="H794" t="str">
            <v xml:space="preserve"> seven hundred and ninety Billions</v>
          </cell>
        </row>
        <row r="795">
          <cell r="A795">
            <v>791</v>
          </cell>
          <cell r="B795" t="str">
            <v xml:space="preserve"> seven hundred and ninety one</v>
          </cell>
          <cell r="C795" t="str">
            <v xml:space="preserve"> seven hundred and ninety one</v>
          </cell>
          <cell r="D795" t="str">
            <v xml:space="preserve"> seven hundred and ninety one Thousand</v>
          </cell>
          <cell r="E795" t="str">
            <v xml:space="preserve"> seven hundred and ninety one Lakhs</v>
          </cell>
          <cell r="F795" t="str">
            <v xml:space="preserve"> seven hundred and ninety one Crores</v>
          </cell>
          <cell r="G795" t="str">
            <v xml:space="preserve"> seven hundred and ninety one Millions</v>
          </cell>
          <cell r="H795" t="str">
            <v xml:space="preserve"> seven hundred and ninety one Billions</v>
          </cell>
        </row>
        <row r="796">
          <cell r="A796">
            <v>792</v>
          </cell>
          <cell r="B796" t="str">
            <v xml:space="preserve"> seven hundred and ninety two</v>
          </cell>
          <cell r="C796" t="str">
            <v xml:space="preserve"> seven hundred and ninety two</v>
          </cell>
          <cell r="D796" t="str">
            <v xml:space="preserve"> seven hundred and ninety two Thousand</v>
          </cell>
          <cell r="E796" t="str">
            <v xml:space="preserve"> seven hundred and ninety two Lakhs</v>
          </cell>
          <cell r="F796" t="str">
            <v xml:space="preserve"> seven hundred and ninety two Crores</v>
          </cell>
          <cell r="G796" t="str">
            <v xml:space="preserve"> seven hundred and ninety two Millions</v>
          </cell>
          <cell r="H796" t="str">
            <v xml:space="preserve"> seven hundred and ninety two Billions</v>
          </cell>
        </row>
        <row r="797">
          <cell r="A797">
            <v>793</v>
          </cell>
          <cell r="B797" t="str">
            <v xml:space="preserve"> seven hundred and ninety three</v>
          </cell>
          <cell r="C797" t="str">
            <v xml:space="preserve"> seven hundred and ninety three</v>
          </cell>
          <cell r="D797" t="str">
            <v xml:space="preserve"> seven hundred and ninety three Thousand</v>
          </cell>
          <cell r="E797" t="str">
            <v xml:space="preserve"> seven hundred and ninety three Lakhs</v>
          </cell>
          <cell r="F797" t="str">
            <v xml:space="preserve"> seven hundred and ninety three Crores</v>
          </cell>
          <cell r="G797" t="str">
            <v xml:space="preserve"> seven hundred and ninety three Millions</v>
          </cell>
          <cell r="H797" t="str">
            <v xml:space="preserve"> seven hundred and ninety three Billions</v>
          </cell>
        </row>
        <row r="798">
          <cell r="A798">
            <v>794</v>
          </cell>
          <cell r="B798" t="str">
            <v xml:space="preserve"> seven hundred and ninety four </v>
          </cell>
          <cell r="C798" t="str">
            <v xml:space="preserve"> seven hundred and ninety four </v>
          </cell>
          <cell r="D798" t="str">
            <v xml:space="preserve"> seven hundred and ninety four  Thousand</v>
          </cell>
          <cell r="E798" t="str">
            <v xml:space="preserve"> seven hundred and ninety four  Lakhs</v>
          </cell>
          <cell r="F798" t="str">
            <v xml:space="preserve"> seven hundred and ninety four  Crores</v>
          </cell>
          <cell r="G798" t="str">
            <v xml:space="preserve"> seven hundred and ninety four  Millions</v>
          </cell>
          <cell r="H798" t="str">
            <v xml:space="preserve"> seven hundred and ninety four  Billions</v>
          </cell>
        </row>
        <row r="799">
          <cell r="A799">
            <v>795</v>
          </cell>
          <cell r="B799" t="str">
            <v xml:space="preserve"> seven hundred and ninety five</v>
          </cell>
          <cell r="C799" t="str">
            <v xml:space="preserve"> seven hundred and ninety five</v>
          </cell>
          <cell r="D799" t="str">
            <v xml:space="preserve"> seven hundred and ninety five Thousand</v>
          </cell>
          <cell r="E799" t="str">
            <v xml:space="preserve"> seven hundred and ninety five Lakhs</v>
          </cell>
          <cell r="F799" t="str">
            <v xml:space="preserve"> seven hundred and ninety five Crores</v>
          </cell>
          <cell r="G799" t="str">
            <v xml:space="preserve"> seven hundred and ninety five Millions</v>
          </cell>
          <cell r="H799" t="str">
            <v xml:space="preserve"> seven hundred and ninety five Billions</v>
          </cell>
        </row>
        <row r="800">
          <cell r="A800">
            <v>796</v>
          </cell>
          <cell r="B800" t="str">
            <v xml:space="preserve"> seven hundred and ninety six</v>
          </cell>
          <cell r="C800" t="str">
            <v xml:space="preserve"> seven hundred and ninety six</v>
          </cell>
          <cell r="D800" t="str">
            <v xml:space="preserve"> seven hundred and ninety six Thousand</v>
          </cell>
          <cell r="E800" t="str">
            <v xml:space="preserve"> seven hundred and ninety six Lakhs</v>
          </cell>
          <cell r="F800" t="str">
            <v xml:space="preserve"> seven hundred and ninety six Crores</v>
          </cell>
          <cell r="G800" t="str">
            <v xml:space="preserve"> seven hundred and ninety six Millions</v>
          </cell>
          <cell r="H800" t="str">
            <v xml:space="preserve"> seven hundred and ninety six Billions</v>
          </cell>
        </row>
        <row r="801">
          <cell r="A801">
            <v>797</v>
          </cell>
          <cell r="B801" t="str">
            <v xml:space="preserve"> seven hundred and ninety seven</v>
          </cell>
          <cell r="C801" t="str">
            <v xml:space="preserve"> seven hundred and ninety seven</v>
          </cell>
          <cell r="D801" t="str">
            <v xml:space="preserve"> seven hundred and ninety seven Thousand</v>
          </cell>
          <cell r="E801" t="str">
            <v xml:space="preserve"> seven hundred and ninety seven Lakhs</v>
          </cell>
          <cell r="F801" t="str">
            <v xml:space="preserve"> seven hundred and ninety seven Crores</v>
          </cell>
          <cell r="G801" t="str">
            <v xml:space="preserve"> seven hundred and ninety seven Millions</v>
          </cell>
          <cell r="H801" t="str">
            <v xml:space="preserve"> seven hundred and ninety seven Billions</v>
          </cell>
        </row>
        <row r="802">
          <cell r="A802">
            <v>798</v>
          </cell>
          <cell r="B802" t="str">
            <v xml:space="preserve"> seven hundred and ninety eight</v>
          </cell>
          <cell r="C802" t="str">
            <v xml:space="preserve"> seven hundred and ninety eight</v>
          </cell>
          <cell r="D802" t="str">
            <v xml:space="preserve"> seven hundred and ninety eight Thousand</v>
          </cell>
          <cell r="E802" t="str">
            <v xml:space="preserve"> seven hundred and ninety eight Lakhs</v>
          </cell>
          <cell r="F802" t="str">
            <v xml:space="preserve"> seven hundred and ninety eight Crores</v>
          </cell>
          <cell r="G802" t="str">
            <v xml:space="preserve"> seven hundred and ninety eight Millions</v>
          </cell>
          <cell r="H802" t="str">
            <v xml:space="preserve"> seven hundred and ninety eight Billions</v>
          </cell>
        </row>
        <row r="803">
          <cell r="A803">
            <v>799</v>
          </cell>
          <cell r="B803" t="str">
            <v xml:space="preserve"> seven hundred and ninety nine</v>
          </cell>
          <cell r="C803" t="str">
            <v xml:space="preserve"> seven hundred and ninety nine</v>
          </cell>
          <cell r="D803" t="str">
            <v xml:space="preserve"> seven hundred and ninety nine Thousand</v>
          </cell>
          <cell r="E803" t="str">
            <v xml:space="preserve"> seven hundred and ninety nine Lakhs</v>
          </cell>
          <cell r="F803" t="str">
            <v xml:space="preserve"> seven hundred and ninety nine Crores</v>
          </cell>
          <cell r="G803" t="str">
            <v xml:space="preserve"> seven hundred and ninety nine Millions</v>
          </cell>
          <cell r="H803" t="str">
            <v xml:space="preserve"> seven hundred and ninety nine Billions</v>
          </cell>
        </row>
        <row r="804">
          <cell r="A804">
            <v>800</v>
          </cell>
          <cell r="B804" t="str">
            <v xml:space="preserve"> eight hundred</v>
          </cell>
          <cell r="C804" t="str">
            <v xml:space="preserve"> eight hundred</v>
          </cell>
          <cell r="D804" t="str">
            <v xml:space="preserve"> eight hundred Thousand</v>
          </cell>
          <cell r="E804" t="str">
            <v xml:space="preserve"> eight hundred Lakhs</v>
          </cell>
          <cell r="F804" t="str">
            <v xml:space="preserve"> eight hundred Crores</v>
          </cell>
          <cell r="G804" t="str">
            <v xml:space="preserve"> eight hundred Millions</v>
          </cell>
          <cell r="H804" t="str">
            <v xml:space="preserve"> eight hundred Billions</v>
          </cell>
        </row>
        <row r="805">
          <cell r="A805">
            <v>801</v>
          </cell>
          <cell r="B805" t="str">
            <v xml:space="preserve"> eight hundred and one</v>
          </cell>
          <cell r="C805" t="str">
            <v xml:space="preserve"> eight hundred and one</v>
          </cell>
          <cell r="D805" t="str">
            <v xml:space="preserve"> eight hundred and one Thousand</v>
          </cell>
          <cell r="E805" t="str">
            <v xml:space="preserve"> eight hundred and one Lakhs</v>
          </cell>
          <cell r="F805" t="str">
            <v xml:space="preserve"> eight hundred and one Crores</v>
          </cell>
          <cell r="G805" t="str">
            <v xml:space="preserve"> eight hundred and one Millions</v>
          </cell>
          <cell r="H805" t="str">
            <v xml:space="preserve"> eight hundred and one Billions</v>
          </cell>
        </row>
        <row r="806">
          <cell r="A806">
            <v>802</v>
          </cell>
          <cell r="B806" t="str">
            <v xml:space="preserve"> eight hundred and two</v>
          </cell>
          <cell r="C806" t="str">
            <v xml:space="preserve"> eight hundred and two</v>
          </cell>
          <cell r="D806" t="str">
            <v xml:space="preserve"> eight hundred and two Thousand</v>
          </cell>
          <cell r="E806" t="str">
            <v xml:space="preserve"> eight hundred and two Lakhs</v>
          </cell>
          <cell r="F806" t="str">
            <v xml:space="preserve"> eight hundred and two Crores</v>
          </cell>
          <cell r="G806" t="str">
            <v xml:space="preserve"> eight hundred and two Millions</v>
          </cell>
          <cell r="H806" t="str">
            <v xml:space="preserve"> eight hundred and two Billions</v>
          </cell>
        </row>
        <row r="807">
          <cell r="A807">
            <v>803</v>
          </cell>
          <cell r="B807" t="str">
            <v xml:space="preserve"> eight hundred and three</v>
          </cell>
          <cell r="C807" t="str">
            <v xml:space="preserve"> eight hundred and three</v>
          </cell>
          <cell r="D807" t="str">
            <v xml:space="preserve"> eight hundred and three Thousand</v>
          </cell>
          <cell r="E807" t="str">
            <v xml:space="preserve"> eight hundred and three Lakhs</v>
          </cell>
          <cell r="F807" t="str">
            <v xml:space="preserve"> eight hundred and three Crores</v>
          </cell>
          <cell r="G807" t="str">
            <v xml:space="preserve"> eight hundred and three Millions</v>
          </cell>
          <cell r="H807" t="str">
            <v xml:space="preserve"> eight hundred and three Billions</v>
          </cell>
        </row>
        <row r="808">
          <cell r="A808">
            <v>804</v>
          </cell>
          <cell r="B808" t="str">
            <v xml:space="preserve"> eight hundred and four</v>
          </cell>
          <cell r="C808" t="str">
            <v xml:space="preserve"> eight hundred and four</v>
          </cell>
          <cell r="D808" t="str">
            <v xml:space="preserve"> eight hundred and four Thousand</v>
          </cell>
          <cell r="E808" t="str">
            <v xml:space="preserve"> eight hundred and four Lakhs</v>
          </cell>
          <cell r="F808" t="str">
            <v xml:space="preserve"> eight hundred and four Crores</v>
          </cell>
          <cell r="G808" t="str">
            <v xml:space="preserve"> eight hundred and four Millions</v>
          </cell>
          <cell r="H808" t="str">
            <v xml:space="preserve"> eight hundred and four Billions</v>
          </cell>
        </row>
        <row r="809">
          <cell r="A809">
            <v>805</v>
          </cell>
          <cell r="B809" t="str">
            <v xml:space="preserve"> eight hundred and five</v>
          </cell>
          <cell r="C809" t="str">
            <v xml:space="preserve"> eight hundred and five</v>
          </cell>
          <cell r="D809" t="str">
            <v xml:space="preserve"> eight hundred and five Thousand</v>
          </cell>
          <cell r="E809" t="str">
            <v xml:space="preserve"> eight hundred and five Lakhs</v>
          </cell>
          <cell r="F809" t="str">
            <v xml:space="preserve"> eight hundred and five Crores</v>
          </cell>
          <cell r="G809" t="str">
            <v xml:space="preserve"> eight hundred and five Millions</v>
          </cell>
          <cell r="H809" t="str">
            <v xml:space="preserve"> eight hundred and five Billions</v>
          </cell>
        </row>
        <row r="810">
          <cell r="A810">
            <v>806</v>
          </cell>
          <cell r="B810" t="str">
            <v xml:space="preserve"> eight hundred and six</v>
          </cell>
          <cell r="C810" t="str">
            <v xml:space="preserve"> eight hundred and six</v>
          </cell>
          <cell r="D810" t="str">
            <v xml:space="preserve"> eight hundred and six Thousand</v>
          </cell>
          <cell r="E810" t="str">
            <v xml:space="preserve"> eight hundred and six Lakhs</v>
          </cell>
          <cell r="F810" t="str">
            <v xml:space="preserve"> eight hundred and six Crores</v>
          </cell>
          <cell r="G810" t="str">
            <v xml:space="preserve"> eight hundred and six Millions</v>
          </cell>
          <cell r="H810" t="str">
            <v xml:space="preserve"> eight hundred and six Billions</v>
          </cell>
        </row>
        <row r="811">
          <cell r="A811">
            <v>807</v>
          </cell>
          <cell r="B811" t="str">
            <v xml:space="preserve"> eight hundred and seven</v>
          </cell>
          <cell r="C811" t="str">
            <v xml:space="preserve"> eight hundred and seven</v>
          </cell>
          <cell r="D811" t="str">
            <v xml:space="preserve"> eight hundred and seven Thousand</v>
          </cell>
          <cell r="E811" t="str">
            <v xml:space="preserve"> eight hundred and seven Lakhs</v>
          </cell>
          <cell r="F811" t="str">
            <v xml:space="preserve"> eight hundred and seven Crores</v>
          </cell>
          <cell r="G811" t="str">
            <v xml:space="preserve"> eight hundred and seven Millions</v>
          </cell>
          <cell r="H811" t="str">
            <v xml:space="preserve"> eight hundred and seven Billions</v>
          </cell>
        </row>
        <row r="812">
          <cell r="A812">
            <v>808</v>
          </cell>
          <cell r="B812" t="str">
            <v xml:space="preserve"> eight hundred and eight</v>
          </cell>
          <cell r="C812" t="str">
            <v xml:space="preserve"> eight hundred and eight</v>
          </cell>
          <cell r="D812" t="str">
            <v xml:space="preserve"> eight hundred and eight Thousand</v>
          </cell>
          <cell r="E812" t="str">
            <v xml:space="preserve"> eight hundred and eight Lakhs</v>
          </cell>
          <cell r="F812" t="str">
            <v xml:space="preserve"> eight hundred and eight Crores</v>
          </cell>
          <cell r="G812" t="str">
            <v xml:space="preserve"> eight hundred and eight Millions</v>
          </cell>
          <cell r="H812" t="str">
            <v xml:space="preserve"> eight hundred and eight Billions</v>
          </cell>
        </row>
        <row r="813">
          <cell r="A813">
            <v>809</v>
          </cell>
          <cell r="B813" t="str">
            <v xml:space="preserve"> eight hundred and nine</v>
          </cell>
          <cell r="C813" t="str">
            <v xml:space="preserve"> eight hundred and nine</v>
          </cell>
          <cell r="D813" t="str">
            <v xml:space="preserve"> eight hundred and nine Thousand</v>
          </cell>
          <cell r="E813" t="str">
            <v xml:space="preserve"> eight hundred and nine Lakhs</v>
          </cell>
          <cell r="F813" t="str">
            <v xml:space="preserve"> eight hundred and nine Crores</v>
          </cell>
          <cell r="G813" t="str">
            <v xml:space="preserve"> eight hundred and nine Millions</v>
          </cell>
          <cell r="H813" t="str">
            <v xml:space="preserve"> eight hundred and nine Billions</v>
          </cell>
        </row>
        <row r="814">
          <cell r="A814">
            <v>810</v>
          </cell>
          <cell r="B814" t="str">
            <v xml:space="preserve"> eight hundred and ten</v>
          </cell>
          <cell r="C814" t="str">
            <v xml:space="preserve"> eight hundred and ten</v>
          </cell>
          <cell r="D814" t="str">
            <v xml:space="preserve"> eight hundred and ten Thousand</v>
          </cell>
          <cell r="E814" t="str">
            <v xml:space="preserve"> eight hundred and ten Lakhs</v>
          </cell>
          <cell r="F814" t="str">
            <v xml:space="preserve"> eight hundred and ten Crores</v>
          </cell>
          <cell r="G814" t="str">
            <v xml:space="preserve"> eight hundred and ten Millions</v>
          </cell>
          <cell r="H814" t="str">
            <v xml:space="preserve"> eight hundred and ten Billions</v>
          </cell>
        </row>
        <row r="815">
          <cell r="A815">
            <v>811</v>
          </cell>
          <cell r="B815" t="str">
            <v xml:space="preserve"> eight hundred and eleven</v>
          </cell>
          <cell r="C815" t="str">
            <v xml:space="preserve"> eight hundred and eleven</v>
          </cell>
          <cell r="D815" t="str">
            <v xml:space="preserve"> eight hundred and eleven Thousand</v>
          </cell>
          <cell r="E815" t="str">
            <v xml:space="preserve"> eight hundred and eleven Lakhs</v>
          </cell>
          <cell r="F815" t="str">
            <v xml:space="preserve"> eight hundred and eleven Crores</v>
          </cell>
          <cell r="G815" t="str">
            <v xml:space="preserve"> eight hundred and eleven Millions</v>
          </cell>
          <cell r="H815" t="str">
            <v xml:space="preserve"> eight hundred and eleven Billions</v>
          </cell>
        </row>
        <row r="816">
          <cell r="A816">
            <v>812</v>
          </cell>
          <cell r="B816" t="str">
            <v xml:space="preserve"> eight hundred and twelve</v>
          </cell>
          <cell r="C816" t="str">
            <v xml:space="preserve"> eight hundred and twelve</v>
          </cell>
          <cell r="D816" t="str">
            <v xml:space="preserve"> eight hundred and twelve Thousand</v>
          </cell>
          <cell r="E816" t="str">
            <v xml:space="preserve"> eight hundred and twelve Lakhs</v>
          </cell>
          <cell r="F816" t="str">
            <v xml:space="preserve"> eight hundred and twelve Crores</v>
          </cell>
          <cell r="G816" t="str">
            <v xml:space="preserve"> eight hundred and twelve Millions</v>
          </cell>
          <cell r="H816" t="str">
            <v xml:space="preserve"> eight hundred and twelve Billions</v>
          </cell>
        </row>
        <row r="817">
          <cell r="A817">
            <v>813</v>
          </cell>
          <cell r="B817" t="str">
            <v xml:space="preserve"> eight hundred and thirteen</v>
          </cell>
          <cell r="C817" t="str">
            <v xml:space="preserve"> eight hundred and thirteen</v>
          </cell>
          <cell r="D817" t="str">
            <v xml:space="preserve"> eight hundred and thirteen Thousand</v>
          </cell>
          <cell r="E817" t="str">
            <v xml:space="preserve"> eight hundred and thirteen Lakhs</v>
          </cell>
          <cell r="F817" t="str">
            <v xml:space="preserve"> eight hundred and thirteen Crores</v>
          </cell>
          <cell r="G817" t="str">
            <v xml:space="preserve"> eight hundred and thirteen Millions</v>
          </cell>
          <cell r="H817" t="str">
            <v xml:space="preserve"> eight hundred and thirteen Billions</v>
          </cell>
        </row>
        <row r="818">
          <cell r="A818">
            <v>814</v>
          </cell>
          <cell r="B818" t="str">
            <v xml:space="preserve"> eight hundred and fourteen</v>
          </cell>
          <cell r="C818" t="str">
            <v xml:space="preserve"> eight hundred and fourteen</v>
          </cell>
          <cell r="D818" t="str">
            <v xml:space="preserve"> eight hundred and fourteen Thousand</v>
          </cell>
          <cell r="E818" t="str">
            <v xml:space="preserve"> eight hundred and fourteen Lakhs</v>
          </cell>
          <cell r="F818" t="str">
            <v xml:space="preserve"> eight hundred and fourteen Crores</v>
          </cell>
          <cell r="G818" t="str">
            <v xml:space="preserve"> eight hundred and fourteen Millions</v>
          </cell>
          <cell r="H818" t="str">
            <v xml:space="preserve"> eight hundred and fourteen Billions</v>
          </cell>
        </row>
        <row r="819">
          <cell r="A819">
            <v>815</v>
          </cell>
          <cell r="B819" t="str">
            <v xml:space="preserve"> eight hundred and fifteen</v>
          </cell>
          <cell r="C819" t="str">
            <v xml:space="preserve"> eight hundred and fifteen</v>
          </cell>
          <cell r="D819" t="str">
            <v xml:space="preserve"> eight hundred and fifteen Thousand</v>
          </cell>
          <cell r="E819" t="str">
            <v xml:space="preserve"> eight hundred and fifteen Lakhs</v>
          </cell>
          <cell r="F819" t="str">
            <v xml:space="preserve"> eight hundred and fifteen Crores</v>
          </cell>
          <cell r="G819" t="str">
            <v xml:space="preserve"> eight hundred and fifteen Millions</v>
          </cell>
          <cell r="H819" t="str">
            <v xml:space="preserve"> eight hundred and fifteen Billions</v>
          </cell>
        </row>
        <row r="820">
          <cell r="A820">
            <v>816</v>
          </cell>
          <cell r="B820" t="str">
            <v xml:space="preserve"> eight hundred and sixteen</v>
          </cell>
          <cell r="C820" t="str">
            <v xml:space="preserve"> eight hundred and sixteen</v>
          </cell>
          <cell r="D820" t="str">
            <v xml:space="preserve"> eight hundred and sixteen Thousand</v>
          </cell>
          <cell r="E820" t="str">
            <v xml:space="preserve"> eight hundred and sixteen Lakhs</v>
          </cell>
          <cell r="F820" t="str">
            <v xml:space="preserve"> eight hundred and sixteen Crores</v>
          </cell>
          <cell r="G820" t="str">
            <v xml:space="preserve"> eight hundred and sixteen Millions</v>
          </cell>
          <cell r="H820" t="str">
            <v xml:space="preserve"> eight hundred and sixteen Billions</v>
          </cell>
        </row>
        <row r="821">
          <cell r="A821">
            <v>817</v>
          </cell>
          <cell r="B821" t="str">
            <v xml:space="preserve"> eight hundred and seventeen</v>
          </cell>
          <cell r="C821" t="str">
            <v xml:space="preserve"> eight hundred and seventeen</v>
          </cell>
          <cell r="D821" t="str">
            <v xml:space="preserve"> eight hundred and seventeen Thousand</v>
          </cell>
          <cell r="E821" t="str">
            <v xml:space="preserve"> eight hundred and seventeen Lakhs</v>
          </cell>
          <cell r="F821" t="str">
            <v xml:space="preserve"> eight hundred and seventeen Crores</v>
          </cell>
          <cell r="G821" t="str">
            <v xml:space="preserve"> eight hundred and seventeen Millions</v>
          </cell>
          <cell r="H821" t="str">
            <v xml:space="preserve"> eight hundred and seventeen Billions</v>
          </cell>
        </row>
        <row r="822">
          <cell r="A822">
            <v>818</v>
          </cell>
          <cell r="B822" t="str">
            <v xml:space="preserve"> eight hundred and eighteen</v>
          </cell>
          <cell r="C822" t="str">
            <v xml:space="preserve"> eight hundred and eighteen</v>
          </cell>
          <cell r="D822" t="str">
            <v xml:space="preserve"> eight hundred and eighteen Thousand</v>
          </cell>
          <cell r="E822" t="str">
            <v xml:space="preserve"> eight hundred and eighteen Lakhs</v>
          </cell>
          <cell r="F822" t="str">
            <v xml:space="preserve"> eight hundred and eighteen Crores</v>
          </cell>
          <cell r="G822" t="str">
            <v xml:space="preserve"> eight hundred and eighteen Millions</v>
          </cell>
          <cell r="H822" t="str">
            <v xml:space="preserve"> eight hundred and eighteen Billions</v>
          </cell>
        </row>
        <row r="823">
          <cell r="A823">
            <v>819</v>
          </cell>
          <cell r="B823" t="str">
            <v xml:space="preserve"> eight hundred and nineteen</v>
          </cell>
          <cell r="C823" t="str">
            <v xml:space="preserve"> eight hundred and nineteen</v>
          </cell>
          <cell r="D823" t="str">
            <v xml:space="preserve"> eight hundred and nineteen Thousand</v>
          </cell>
          <cell r="E823" t="str">
            <v xml:space="preserve"> eight hundred and nineteen Lakhs</v>
          </cell>
          <cell r="F823" t="str">
            <v xml:space="preserve"> eight hundred and nineteen Crores</v>
          </cell>
          <cell r="G823" t="str">
            <v xml:space="preserve"> eight hundred and nineteen Millions</v>
          </cell>
          <cell r="H823" t="str">
            <v xml:space="preserve"> eight hundred and nineteen Billions</v>
          </cell>
        </row>
        <row r="824">
          <cell r="A824">
            <v>820</v>
          </cell>
          <cell r="B824" t="str">
            <v xml:space="preserve"> eight hundred and twenty </v>
          </cell>
          <cell r="C824" t="str">
            <v xml:space="preserve"> eight hundred and twenty </v>
          </cell>
          <cell r="D824" t="str">
            <v xml:space="preserve"> eight hundred and twenty  Thousand</v>
          </cell>
          <cell r="E824" t="str">
            <v xml:space="preserve"> eight hundred and twenty  Lakhs</v>
          </cell>
          <cell r="F824" t="str">
            <v xml:space="preserve"> eight hundred and twenty  Crores</v>
          </cell>
          <cell r="G824" t="str">
            <v xml:space="preserve"> eight hundred and twenty  Millions</v>
          </cell>
          <cell r="H824" t="str">
            <v xml:space="preserve"> eight hundred and twenty  Billions</v>
          </cell>
        </row>
        <row r="825">
          <cell r="A825">
            <v>821</v>
          </cell>
          <cell r="B825" t="str">
            <v xml:space="preserve"> eight hundred and twenty one</v>
          </cell>
          <cell r="C825" t="str">
            <v xml:space="preserve"> eight hundred and twenty one</v>
          </cell>
          <cell r="D825" t="str">
            <v xml:space="preserve"> eight hundred and twenty one Thousand</v>
          </cell>
          <cell r="E825" t="str">
            <v xml:space="preserve"> eight hundred and twenty one Lakhs</v>
          </cell>
          <cell r="F825" t="str">
            <v xml:space="preserve"> eight hundred and twenty one Crores</v>
          </cell>
          <cell r="G825" t="str">
            <v xml:space="preserve"> eight hundred and twenty one Millions</v>
          </cell>
          <cell r="H825" t="str">
            <v xml:space="preserve"> eight hundred and twenty one Billions</v>
          </cell>
        </row>
        <row r="826">
          <cell r="A826">
            <v>822</v>
          </cell>
          <cell r="B826" t="str">
            <v xml:space="preserve"> eight hundred and twenty two</v>
          </cell>
          <cell r="C826" t="str">
            <v xml:space="preserve"> eight hundred and twenty two</v>
          </cell>
          <cell r="D826" t="str">
            <v xml:space="preserve"> eight hundred and twenty two Thousand</v>
          </cell>
          <cell r="E826" t="str">
            <v xml:space="preserve"> eight hundred and twenty two Lakhs</v>
          </cell>
          <cell r="F826" t="str">
            <v xml:space="preserve"> eight hundred and twenty two Crores</v>
          </cell>
          <cell r="G826" t="str">
            <v xml:space="preserve"> eight hundred and twenty two Millions</v>
          </cell>
          <cell r="H826" t="str">
            <v xml:space="preserve"> eight hundred and twenty two Billions</v>
          </cell>
        </row>
        <row r="827">
          <cell r="A827">
            <v>823</v>
          </cell>
          <cell r="B827" t="str">
            <v xml:space="preserve"> eight hundred and twenty three</v>
          </cell>
          <cell r="C827" t="str">
            <v xml:space="preserve"> eight hundred and twenty three</v>
          </cell>
          <cell r="D827" t="str">
            <v xml:space="preserve"> eight hundred and twenty three Thousand</v>
          </cell>
          <cell r="E827" t="str">
            <v xml:space="preserve"> eight hundred and twenty three Lakhs</v>
          </cell>
          <cell r="F827" t="str">
            <v xml:space="preserve"> eight hundred and twenty three Crores</v>
          </cell>
          <cell r="G827" t="str">
            <v xml:space="preserve"> eight hundred and twenty three Millions</v>
          </cell>
          <cell r="H827" t="str">
            <v xml:space="preserve"> eight hundred and twenty three Billions</v>
          </cell>
        </row>
        <row r="828">
          <cell r="A828">
            <v>824</v>
          </cell>
          <cell r="B828" t="str">
            <v xml:space="preserve"> eight hundred and twenty four</v>
          </cell>
          <cell r="C828" t="str">
            <v xml:space="preserve"> eight hundred and twenty four</v>
          </cell>
          <cell r="D828" t="str">
            <v xml:space="preserve"> eight hundred and twenty four Thousand</v>
          </cell>
          <cell r="E828" t="str">
            <v xml:space="preserve"> eight hundred and twenty four Lakhs</v>
          </cell>
          <cell r="F828" t="str">
            <v xml:space="preserve"> eight hundred and twenty four Crores</v>
          </cell>
          <cell r="G828" t="str">
            <v xml:space="preserve"> eight hundred and twenty four Millions</v>
          </cell>
          <cell r="H828" t="str">
            <v xml:space="preserve"> eight hundred and twenty four Billions</v>
          </cell>
        </row>
        <row r="829">
          <cell r="A829">
            <v>825</v>
          </cell>
          <cell r="B829" t="str">
            <v xml:space="preserve"> eight hundred and twenty five</v>
          </cell>
          <cell r="C829" t="str">
            <v xml:space="preserve"> eight hundred and twenty five</v>
          </cell>
          <cell r="D829" t="str">
            <v xml:space="preserve"> eight hundred and twenty five Thousand</v>
          </cell>
          <cell r="E829" t="str">
            <v xml:space="preserve"> eight hundred and twenty five Lakhs</v>
          </cell>
          <cell r="F829" t="str">
            <v xml:space="preserve"> eight hundred and twenty five Crores</v>
          </cell>
          <cell r="G829" t="str">
            <v xml:space="preserve"> eight hundred and twenty five Millions</v>
          </cell>
          <cell r="H829" t="str">
            <v xml:space="preserve"> eight hundred and twenty five Billions</v>
          </cell>
        </row>
        <row r="830">
          <cell r="A830">
            <v>826</v>
          </cell>
          <cell r="B830" t="str">
            <v xml:space="preserve"> eight hundred and twenty six</v>
          </cell>
          <cell r="C830" t="str">
            <v xml:space="preserve"> eight hundred and twenty six</v>
          </cell>
          <cell r="D830" t="str">
            <v xml:space="preserve"> eight hundred and twenty six Thousand</v>
          </cell>
          <cell r="E830" t="str">
            <v xml:space="preserve"> eight hundred and twenty six Lakhs</v>
          </cell>
          <cell r="F830" t="str">
            <v xml:space="preserve"> eight hundred and twenty six Crores</v>
          </cell>
          <cell r="G830" t="str">
            <v xml:space="preserve"> eight hundred and twenty six Millions</v>
          </cell>
          <cell r="H830" t="str">
            <v xml:space="preserve"> eight hundred and twenty six Billions</v>
          </cell>
        </row>
        <row r="831">
          <cell r="A831">
            <v>827</v>
          </cell>
          <cell r="B831" t="str">
            <v xml:space="preserve"> eight hundred and twenty seven</v>
          </cell>
          <cell r="C831" t="str">
            <v xml:space="preserve"> eight hundred and twenty seven</v>
          </cell>
          <cell r="D831" t="str">
            <v xml:space="preserve"> eight hundred and twenty seven Thousand</v>
          </cell>
          <cell r="E831" t="str">
            <v xml:space="preserve"> eight hundred and twenty seven Lakhs</v>
          </cell>
          <cell r="F831" t="str">
            <v xml:space="preserve"> eight hundred and twenty seven Crores</v>
          </cell>
          <cell r="G831" t="str">
            <v xml:space="preserve"> eight hundred and twenty seven Millions</v>
          </cell>
          <cell r="H831" t="str">
            <v xml:space="preserve"> eight hundred and twenty seven Billions</v>
          </cell>
        </row>
        <row r="832">
          <cell r="A832">
            <v>828</v>
          </cell>
          <cell r="B832" t="str">
            <v xml:space="preserve"> eight hundred and twenty eight</v>
          </cell>
          <cell r="C832" t="str">
            <v xml:space="preserve"> eight hundred and twenty eight</v>
          </cell>
          <cell r="D832" t="str">
            <v xml:space="preserve"> eight hundred and twenty eight Thousand</v>
          </cell>
          <cell r="E832" t="str">
            <v xml:space="preserve"> eight hundred and twenty eight Lakhs</v>
          </cell>
          <cell r="F832" t="str">
            <v xml:space="preserve"> eight hundred and twenty eight Crores</v>
          </cell>
          <cell r="G832" t="str">
            <v xml:space="preserve"> eight hundred and twenty eight Millions</v>
          </cell>
          <cell r="H832" t="str">
            <v xml:space="preserve"> eight hundred and twenty eight Billions</v>
          </cell>
        </row>
        <row r="833">
          <cell r="A833">
            <v>829</v>
          </cell>
          <cell r="B833" t="str">
            <v xml:space="preserve"> eight hundred and twenty nine</v>
          </cell>
          <cell r="C833" t="str">
            <v xml:space="preserve"> eight hundred and twenty nine</v>
          </cell>
          <cell r="D833" t="str">
            <v xml:space="preserve"> eight hundred and twenty nine Thousand</v>
          </cell>
          <cell r="E833" t="str">
            <v xml:space="preserve"> eight hundred and twenty nine Lakhs</v>
          </cell>
          <cell r="F833" t="str">
            <v xml:space="preserve"> eight hundred and twenty nine Crores</v>
          </cell>
          <cell r="G833" t="str">
            <v xml:space="preserve"> eight hundred and twenty nine Millions</v>
          </cell>
          <cell r="H833" t="str">
            <v xml:space="preserve"> eight hundred and twenty nine Billions</v>
          </cell>
        </row>
        <row r="834">
          <cell r="A834">
            <v>830</v>
          </cell>
          <cell r="B834" t="str">
            <v xml:space="preserve"> eight hundred and thirty</v>
          </cell>
          <cell r="C834" t="str">
            <v xml:space="preserve"> eight hundred and thirty</v>
          </cell>
          <cell r="D834" t="str">
            <v xml:space="preserve"> eight hundred and thirty Thousand</v>
          </cell>
          <cell r="E834" t="str">
            <v xml:space="preserve"> eight hundred and thirty Lakhs</v>
          </cell>
          <cell r="F834" t="str">
            <v xml:space="preserve"> eight hundred and thirty Crores</v>
          </cell>
          <cell r="G834" t="str">
            <v xml:space="preserve"> eight hundred and thirty Millions</v>
          </cell>
          <cell r="H834" t="str">
            <v xml:space="preserve"> eight hundred and thirty Billions</v>
          </cell>
        </row>
        <row r="835">
          <cell r="A835">
            <v>831</v>
          </cell>
          <cell r="B835" t="str">
            <v xml:space="preserve"> eight hundred and thirty one</v>
          </cell>
          <cell r="C835" t="str">
            <v xml:space="preserve"> eight hundred and thirty one</v>
          </cell>
          <cell r="D835" t="str">
            <v xml:space="preserve"> eight hundred and thirty one Thousand</v>
          </cell>
          <cell r="E835" t="str">
            <v xml:space="preserve"> eight hundred and thirty one Lakhs</v>
          </cell>
          <cell r="F835" t="str">
            <v xml:space="preserve"> eight hundred and thirty one Crores</v>
          </cell>
          <cell r="G835" t="str">
            <v xml:space="preserve"> eight hundred and thirty one Millions</v>
          </cell>
          <cell r="H835" t="str">
            <v xml:space="preserve"> eight hundred and thirty one Billions</v>
          </cell>
        </row>
        <row r="836">
          <cell r="A836">
            <v>832</v>
          </cell>
          <cell r="B836" t="str">
            <v xml:space="preserve"> eight hundred and thirty two</v>
          </cell>
          <cell r="C836" t="str">
            <v xml:space="preserve"> eight hundred and thirty two</v>
          </cell>
          <cell r="D836" t="str">
            <v xml:space="preserve"> eight hundred and thirty two Thousand</v>
          </cell>
          <cell r="E836" t="str">
            <v xml:space="preserve"> eight hundred and thirty two Lakhs</v>
          </cell>
          <cell r="F836" t="str">
            <v xml:space="preserve"> eight hundred and thirty two Crores</v>
          </cell>
          <cell r="G836" t="str">
            <v xml:space="preserve"> eight hundred and thirty two Millions</v>
          </cell>
          <cell r="H836" t="str">
            <v xml:space="preserve"> eight hundred and thirty two Billions</v>
          </cell>
        </row>
        <row r="837">
          <cell r="A837">
            <v>833</v>
          </cell>
          <cell r="B837" t="str">
            <v xml:space="preserve"> eight hundred and thirty three</v>
          </cell>
          <cell r="C837" t="str">
            <v xml:space="preserve"> eight hundred and thirty three</v>
          </cell>
          <cell r="D837" t="str">
            <v xml:space="preserve"> eight hundred and thirty three Thousand</v>
          </cell>
          <cell r="E837" t="str">
            <v xml:space="preserve"> eight hundred and thirty three Lakhs</v>
          </cell>
          <cell r="F837" t="str">
            <v xml:space="preserve"> eight hundred and thirty three Crores</v>
          </cell>
          <cell r="G837" t="str">
            <v xml:space="preserve"> eight hundred and thirty three Millions</v>
          </cell>
          <cell r="H837" t="str">
            <v xml:space="preserve"> eight hundred and thirty three Billions</v>
          </cell>
        </row>
        <row r="838">
          <cell r="A838">
            <v>834</v>
          </cell>
          <cell r="B838" t="str">
            <v xml:space="preserve"> eight hundred and thirty four</v>
          </cell>
          <cell r="C838" t="str">
            <v xml:space="preserve"> eight hundred and thirty four</v>
          </cell>
          <cell r="D838" t="str">
            <v xml:space="preserve"> eight hundred and thirty four Thousand</v>
          </cell>
          <cell r="E838" t="str">
            <v xml:space="preserve"> eight hundred and thirty four Lakhs</v>
          </cell>
          <cell r="F838" t="str">
            <v xml:space="preserve"> eight hundred and thirty four Crores</v>
          </cell>
          <cell r="G838" t="str">
            <v xml:space="preserve"> eight hundred and thirty four Millions</v>
          </cell>
          <cell r="H838" t="str">
            <v xml:space="preserve"> eight hundred and thirty four Billions</v>
          </cell>
        </row>
        <row r="839">
          <cell r="A839">
            <v>835</v>
          </cell>
          <cell r="B839" t="str">
            <v xml:space="preserve"> eight hundred and thirty five</v>
          </cell>
          <cell r="C839" t="str">
            <v xml:space="preserve"> eight hundred and thirty five</v>
          </cell>
          <cell r="D839" t="str">
            <v xml:space="preserve"> eight hundred and thirty five Thousand</v>
          </cell>
          <cell r="E839" t="str">
            <v xml:space="preserve"> eight hundred and thirty five Lakhs</v>
          </cell>
          <cell r="F839" t="str">
            <v xml:space="preserve"> eight hundred and thirty five Crores</v>
          </cell>
          <cell r="G839" t="str">
            <v xml:space="preserve"> eight hundred and thirty five Millions</v>
          </cell>
          <cell r="H839" t="str">
            <v xml:space="preserve"> eight hundred and thirty five Billions</v>
          </cell>
        </row>
        <row r="840">
          <cell r="A840">
            <v>836</v>
          </cell>
          <cell r="B840" t="str">
            <v xml:space="preserve"> eight hundred and thirty six</v>
          </cell>
          <cell r="C840" t="str">
            <v xml:space="preserve"> eight hundred and thirty six</v>
          </cell>
          <cell r="D840" t="str">
            <v xml:space="preserve"> eight hundred and thirty six Thousand</v>
          </cell>
          <cell r="E840" t="str">
            <v xml:space="preserve"> eight hundred and thirty six Lakhs</v>
          </cell>
          <cell r="F840" t="str">
            <v xml:space="preserve"> eight hundred and thirty six Crores</v>
          </cell>
          <cell r="G840" t="str">
            <v xml:space="preserve"> eight hundred and thirty six Millions</v>
          </cell>
          <cell r="H840" t="str">
            <v xml:space="preserve"> eight hundred and thirty six Billions</v>
          </cell>
        </row>
        <row r="841">
          <cell r="A841">
            <v>837</v>
          </cell>
          <cell r="B841" t="str">
            <v xml:space="preserve"> eight hundred and thirty seven</v>
          </cell>
          <cell r="C841" t="str">
            <v xml:space="preserve"> eight hundred and thirty seven</v>
          </cell>
          <cell r="D841" t="str">
            <v xml:space="preserve"> eight hundred and thirty seven Thousand</v>
          </cell>
          <cell r="E841" t="str">
            <v xml:space="preserve"> eight hundred and thirty seven Lakhs</v>
          </cell>
          <cell r="F841" t="str">
            <v xml:space="preserve"> eight hundred and thirty seven Crores</v>
          </cell>
          <cell r="G841" t="str">
            <v xml:space="preserve"> eight hundred and thirty seven Millions</v>
          </cell>
          <cell r="H841" t="str">
            <v xml:space="preserve"> eight hundred and thirty seven Billions</v>
          </cell>
        </row>
        <row r="842">
          <cell r="A842">
            <v>838</v>
          </cell>
          <cell r="B842" t="str">
            <v xml:space="preserve"> eight hundred and thirty eight</v>
          </cell>
          <cell r="C842" t="str">
            <v xml:space="preserve"> eight hundred and thirty eight</v>
          </cell>
          <cell r="D842" t="str">
            <v xml:space="preserve"> eight hundred and thirty eight Thousand</v>
          </cell>
          <cell r="E842" t="str">
            <v xml:space="preserve"> eight hundred and thirty eight Lakhs</v>
          </cell>
          <cell r="F842" t="str">
            <v xml:space="preserve"> eight hundred and thirty eight Crores</v>
          </cell>
          <cell r="G842" t="str">
            <v xml:space="preserve"> eight hundred and thirty eight Millions</v>
          </cell>
          <cell r="H842" t="str">
            <v xml:space="preserve"> eight hundred and thirty eight Billions</v>
          </cell>
        </row>
        <row r="843">
          <cell r="A843">
            <v>839</v>
          </cell>
          <cell r="B843" t="str">
            <v xml:space="preserve"> eight hundred and thirty nine</v>
          </cell>
          <cell r="C843" t="str">
            <v xml:space="preserve"> eight hundred and thirty nine</v>
          </cell>
          <cell r="D843" t="str">
            <v xml:space="preserve"> eight hundred and thirty nine Thousand</v>
          </cell>
          <cell r="E843" t="str">
            <v xml:space="preserve"> eight hundred and thirty nine Lakhs</v>
          </cell>
          <cell r="F843" t="str">
            <v xml:space="preserve"> eight hundred and thirty nine Crores</v>
          </cell>
          <cell r="G843" t="str">
            <v xml:space="preserve"> eight hundred and thirty nine Millions</v>
          </cell>
          <cell r="H843" t="str">
            <v xml:space="preserve"> eight hundred and thirty nine Billions</v>
          </cell>
        </row>
        <row r="844">
          <cell r="A844">
            <v>840</v>
          </cell>
          <cell r="B844" t="str">
            <v xml:space="preserve"> eight hundred and forty</v>
          </cell>
          <cell r="C844" t="str">
            <v xml:space="preserve"> eight hundred and forty</v>
          </cell>
          <cell r="D844" t="str">
            <v xml:space="preserve"> eight hundred and forty Thousand</v>
          </cell>
          <cell r="E844" t="str">
            <v xml:space="preserve"> eight hundred and forty Lakhs</v>
          </cell>
          <cell r="F844" t="str">
            <v xml:space="preserve"> eight hundred and forty Crores</v>
          </cell>
          <cell r="G844" t="str">
            <v xml:space="preserve"> eight hundred and forty Millions</v>
          </cell>
          <cell r="H844" t="str">
            <v xml:space="preserve"> eight hundred and forty Billions</v>
          </cell>
        </row>
        <row r="845">
          <cell r="A845">
            <v>841</v>
          </cell>
          <cell r="B845" t="str">
            <v xml:space="preserve"> eight hundred and forty one </v>
          </cell>
          <cell r="C845" t="str">
            <v xml:space="preserve"> eight hundred and forty one </v>
          </cell>
          <cell r="D845" t="str">
            <v xml:space="preserve"> eight hundred and forty one  Thousand</v>
          </cell>
          <cell r="E845" t="str">
            <v xml:space="preserve"> eight hundred and forty one  Lakhs</v>
          </cell>
          <cell r="F845" t="str">
            <v xml:space="preserve"> eight hundred and forty one  Crores</v>
          </cell>
          <cell r="G845" t="str">
            <v xml:space="preserve"> eight hundred and forty one  Millions</v>
          </cell>
          <cell r="H845" t="str">
            <v xml:space="preserve"> eight hundred and forty one  Billions</v>
          </cell>
        </row>
        <row r="846">
          <cell r="A846">
            <v>842</v>
          </cell>
          <cell r="B846" t="str">
            <v xml:space="preserve"> eight hundred and forty two</v>
          </cell>
          <cell r="C846" t="str">
            <v xml:space="preserve"> eight hundred and forty two</v>
          </cell>
          <cell r="D846" t="str">
            <v xml:space="preserve"> eight hundred and forty two Thousand</v>
          </cell>
          <cell r="E846" t="str">
            <v xml:space="preserve"> eight hundred and forty two Lakhs</v>
          </cell>
          <cell r="F846" t="str">
            <v xml:space="preserve"> eight hundred and forty two Crores</v>
          </cell>
          <cell r="G846" t="str">
            <v xml:space="preserve"> eight hundred and forty two Millions</v>
          </cell>
          <cell r="H846" t="str">
            <v xml:space="preserve"> eight hundred and forty two Billions</v>
          </cell>
        </row>
        <row r="847">
          <cell r="A847">
            <v>843</v>
          </cell>
          <cell r="B847" t="str">
            <v xml:space="preserve"> eight hundred and forty three </v>
          </cell>
          <cell r="C847" t="str">
            <v xml:space="preserve"> eight hundred and forty three </v>
          </cell>
          <cell r="D847" t="str">
            <v xml:space="preserve"> eight hundred and forty three  Thousand</v>
          </cell>
          <cell r="E847" t="str">
            <v xml:space="preserve"> eight hundred and forty three  Lakhs</v>
          </cell>
          <cell r="F847" t="str">
            <v xml:space="preserve"> eight hundred and forty three  Crores</v>
          </cell>
          <cell r="G847" t="str">
            <v xml:space="preserve"> eight hundred and forty three  Millions</v>
          </cell>
          <cell r="H847" t="str">
            <v xml:space="preserve"> eight hundred and forty three  Billions</v>
          </cell>
        </row>
        <row r="848">
          <cell r="A848">
            <v>844</v>
          </cell>
          <cell r="B848" t="str">
            <v xml:space="preserve"> eight hundred and forty four</v>
          </cell>
          <cell r="C848" t="str">
            <v xml:space="preserve"> eight hundred and forty four</v>
          </cell>
          <cell r="D848" t="str">
            <v xml:space="preserve"> eight hundred and forty four Thousand</v>
          </cell>
          <cell r="E848" t="str">
            <v xml:space="preserve"> eight hundred and forty four Lakhs</v>
          </cell>
          <cell r="F848" t="str">
            <v xml:space="preserve"> eight hundred and forty four Crores</v>
          </cell>
          <cell r="G848" t="str">
            <v xml:space="preserve"> eight hundred and forty four Millions</v>
          </cell>
          <cell r="H848" t="str">
            <v xml:space="preserve"> eight hundred and forty four Billions</v>
          </cell>
        </row>
        <row r="849">
          <cell r="A849">
            <v>845</v>
          </cell>
          <cell r="B849" t="str">
            <v xml:space="preserve"> eight hundred and forty five</v>
          </cell>
          <cell r="C849" t="str">
            <v xml:space="preserve"> eight hundred and forty five</v>
          </cell>
          <cell r="D849" t="str">
            <v xml:space="preserve"> eight hundred and forty five Thousand</v>
          </cell>
          <cell r="E849" t="str">
            <v xml:space="preserve"> eight hundred and forty five Lakhs</v>
          </cell>
          <cell r="F849" t="str">
            <v xml:space="preserve"> eight hundred and forty five Crores</v>
          </cell>
          <cell r="G849" t="str">
            <v xml:space="preserve"> eight hundred and forty five Millions</v>
          </cell>
          <cell r="H849" t="str">
            <v xml:space="preserve"> eight hundred and forty five Billions</v>
          </cell>
        </row>
        <row r="850">
          <cell r="A850">
            <v>846</v>
          </cell>
          <cell r="B850" t="str">
            <v xml:space="preserve"> eight hundred and forty six</v>
          </cell>
          <cell r="C850" t="str">
            <v xml:space="preserve"> eight hundred and forty six</v>
          </cell>
          <cell r="D850" t="str">
            <v xml:space="preserve"> eight hundred and forty six Thousand</v>
          </cell>
          <cell r="E850" t="str">
            <v xml:space="preserve"> eight hundred and forty six Lakhs</v>
          </cell>
          <cell r="F850" t="str">
            <v xml:space="preserve"> eight hundred and forty six Crores</v>
          </cell>
          <cell r="G850" t="str">
            <v xml:space="preserve"> eight hundred and forty six Millions</v>
          </cell>
          <cell r="H850" t="str">
            <v xml:space="preserve"> eight hundred and forty six Billions</v>
          </cell>
        </row>
        <row r="851">
          <cell r="A851">
            <v>847</v>
          </cell>
          <cell r="B851" t="str">
            <v xml:space="preserve"> eight hundred and forty seven</v>
          </cell>
          <cell r="C851" t="str">
            <v xml:space="preserve"> eight hundred and forty seven</v>
          </cell>
          <cell r="D851" t="str">
            <v xml:space="preserve"> eight hundred and forty seven Thousand</v>
          </cell>
          <cell r="E851" t="str">
            <v xml:space="preserve"> eight hundred and forty seven Lakhs</v>
          </cell>
          <cell r="F851" t="str">
            <v xml:space="preserve"> eight hundred and forty seven Crores</v>
          </cell>
          <cell r="G851" t="str">
            <v xml:space="preserve"> eight hundred and forty seven Millions</v>
          </cell>
          <cell r="H851" t="str">
            <v xml:space="preserve"> eight hundred and forty seven Billions</v>
          </cell>
        </row>
        <row r="852">
          <cell r="A852">
            <v>848</v>
          </cell>
          <cell r="B852" t="str">
            <v xml:space="preserve"> eight hundred and forty eight</v>
          </cell>
          <cell r="C852" t="str">
            <v xml:space="preserve"> eight hundred and forty eight</v>
          </cell>
          <cell r="D852" t="str">
            <v xml:space="preserve"> eight hundred and forty eight Thousand</v>
          </cell>
          <cell r="E852" t="str">
            <v xml:space="preserve"> eight hundred and forty eight Lakhs</v>
          </cell>
          <cell r="F852" t="str">
            <v xml:space="preserve"> eight hundred and forty eight Crores</v>
          </cell>
          <cell r="G852" t="str">
            <v xml:space="preserve"> eight hundred and forty eight Millions</v>
          </cell>
          <cell r="H852" t="str">
            <v xml:space="preserve"> eight hundred and forty eight Billions</v>
          </cell>
        </row>
        <row r="853">
          <cell r="A853">
            <v>849</v>
          </cell>
          <cell r="B853" t="str">
            <v xml:space="preserve"> eight hundred and forty nine</v>
          </cell>
          <cell r="C853" t="str">
            <v xml:space="preserve"> eight hundred and forty nine</v>
          </cell>
          <cell r="D853" t="str">
            <v xml:space="preserve"> eight hundred and forty nine Thousand</v>
          </cell>
          <cell r="E853" t="str">
            <v xml:space="preserve"> eight hundred and forty nine Lakhs</v>
          </cell>
          <cell r="F853" t="str">
            <v xml:space="preserve"> eight hundred and forty nine Crores</v>
          </cell>
          <cell r="G853" t="str">
            <v xml:space="preserve"> eight hundred and forty nine Millions</v>
          </cell>
          <cell r="H853" t="str">
            <v xml:space="preserve"> eight hundred and forty nine Billions</v>
          </cell>
        </row>
        <row r="854">
          <cell r="A854">
            <v>850</v>
          </cell>
          <cell r="B854" t="str">
            <v xml:space="preserve"> eight hundred and fifty</v>
          </cell>
          <cell r="C854" t="str">
            <v xml:space="preserve"> eight hundred and fifty</v>
          </cell>
          <cell r="D854" t="str">
            <v xml:space="preserve"> eight hundred and fifty Thousand</v>
          </cell>
          <cell r="E854" t="str">
            <v xml:space="preserve"> eight hundred and fifty Lakhs</v>
          </cell>
          <cell r="F854" t="str">
            <v xml:space="preserve"> eight hundred and fifty Crores</v>
          </cell>
          <cell r="G854" t="str">
            <v xml:space="preserve"> eight hundred and fifty Millions</v>
          </cell>
          <cell r="H854" t="str">
            <v xml:space="preserve"> eight hundred and fifty Billions</v>
          </cell>
        </row>
        <row r="855">
          <cell r="A855">
            <v>851</v>
          </cell>
          <cell r="B855" t="str">
            <v xml:space="preserve"> eight hundred and fifty one</v>
          </cell>
          <cell r="C855" t="str">
            <v xml:space="preserve"> eight hundred and fifty one</v>
          </cell>
          <cell r="D855" t="str">
            <v xml:space="preserve"> eight hundred and fifty one Thousand</v>
          </cell>
          <cell r="E855" t="str">
            <v xml:space="preserve"> eight hundred and fifty one Lakhs</v>
          </cell>
          <cell r="F855" t="str">
            <v xml:space="preserve"> eight hundred and fifty one Crores</v>
          </cell>
          <cell r="G855" t="str">
            <v xml:space="preserve"> eight hundred and fifty one Millions</v>
          </cell>
          <cell r="H855" t="str">
            <v xml:space="preserve"> eight hundred and fifty one Billions</v>
          </cell>
        </row>
        <row r="856">
          <cell r="A856">
            <v>852</v>
          </cell>
          <cell r="B856" t="str">
            <v xml:space="preserve"> eight hundred and fifty two</v>
          </cell>
          <cell r="C856" t="str">
            <v xml:space="preserve"> eight hundred and fifty two</v>
          </cell>
          <cell r="D856" t="str">
            <v xml:space="preserve"> eight hundred and fifty two Thousand</v>
          </cell>
          <cell r="E856" t="str">
            <v xml:space="preserve"> eight hundred and fifty two Lakhs</v>
          </cell>
          <cell r="F856" t="str">
            <v xml:space="preserve"> eight hundred and fifty two Crores</v>
          </cell>
          <cell r="G856" t="str">
            <v xml:space="preserve"> eight hundred and fifty two Millions</v>
          </cell>
          <cell r="H856" t="str">
            <v xml:space="preserve"> eight hundred and fifty two Billions</v>
          </cell>
        </row>
        <row r="857">
          <cell r="A857">
            <v>853</v>
          </cell>
          <cell r="B857" t="str">
            <v xml:space="preserve"> eight hundred and fifty three</v>
          </cell>
          <cell r="C857" t="str">
            <v xml:space="preserve"> eight hundred and fifty three</v>
          </cell>
          <cell r="D857" t="str">
            <v xml:space="preserve"> eight hundred and fifty three Thousand</v>
          </cell>
          <cell r="E857" t="str">
            <v xml:space="preserve"> eight hundred and fifty three Lakhs</v>
          </cell>
          <cell r="F857" t="str">
            <v xml:space="preserve"> eight hundred and fifty three Crores</v>
          </cell>
          <cell r="G857" t="str">
            <v xml:space="preserve"> eight hundred and fifty three Millions</v>
          </cell>
          <cell r="H857" t="str">
            <v xml:space="preserve"> eight hundred and fifty three Billions</v>
          </cell>
        </row>
        <row r="858">
          <cell r="A858">
            <v>854</v>
          </cell>
          <cell r="B858" t="str">
            <v xml:space="preserve"> eight hundred and fifty four</v>
          </cell>
          <cell r="C858" t="str">
            <v xml:space="preserve"> eight hundred and fifty four</v>
          </cell>
          <cell r="D858" t="str">
            <v xml:space="preserve"> eight hundred and fifty four Thousand</v>
          </cell>
          <cell r="E858" t="str">
            <v xml:space="preserve"> eight hundred and fifty four Lakhs</v>
          </cell>
          <cell r="F858" t="str">
            <v xml:space="preserve"> eight hundred and fifty four Crores</v>
          </cell>
          <cell r="G858" t="str">
            <v xml:space="preserve"> eight hundred and fifty four Millions</v>
          </cell>
          <cell r="H858" t="str">
            <v xml:space="preserve"> eight hundred and fifty four Billions</v>
          </cell>
        </row>
        <row r="859">
          <cell r="A859">
            <v>855</v>
          </cell>
          <cell r="B859" t="str">
            <v xml:space="preserve"> eight hundred and fifty five</v>
          </cell>
          <cell r="C859" t="str">
            <v xml:space="preserve"> eight hundred and fifty five</v>
          </cell>
          <cell r="D859" t="str">
            <v xml:space="preserve"> eight hundred and fifty five Thousand</v>
          </cell>
          <cell r="E859" t="str">
            <v xml:space="preserve"> eight hundred and fifty five Lakhs</v>
          </cell>
          <cell r="F859" t="str">
            <v xml:space="preserve"> eight hundred and fifty five Crores</v>
          </cell>
          <cell r="G859" t="str">
            <v xml:space="preserve"> eight hundred and fifty five Millions</v>
          </cell>
          <cell r="H859" t="str">
            <v xml:space="preserve"> eight hundred and fifty five Billions</v>
          </cell>
        </row>
        <row r="860">
          <cell r="A860">
            <v>856</v>
          </cell>
          <cell r="B860" t="str">
            <v xml:space="preserve"> eight hundred and fifty six</v>
          </cell>
          <cell r="C860" t="str">
            <v xml:space="preserve"> eight hundred and fifty six</v>
          </cell>
          <cell r="D860" t="str">
            <v xml:space="preserve"> eight hundred and fifty six Thousand</v>
          </cell>
          <cell r="E860" t="str">
            <v xml:space="preserve"> eight hundred and fifty six Lakhs</v>
          </cell>
          <cell r="F860" t="str">
            <v xml:space="preserve"> eight hundred and fifty six Crores</v>
          </cell>
          <cell r="G860" t="str">
            <v xml:space="preserve"> eight hundred and fifty six Millions</v>
          </cell>
          <cell r="H860" t="str">
            <v xml:space="preserve"> eight hundred and fifty six Billions</v>
          </cell>
        </row>
        <row r="861">
          <cell r="A861">
            <v>857</v>
          </cell>
          <cell r="B861" t="str">
            <v xml:space="preserve"> eight hundred and fifty seven</v>
          </cell>
          <cell r="C861" t="str">
            <v xml:space="preserve"> eight hundred and fifty seven</v>
          </cell>
          <cell r="D861" t="str">
            <v xml:space="preserve"> eight hundred and fifty seven Thousand</v>
          </cell>
          <cell r="E861" t="str">
            <v xml:space="preserve"> eight hundred and fifty seven Lakhs</v>
          </cell>
          <cell r="F861" t="str">
            <v xml:space="preserve"> eight hundred and fifty seven Crores</v>
          </cell>
          <cell r="G861" t="str">
            <v xml:space="preserve"> eight hundred and fifty seven Millions</v>
          </cell>
          <cell r="H861" t="str">
            <v xml:space="preserve"> eight hundred and fifty seven Billions</v>
          </cell>
        </row>
        <row r="862">
          <cell r="A862">
            <v>858</v>
          </cell>
          <cell r="B862" t="str">
            <v xml:space="preserve"> eight hundred and fifty eight</v>
          </cell>
          <cell r="C862" t="str">
            <v xml:space="preserve"> eight hundred and fifty eight</v>
          </cell>
          <cell r="D862" t="str">
            <v xml:space="preserve"> eight hundred and fifty eight Thousand</v>
          </cell>
          <cell r="E862" t="str">
            <v xml:space="preserve"> eight hundred and fifty eight Lakhs</v>
          </cell>
          <cell r="F862" t="str">
            <v xml:space="preserve"> eight hundred and fifty eight Crores</v>
          </cell>
          <cell r="G862" t="str">
            <v xml:space="preserve"> eight hundred and fifty eight Millions</v>
          </cell>
          <cell r="H862" t="str">
            <v xml:space="preserve"> eight hundred and fifty eight Billions</v>
          </cell>
        </row>
        <row r="863">
          <cell r="A863">
            <v>859</v>
          </cell>
          <cell r="B863" t="str">
            <v xml:space="preserve"> eight hundred and fifty nine</v>
          </cell>
          <cell r="C863" t="str">
            <v xml:space="preserve"> eight hundred and fifty nine</v>
          </cell>
          <cell r="D863" t="str">
            <v xml:space="preserve"> eight hundred and fifty nine Thousand</v>
          </cell>
          <cell r="E863" t="str">
            <v xml:space="preserve"> eight hundred and fifty nine Lakhs</v>
          </cell>
          <cell r="F863" t="str">
            <v xml:space="preserve"> eight hundred and fifty nine Crores</v>
          </cell>
          <cell r="G863" t="str">
            <v xml:space="preserve"> eight hundred and fifty nine Millions</v>
          </cell>
          <cell r="H863" t="str">
            <v xml:space="preserve"> eight hundred and fifty nine Billions</v>
          </cell>
        </row>
        <row r="864">
          <cell r="A864">
            <v>860</v>
          </cell>
          <cell r="B864" t="str">
            <v xml:space="preserve"> eight hundred and sixty</v>
          </cell>
          <cell r="C864" t="str">
            <v xml:space="preserve"> eight hundred and sixty</v>
          </cell>
          <cell r="D864" t="str">
            <v xml:space="preserve"> eight hundred and sixty Thousand</v>
          </cell>
          <cell r="E864" t="str">
            <v xml:space="preserve"> eight hundred and sixty Lakhs</v>
          </cell>
          <cell r="F864" t="str">
            <v xml:space="preserve"> eight hundred and sixty Crores</v>
          </cell>
          <cell r="G864" t="str">
            <v xml:space="preserve"> eight hundred and sixty Millions</v>
          </cell>
          <cell r="H864" t="str">
            <v xml:space="preserve"> eight hundred and sixty Billions</v>
          </cell>
        </row>
        <row r="865">
          <cell r="A865">
            <v>861</v>
          </cell>
          <cell r="B865" t="str">
            <v xml:space="preserve"> eight hundred and sixty one</v>
          </cell>
          <cell r="C865" t="str">
            <v xml:space="preserve"> eight hundred and sixty one</v>
          </cell>
          <cell r="D865" t="str">
            <v xml:space="preserve"> eight hundred and sixty one Thousand</v>
          </cell>
          <cell r="E865" t="str">
            <v xml:space="preserve"> eight hundred and sixty one Lakhs</v>
          </cell>
          <cell r="F865" t="str">
            <v xml:space="preserve"> eight hundred and sixty one Crores</v>
          </cell>
          <cell r="G865" t="str">
            <v xml:space="preserve"> eight hundred and sixty one Millions</v>
          </cell>
          <cell r="H865" t="str">
            <v xml:space="preserve"> eight hundred and sixty one Billions</v>
          </cell>
        </row>
        <row r="866">
          <cell r="A866">
            <v>862</v>
          </cell>
          <cell r="B866" t="str">
            <v xml:space="preserve"> eight hundred and sixty two</v>
          </cell>
          <cell r="C866" t="str">
            <v xml:space="preserve"> eight hundred and sixty two</v>
          </cell>
          <cell r="D866" t="str">
            <v xml:space="preserve"> eight hundred and sixty two Thousand</v>
          </cell>
          <cell r="E866" t="str">
            <v xml:space="preserve"> eight hundred and sixty two Lakhs</v>
          </cell>
          <cell r="F866" t="str">
            <v xml:space="preserve"> eight hundred and sixty two Crores</v>
          </cell>
          <cell r="G866" t="str">
            <v xml:space="preserve"> eight hundred and sixty two Millions</v>
          </cell>
          <cell r="H866" t="str">
            <v xml:space="preserve"> eight hundred and sixty two Billions</v>
          </cell>
        </row>
        <row r="867">
          <cell r="A867">
            <v>863</v>
          </cell>
          <cell r="B867" t="str">
            <v xml:space="preserve"> eight hundred and sixty three</v>
          </cell>
          <cell r="C867" t="str">
            <v xml:space="preserve"> eight hundred and sixty three</v>
          </cell>
          <cell r="D867" t="str">
            <v xml:space="preserve"> eight hundred and sixty three Thousand</v>
          </cell>
          <cell r="E867" t="str">
            <v xml:space="preserve"> eight hundred and sixty three Lakhs</v>
          </cell>
          <cell r="F867" t="str">
            <v xml:space="preserve"> eight hundred and sixty three Crores</v>
          </cell>
          <cell r="G867" t="str">
            <v xml:space="preserve"> eight hundred and sixty three Millions</v>
          </cell>
          <cell r="H867" t="str">
            <v xml:space="preserve"> eight hundred and sixty three Billions</v>
          </cell>
        </row>
        <row r="868">
          <cell r="A868">
            <v>864</v>
          </cell>
          <cell r="B868" t="str">
            <v xml:space="preserve"> eight hundred and sixty four</v>
          </cell>
          <cell r="C868" t="str">
            <v xml:space="preserve"> eight hundred and sixty four</v>
          </cell>
          <cell r="D868" t="str">
            <v xml:space="preserve"> eight hundred and sixty four Thousand</v>
          </cell>
          <cell r="E868" t="str">
            <v xml:space="preserve"> eight hundred and sixty four Lakhs</v>
          </cell>
          <cell r="F868" t="str">
            <v xml:space="preserve"> eight hundred and sixty four Crores</v>
          </cell>
          <cell r="G868" t="str">
            <v xml:space="preserve"> eight hundred and sixty four Millions</v>
          </cell>
          <cell r="H868" t="str">
            <v xml:space="preserve"> eight hundred and sixty four Billions</v>
          </cell>
        </row>
        <row r="869">
          <cell r="A869">
            <v>865</v>
          </cell>
          <cell r="B869" t="str">
            <v xml:space="preserve"> eight hundred and sixty five</v>
          </cell>
          <cell r="C869" t="str">
            <v xml:space="preserve"> eight hundred and sixty five</v>
          </cell>
          <cell r="D869" t="str">
            <v xml:space="preserve"> eight hundred and sixty five Thousand</v>
          </cell>
          <cell r="E869" t="str">
            <v xml:space="preserve"> eight hundred and sixty five Lakhs</v>
          </cell>
          <cell r="F869" t="str">
            <v xml:space="preserve"> eight hundred and sixty five Crores</v>
          </cell>
          <cell r="G869" t="str">
            <v xml:space="preserve"> eight hundred and sixty five Millions</v>
          </cell>
          <cell r="H869" t="str">
            <v xml:space="preserve"> eight hundred and sixty five Billions</v>
          </cell>
        </row>
        <row r="870">
          <cell r="A870">
            <v>866</v>
          </cell>
          <cell r="B870" t="str">
            <v xml:space="preserve"> eight hundred and sixty six</v>
          </cell>
          <cell r="C870" t="str">
            <v xml:space="preserve"> eight hundred and sixty six</v>
          </cell>
          <cell r="D870" t="str">
            <v xml:space="preserve"> eight hundred and sixty six Thousand</v>
          </cell>
          <cell r="E870" t="str">
            <v xml:space="preserve"> eight hundred and sixty six Lakhs</v>
          </cell>
          <cell r="F870" t="str">
            <v xml:space="preserve"> eight hundred and sixty six Crores</v>
          </cell>
          <cell r="G870" t="str">
            <v xml:space="preserve"> eight hundred and sixty six Millions</v>
          </cell>
          <cell r="H870" t="str">
            <v xml:space="preserve"> eight hundred and sixty six Billions</v>
          </cell>
        </row>
        <row r="871">
          <cell r="A871">
            <v>867</v>
          </cell>
          <cell r="B871" t="str">
            <v xml:space="preserve"> eight hundred and sixty seven</v>
          </cell>
          <cell r="C871" t="str">
            <v xml:space="preserve"> eight hundred and sixty seven</v>
          </cell>
          <cell r="D871" t="str">
            <v xml:space="preserve"> eight hundred and sixty seven Thousand</v>
          </cell>
          <cell r="E871" t="str">
            <v xml:space="preserve"> eight hundred and sixty seven Lakhs</v>
          </cell>
          <cell r="F871" t="str">
            <v xml:space="preserve"> eight hundred and sixty seven Crores</v>
          </cell>
          <cell r="G871" t="str">
            <v xml:space="preserve"> eight hundred and sixty seven Millions</v>
          </cell>
          <cell r="H871" t="str">
            <v xml:space="preserve"> eight hundred and sixty seven Billions</v>
          </cell>
        </row>
        <row r="872">
          <cell r="A872">
            <v>868</v>
          </cell>
          <cell r="B872" t="str">
            <v xml:space="preserve"> eight hundred and sixty eight</v>
          </cell>
          <cell r="C872" t="str">
            <v xml:space="preserve"> eight hundred and sixty eight</v>
          </cell>
          <cell r="D872" t="str">
            <v xml:space="preserve"> eight hundred and sixty eight Thousand</v>
          </cell>
          <cell r="E872" t="str">
            <v xml:space="preserve"> eight hundred and sixty eight Lakhs</v>
          </cell>
          <cell r="F872" t="str">
            <v xml:space="preserve"> eight hundred and sixty eight Crores</v>
          </cell>
          <cell r="G872" t="str">
            <v xml:space="preserve"> eight hundred and sixty eight Millions</v>
          </cell>
          <cell r="H872" t="str">
            <v xml:space="preserve"> eight hundred and sixty eight Billions</v>
          </cell>
        </row>
        <row r="873">
          <cell r="A873">
            <v>869</v>
          </cell>
          <cell r="B873" t="str">
            <v xml:space="preserve"> eight hundred and sixty nine</v>
          </cell>
          <cell r="C873" t="str">
            <v xml:space="preserve"> eight hundred and sixty nine</v>
          </cell>
          <cell r="D873" t="str">
            <v xml:space="preserve"> eight hundred and sixty nine Thousand</v>
          </cell>
          <cell r="E873" t="str">
            <v xml:space="preserve"> eight hundred and sixty nine Lakhs</v>
          </cell>
          <cell r="F873" t="str">
            <v xml:space="preserve"> eight hundred and sixty nine Crores</v>
          </cell>
          <cell r="G873" t="str">
            <v xml:space="preserve"> eight hundred and sixty nine Millions</v>
          </cell>
          <cell r="H873" t="str">
            <v xml:space="preserve"> eight hundred and sixty nine Billions</v>
          </cell>
        </row>
        <row r="874">
          <cell r="A874">
            <v>870</v>
          </cell>
          <cell r="B874" t="str">
            <v xml:space="preserve"> eight hundred and seventy</v>
          </cell>
          <cell r="C874" t="str">
            <v xml:space="preserve"> eight hundred and seventy</v>
          </cell>
          <cell r="D874" t="str">
            <v xml:space="preserve"> eight hundred and seventy Thousand</v>
          </cell>
          <cell r="E874" t="str">
            <v xml:space="preserve"> eight hundred and seventy Lakhs</v>
          </cell>
          <cell r="F874" t="str">
            <v xml:space="preserve"> eight hundred and seventy Crores</v>
          </cell>
          <cell r="G874" t="str">
            <v xml:space="preserve"> eight hundred and seventy Millions</v>
          </cell>
          <cell r="H874" t="str">
            <v xml:space="preserve"> eight hundred and seventy Billions</v>
          </cell>
        </row>
        <row r="875">
          <cell r="A875">
            <v>871</v>
          </cell>
          <cell r="B875" t="str">
            <v xml:space="preserve"> eight hundred and seventy one</v>
          </cell>
          <cell r="C875" t="str">
            <v xml:space="preserve"> eight hundred and seventy one</v>
          </cell>
          <cell r="D875" t="str">
            <v xml:space="preserve"> eight hundred and seventy one Thousand</v>
          </cell>
          <cell r="E875" t="str">
            <v xml:space="preserve"> eight hundred and seventy one Lakhs</v>
          </cell>
          <cell r="F875" t="str">
            <v xml:space="preserve"> eight hundred and seventy one Crores</v>
          </cell>
          <cell r="G875" t="str">
            <v xml:space="preserve"> eight hundred and seventy one Millions</v>
          </cell>
          <cell r="H875" t="str">
            <v xml:space="preserve"> eight hundred and seventy one Billions</v>
          </cell>
        </row>
        <row r="876">
          <cell r="A876">
            <v>872</v>
          </cell>
          <cell r="B876" t="str">
            <v xml:space="preserve"> eight hundred and seventy two</v>
          </cell>
          <cell r="C876" t="str">
            <v xml:space="preserve"> eight hundred and seventy two</v>
          </cell>
          <cell r="D876" t="str">
            <v xml:space="preserve"> eight hundred and seventy two Thousand</v>
          </cell>
          <cell r="E876" t="str">
            <v xml:space="preserve"> eight hundred and seventy two Lakhs</v>
          </cell>
          <cell r="F876" t="str">
            <v xml:space="preserve"> eight hundred and seventy two Crores</v>
          </cell>
          <cell r="G876" t="str">
            <v xml:space="preserve"> eight hundred and seventy two Millions</v>
          </cell>
          <cell r="H876" t="str">
            <v xml:space="preserve"> eight hundred and seventy two Billions</v>
          </cell>
        </row>
        <row r="877">
          <cell r="A877">
            <v>873</v>
          </cell>
          <cell r="B877" t="str">
            <v xml:space="preserve"> eight hundred and seventy three</v>
          </cell>
          <cell r="C877" t="str">
            <v xml:space="preserve"> eight hundred and seventy three</v>
          </cell>
          <cell r="D877" t="str">
            <v xml:space="preserve"> eight hundred and seventy three Thousand</v>
          </cell>
          <cell r="E877" t="str">
            <v xml:space="preserve"> eight hundred and seventy three Lakhs</v>
          </cell>
          <cell r="F877" t="str">
            <v xml:space="preserve"> eight hundred and seventy three Crores</v>
          </cell>
          <cell r="G877" t="str">
            <v xml:space="preserve"> eight hundred and seventy three Millions</v>
          </cell>
          <cell r="H877" t="str">
            <v xml:space="preserve"> eight hundred and seventy three Billions</v>
          </cell>
        </row>
        <row r="878">
          <cell r="A878">
            <v>874</v>
          </cell>
          <cell r="B878" t="str">
            <v xml:space="preserve"> eight hundred and seventy four</v>
          </cell>
          <cell r="C878" t="str">
            <v xml:space="preserve"> eight hundred and seventy four</v>
          </cell>
          <cell r="D878" t="str">
            <v xml:space="preserve"> eight hundred and seventy four Thousand</v>
          </cell>
          <cell r="E878" t="str">
            <v xml:space="preserve"> eight hundred and seventy four Lakhs</v>
          </cell>
          <cell r="F878" t="str">
            <v xml:space="preserve"> eight hundred and seventy four Crores</v>
          </cell>
          <cell r="G878" t="str">
            <v xml:space="preserve"> eight hundred and seventy four Millions</v>
          </cell>
          <cell r="H878" t="str">
            <v xml:space="preserve"> eight hundred and seventy four Billions</v>
          </cell>
        </row>
        <row r="879">
          <cell r="A879">
            <v>875</v>
          </cell>
          <cell r="B879" t="str">
            <v xml:space="preserve"> eight hundred and seventy five</v>
          </cell>
          <cell r="C879" t="str">
            <v xml:space="preserve"> eight hundred and seventy five</v>
          </cell>
          <cell r="D879" t="str">
            <v xml:space="preserve"> eight hundred and seventy five Thousand</v>
          </cell>
          <cell r="E879" t="str">
            <v xml:space="preserve"> eight hundred and seventy five Lakhs</v>
          </cell>
          <cell r="F879" t="str">
            <v xml:space="preserve"> eight hundred and seventy five Crores</v>
          </cell>
          <cell r="G879" t="str">
            <v xml:space="preserve"> eight hundred and seventy five Millions</v>
          </cell>
          <cell r="H879" t="str">
            <v xml:space="preserve"> eight hundred and seventy five Billions</v>
          </cell>
        </row>
        <row r="880">
          <cell r="A880">
            <v>876</v>
          </cell>
          <cell r="B880" t="str">
            <v xml:space="preserve"> eight hundred and seventy six</v>
          </cell>
          <cell r="C880" t="str">
            <v xml:space="preserve"> eight hundred and seventy six</v>
          </cell>
          <cell r="D880" t="str">
            <v xml:space="preserve"> eight hundred and seventy six Thousand</v>
          </cell>
          <cell r="E880" t="str">
            <v xml:space="preserve"> eight hundred and seventy six Lakhs</v>
          </cell>
          <cell r="F880" t="str">
            <v xml:space="preserve"> eight hundred and seventy six Crores</v>
          </cell>
          <cell r="G880" t="str">
            <v xml:space="preserve"> eight hundred and seventy six Millions</v>
          </cell>
          <cell r="H880" t="str">
            <v xml:space="preserve"> eight hundred and seventy six Billions</v>
          </cell>
        </row>
        <row r="881">
          <cell r="A881">
            <v>877</v>
          </cell>
          <cell r="B881" t="str">
            <v xml:space="preserve"> eight hundred and seventy seven</v>
          </cell>
          <cell r="C881" t="str">
            <v xml:space="preserve"> eight hundred and seventy seven</v>
          </cell>
          <cell r="D881" t="str">
            <v xml:space="preserve"> eight hundred and seventy seven Thousand</v>
          </cell>
          <cell r="E881" t="str">
            <v xml:space="preserve"> eight hundred and seventy seven Lakhs</v>
          </cell>
          <cell r="F881" t="str">
            <v xml:space="preserve"> eight hundred and seventy seven Crores</v>
          </cell>
          <cell r="G881" t="str">
            <v xml:space="preserve"> eight hundred and seventy seven Millions</v>
          </cell>
          <cell r="H881" t="str">
            <v xml:space="preserve"> eight hundred and seventy seven Billions</v>
          </cell>
        </row>
        <row r="882">
          <cell r="A882">
            <v>878</v>
          </cell>
          <cell r="B882" t="str">
            <v xml:space="preserve"> eight hundred and seventy eight</v>
          </cell>
          <cell r="C882" t="str">
            <v xml:space="preserve"> eight hundred and seventy eight</v>
          </cell>
          <cell r="D882" t="str">
            <v xml:space="preserve"> eight hundred and seventy eight Thousand</v>
          </cell>
          <cell r="E882" t="str">
            <v xml:space="preserve"> eight hundred and seventy eight Lakhs</v>
          </cell>
          <cell r="F882" t="str">
            <v xml:space="preserve"> eight hundred and seventy eight Crores</v>
          </cell>
          <cell r="G882" t="str">
            <v xml:space="preserve"> eight hundred and seventy eight Millions</v>
          </cell>
          <cell r="H882" t="str">
            <v xml:space="preserve"> eight hundred and seventy eight Billions</v>
          </cell>
        </row>
        <row r="883">
          <cell r="A883">
            <v>879</v>
          </cell>
          <cell r="B883" t="str">
            <v xml:space="preserve"> eight hundred and seventy nine</v>
          </cell>
          <cell r="C883" t="str">
            <v xml:space="preserve"> eight hundred and seventy nine</v>
          </cell>
          <cell r="D883" t="str">
            <v xml:space="preserve"> eight hundred and seventy nine Thousand</v>
          </cell>
          <cell r="E883" t="str">
            <v xml:space="preserve"> eight hundred and seventy nine Lakhs</v>
          </cell>
          <cell r="F883" t="str">
            <v xml:space="preserve"> eight hundred and seventy nine Crores</v>
          </cell>
          <cell r="G883" t="str">
            <v xml:space="preserve"> eight hundred and seventy nine Millions</v>
          </cell>
          <cell r="H883" t="str">
            <v xml:space="preserve"> eight hundred and seventy nine Billions</v>
          </cell>
        </row>
        <row r="884">
          <cell r="A884">
            <v>880</v>
          </cell>
          <cell r="B884" t="str">
            <v xml:space="preserve"> eight hundred and eighty</v>
          </cell>
          <cell r="C884" t="str">
            <v xml:space="preserve"> eight hundred and eighty</v>
          </cell>
          <cell r="D884" t="str">
            <v xml:space="preserve"> eight hundred and eighty Thousand</v>
          </cell>
          <cell r="E884" t="str">
            <v xml:space="preserve"> eight hundred and eighty Lakhs</v>
          </cell>
          <cell r="F884" t="str">
            <v xml:space="preserve"> eight hundred and eighty Crores</v>
          </cell>
          <cell r="G884" t="str">
            <v xml:space="preserve"> eight hundred and eighty Millions</v>
          </cell>
          <cell r="H884" t="str">
            <v xml:space="preserve"> eight hundred and eighty Billions</v>
          </cell>
        </row>
        <row r="885">
          <cell r="A885">
            <v>881</v>
          </cell>
          <cell r="B885" t="str">
            <v xml:space="preserve"> eight hundred and eighty one</v>
          </cell>
          <cell r="C885" t="str">
            <v xml:space="preserve"> eight hundred and eighty one</v>
          </cell>
          <cell r="D885" t="str">
            <v xml:space="preserve"> eight hundred and eighty one Thousand</v>
          </cell>
          <cell r="E885" t="str">
            <v xml:space="preserve"> eight hundred and eighty one Lakhs</v>
          </cell>
          <cell r="F885" t="str">
            <v xml:space="preserve"> eight hundred and eighty one Crores</v>
          </cell>
          <cell r="G885" t="str">
            <v xml:space="preserve"> eight hundred and eighty one Millions</v>
          </cell>
          <cell r="H885" t="str">
            <v xml:space="preserve"> eight hundred and eighty one Billions</v>
          </cell>
        </row>
        <row r="886">
          <cell r="A886">
            <v>882</v>
          </cell>
          <cell r="B886" t="str">
            <v xml:space="preserve"> eight hundred and eighty two</v>
          </cell>
          <cell r="C886" t="str">
            <v xml:space="preserve"> eight hundred and eighty two</v>
          </cell>
          <cell r="D886" t="str">
            <v xml:space="preserve"> eight hundred and eighty two Thousand</v>
          </cell>
          <cell r="E886" t="str">
            <v xml:space="preserve"> eight hundred and eighty two Lakhs</v>
          </cell>
          <cell r="F886" t="str">
            <v xml:space="preserve"> eight hundred and eighty two Crores</v>
          </cell>
          <cell r="G886" t="str">
            <v xml:space="preserve"> eight hundred and eighty two Millions</v>
          </cell>
          <cell r="H886" t="str">
            <v xml:space="preserve"> eight hundred and eighty two Billions</v>
          </cell>
        </row>
        <row r="887">
          <cell r="A887">
            <v>883</v>
          </cell>
          <cell r="B887" t="str">
            <v xml:space="preserve"> eight hundred and eighty three</v>
          </cell>
          <cell r="C887" t="str">
            <v xml:space="preserve"> eight hundred and eighty three</v>
          </cell>
          <cell r="D887" t="str">
            <v xml:space="preserve"> eight hundred and eighty three Thousand</v>
          </cell>
          <cell r="E887" t="str">
            <v xml:space="preserve"> eight hundred and eighty three Lakhs</v>
          </cell>
          <cell r="F887" t="str">
            <v xml:space="preserve"> eight hundred and eighty three Crores</v>
          </cell>
          <cell r="G887" t="str">
            <v xml:space="preserve"> eight hundred and eighty three Millions</v>
          </cell>
          <cell r="H887" t="str">
            <v xml:space="preserve"> eight hundred and eighty three Billions</v>
          </cell>
        </row>
        <row r="888">
          <cell r="A888">
            <v>884</v>
          </cell>
          <cell r="B888" t="str">
            <v xml:space="preserve"> eight hundred and eighty four</v>
          </cell>
          <cell r="C888" t="str">
            <v xml:space="preserve"> eight hundred and eighty four</v>
          </cell>
          <cell r="D888" t="str">
            <v xml:space="preserve"> eight hundred and eighty four Thousand</v>
          </cell>
          <cell r="E888" t="str">
            <v xml:space="preserve"> eight hundred and eighty four Lakhs</v>
          </cell>
          <cell r="F888" t="str">
            <v xml:space="preserve"> eight hundred and eighty four Crores</v>
          </cell>
          <cell r="G888" t="str">
            <v xml:space="preserve"> eight hundred and eighty four Millions</v>
          </cell>
          <cell r="H888" t="str">
            <v xml:space="preserve"> eight hundred and eighty four Billions</v>
          </cell>
        </row>
        <row r="889">
          <cell r="A889">
            <v>885</v>
          </cell>
          <cell r="B889" t="str">
            <v xml:space="preserve"> eight hundred and eighty five</v>
          </cell>
          <cell r="C889" t="str">
            <v xml:space="preserve"> eight hundred and eighty five</v>
          </cell>
          <cell r="D889" t="str">
            <v xml:space="preserve"> eight hundred and eighty five Thousand</v>
          </cell>
          <cell r="E889" t="str">
            <v xml:space="preserve"> eight hundred and eighty five Lakhs</v>
          </cell>
          <cell r="F889" t="str">
            <v xml:space="preserve"> eight hundred and eighty five Crores</v>
          </cell>
          <cell r="G889" t="str">
            <v xml:space="preserve"> eight hundred and eighty five Millions</v>
          </cell>
          <cell r="H889" t="str">
            <v xml:space="preserve"> eight hundred and eighty five Billions</v>
          </cell>
        </row>
        <row r="890">
          <cell r="A890">
            <v>886</v>
          </cell>
          <cell r="B890" t="str">
            <v xml:space="preserve"> eight hundred and eighty six</v>
          </cell>
          <cell r="C890" t="str">
            <v xml:space="preserve"> eight hundred and eighty six</v>
          </cell>
          <cell r="D890" t="str">
            <v xml:space="preserve"> eight hundred and eighty six Thousand</v>
          </cell>
          <cell r="E890" t="str">
            <v xml:space="preserve"> eight hundred and eighty six Lakhs</v>
          </cell>
          <cell r="F890" t="str">
            <v xml:space="preserve"> eight hundred and eighty six Crores</v>
          </cell>
          <cell r="G890" t="str">
            <v xml:space="preserve"> eight hundred and eighty six Millions</v>
          </cell>
          <cell r="H890" t="str">
            <v xml:space="preserve"> eight hundred and eighty six Billions</v>
          </cell>
        </row>
        <row r="891">
          <cell r="A891">
            <v>887</v>
          </cell>
          <cell r="B891" t="str">
            <v xml:space="preserve"> eight hundred and eighty seven</v>
          </cell>
          <cell r="C891" t="str">
            <v xml:space="preserve"> eight hundred and eighty seven</v>
          </cell>
          <cell r="D891" t="str">
            <v xml:space="preserve"> eight hundred and eighty seven Thousand</v>
          </cell>
          <cell r="E891" t="str">
            <v xml:space="preserve"> eight hundred and eighty seven Lakhs</v>
          </cell>
          <cell r="F891" t="str">
            <v xml:space="preserve"> eight hundred and eighty seven Crores</v>
          </cell>
          <cell r="G891" t="str">
            <v xml:space="preserve"> eight hundred and eighty seven Millions</v>
          </cell>
          <cell r="H891" t="str">
            <v xml:space="preserve"> eight hundred and eighty seven Billions</v>
          </cell>
        </row>
        <row r="892">
          <cell r="A892">
            <v>888</v>
          </cell>
          <cell r="B892" t="str">
            <v xml:space="preserve"> eight hundred and eighty eight</v>
          </cell>
          <cell r="C892" t="str">
            <v xml:space="preserve"> eight hundred and eighty eight</v>
          </cell>
          <cell r="D892" t="str">
            <v xml:space="preserve"> eight hundred and eighty eight Thousand</v>
          </cell>
          <cell r="E892" t="str">
            <v xml:space="preserve"> eight hundred and eighty eight Lakhs</v>
          </cell>
          <cell r="F892" t="str">
            <v xml:space="preserve"> eight hundred and eighty eight Crores</v>
          </cell>
          <cell r="G892" t="str">
            <v xml:space="preserve"> eight hundred and eighty eight Millions</v>
          </cell>
          <cell r="H892" t="str">
            <v xml:space="preserve"> eight hundred and eighty eight Billions</v>
          </cell>
        </row>
        <row r="893">
          <cell r="A893">
            <v>889</v>
          </cell>
          <cell r="B893" t="str">
            <v xml:space="preserve"> eight hundred and eighty nine</v>
          </cell>
          <cell r="C893" t="str">
            <v xml:space="preserve"> eight hundred and eighty nine</v>
          </cell>
          <cell r="D893" t="str">
            <v xml:space="preserve"> eight hundred and eighty nine Thousand</v>
          </cell>
          <cell r="E893" t="str">
            <v xml:space="preserve"> eight hundred and eighty nine Lakhs</v>
          </cell>
          <cell r="F893" t="str">
            <v xml:space="preserve"> eight hundred and eighty nine Crores</v>
          </cell>
          <cell r="G893" t="str">
            <v xml:space="preserve"> eight hundred and eighty nine Millions</v>
          </cell>
          <cell r="H893" t="str">
            <v xml:space="preserve"> eight hundred and eighty nine Billions</v>
          </cell>
        </row>
        <row r="894">
          <cell r="A894">
            <v>890</v>
          </cell>
          <cell r="B894" t="str">
            <v xml:space="preserve"> eight hundred and ninety</v>
          </cell>
          <cell r="C894" t="str">
            <v xml:space="preserve"> eight hundred and ninety</v>
          </cell>
          <cell r="D894" t="str">
            <v xml:space="preserve"> eight hundred and ninety Thousand</v>
          </cell>
          <cell r="E894" t="str">
            <v xml:space="preserve"> eight hundred and ninety Lakhs</v>
          </cell>
          <cell r="F894" t="str">
            <v xml:space="preserve"> eight hundred and ninety Crores</v>
          </cell>
          <cell r="G894" t="str">
            <v xml:space="preserve"> eight hundred and ninety Millions</v>
          </cell>
          <cell r="H894" t="str">
            <v xml:space="preserve"> eight hundred and ninety Billions</v>
          </cell>
        </row>
        <row r="895">
          <cell r="A895">
            <v>891</v>
          </cell>
          <cell r="B895" t="str">
            <v xml:space="preserve"> eight hundred and ninety one</v>
          </cell>
          <cell r="C895" t="str">
            <v xml:space="preserve"> eight hundred and ninety one</v>
          </cell>
          <cell r="D895" t="str">
            <v xml:space="preserve"> eight hundred and ninety one Thousand</v>
          </cell>
          <cell r="E895" t="str">
            <v xml:space="preserve"> eight hundred and ninety one Lakhs</v>
          </cell>
          <cell r="F895" t="str">
            <v xml:space="preserve"> eight hundred and ninety one Crores</v>
          </cell>
          <cell r="G895" t="str">
            <v xml:space="preserve"> eight hundred and ninety one Millions</v>
          </cell>
          <cell r="H895" t="str">
            <v xml:space="preserve"> eight hundred and ninety one Billions</v>
          </cell>
        </row>
        <row r="896">
          <cell r="A896">
            <v>892</v>
          </cell>
          <cell r="B896" t="str">
            <v xml:space="preserve"> eight hundred and ninety two</v>
          </cell>
          <cell r="C896" t="str">
            <v xml:space="preserve"> eight hundred and ninety two</v>
          </cell>
          <cell r="D896" t="str">
            <v xml:space="preserve"> eight hundred and ninety two Thousand</v>
          </cell>
          <cell r="E896" t="str">
            <v xml:space="preserve"> eight hundred and ninety two Lakhs</v>
          </cell>
          <cell r="F896" t="str">
            <v xml:space="preserve"> eight hundred and ninety two Crores</v>
          </cell>
          <cell r="G896" t="str">
            <v xml:space="preserve"> eight hundred and ninety two Millions</v>
          </cell>
          <cell r="H896" t="str">
            <v xml:space="preserve"> eight hundred and ninety two Billions</v>
          </cell>
        </row>
        <row r="897">
          <cell r="A897">
            <v>893</v>
          </cell>
          <cell r="B897" t="str">
            <v xml:space="preserve"> eight hundred and ninety three</v>
          </cell>
          <cell r="C897" t="str">
            <v xml:space="preserve"> eight hundred and ninety three</v>
          </cell>
          <cell r="D897" t="str">
            <v xml:space="preserve"> eight hundred and ninety three Thousand</v>
          </cell>
          <cell r="E897" t="str">
            <v xml:space="preserve"> eight hundred and ninety three Lakhs</v>
          </cell>
          <cell r="F897" t="str">
            <v xml:space="preserve"> eight hundred and ninety three Crores</v>
          </cell>
          <cell r="G897" t="str">
            <v xml:space="preserve"> eight hundred and ninety three Millions</v>
          </cell>
          <cell r="H897" t="str">
            <v xml:space="preserve"> eight hundred and ninety three Billions</v>
          </cell>
        </row>
        <row r="898">
          <cell r="A898">
            <v>894</v>
          </cell>
          <cell r="B898" t="str">
            <v xml:space="preserve"> eight hundred and ninety four </v>
          </cell>
          <cell r="C898" t="str">
            <v xml:space="preserve"> eight hundred and ninety four </v>
          </cell>
          <cell r="D898" t="str">
            <v xml:space="preserve"> eight hundred and ninety four  Thousand</v>
          </cell>
          <cell r="E898" t="str">
            <v xml:space="preserve"> eight hundred and ninety four  Lakhs</v>
          </cell>
          <cell r="F898" t="str">
            <v xml:space="preserve"> eight hundred and ninety four  Crores</v>
          </cell>
          <cell r="G898" t="str">
            <v xml:space="preserve"> eight hundred and ninety four  Millions</v>
          </cell>
          <cell r="H898" t="str">
            <v xml:space="preserve"> eight hundred and ninety four  Billions</v>
          </cell>
        </row>
        <row r="899">
          <cell r="A899">
            <v>895</v>
          </cell>
          <cell r="B899" t="str">
            <v xml:space="preserve"> eight hundred and ninety five</v>
          </cell>
          <cell r="C899" t="str">
            <v xml:space="preserve"> eight hundred and ninety five</v>
          </cell>
          <cell r="D899" t="str">
            <v xml:space="preserve"> eight hundred and ninety five Thousand</v>
          </cell>
          <cell r="E899" t="str">
            <v xml:space="preserve"> eight hundred and ninety five Lakhs</v>
          </cell>
          <cell r="F899" t="str">
            <v xml:space="preserve"> eight hundred and ninety five Crores</v>
          </cell>
          <cell r="G899" t="str">
            <v xml:space="preserve"> eight hundred and ninety five Millions</v>
          </cell>
          <cell r="H899" t="str">
            <v xml:space="preserve"> eight hundred and ninety five Billions</v>
          </cell>
        </row>
        <row r="900">
          <cell r="A900">
            <v>896</v>
          </cell>
          <cell r="B900" t="str">
            <v xml:space="preserve"> eight hundred and ninety six</v>
          </cell>
          <cell r="C900" t="str">
            <v xml:space="preserve"> eight hundred and ninety six</v>
          </cell>
          <cell r="D900" t="str">
            <v xml:space="preserve"> eight hundred and ninety six Thousand</v>
          </cell>
          <cell r="E900" t="str">
            <v xml:space="preserve"> eight hundred and ninety six Lakhs</v>
          </cell>
          <cell r="F900" t="str">
            <v xml:space="preserve"> eight hundred and ninety six Crores</v>
          </cell>
          <cell r="G900" t="str">
            <v xml:space="preserve"> eight hundred and ninety six Millions</v>
          </cell>
          <cell r="H900" t="str">
            <v xml:space="preserve"> eight hundred and ninety six Billions</v>
          </cell>
        </row>
        <row r="901">
          <cell r="A901">
            <v>897</v>
          </cell>
          <cell r="B901" t="str">
            <v xml:space="preserve"> eight hundred and ninety seven</v>
          </cell>
          <cell r="C901" t="str">
            <v xml:space="preserve"> eight hundred and ninety seven</v>
          </cell>
          <cell r="D901" t="str">
            <v xml:space="preserve"> eight hundred and ninety seven Thousand</v>
          </cell>
          <cell r="E901" t="str">
            <v xml:space="preserve"> eight hundred and ninety seven Lakhs</v>
          </cell>
          <cell r="F901" t="str">
            <v xml:space="preserve"> eight hundred and ninety seven Crores</v>
          </cell>
          <cell r="G901" t="str">
            <v xml:space="preserve"> eight hundred and ninety seven Millions</v>
          </cell>
          <cell r="H901" t="str">
            <v xml:space="preserve"> eight hundred and ninety seven Billions</v>
          </cell>
        </row>
        <row r="902">
          <cell r="A902">
            <v>898</v>
          </cell>
          <cell r="B902" t="str">
            <v xml:space="preserve"> eight hundred and ninety eight</v>
          </cell>
          <cell r="C902" t="str">
            <v xml:space="preserve"> eight hundred and ninety eight</v>
          </cell>
          <cell r="D902" t="str">
            <v xml:space="preserve"> eight hundred and ninety eight Thousand</v>
          </cell>
          <cell r="E902" t="str">
            <v xml:space="preserve"> eight hundred and ninety eight Lakhs</v>
          </cell>
          <cell r="F902" t="str">
            <v xml:space="preserve"> eight hundred and ninety eight Crores</v>
          </cell>
          <cell r="G902" t="str">
            <v xml:space="preserve"> eight hundred and ninety eight Millions</v>
          </cell>
          <cell r="H902" t="str">
            <v xml:space="preserve"> eight hundred and ninety eight Billions</v>
          </cell>
        </row>
        <row r="903">
          <cell r="A903">
            <v>899</v>
          </cell>
          <cell r="B903" t="str">
            <v xml:space="preserve"> eight hundred and ninety nine</v>
          </cell>
          <cell r="C903" t="str">
            <v xml:space="preserve"> eight hundred and ninety nine</v>
          </cell>
          <cell r="D903" t="str">
            <v xml:space="preserve"> eight hundred and ninety nine Thousand</v>
          </cell>
          <cell r="E903" t="str">
            <v xml:space="preserve"> eight hundred and ninety nine Lakhs</v>
          </cell>
          <cell r="F903" t="str">
            <v xml:space="preserve"> eight hundred and ninety nine Crores</v>
          </cell>
          <cell r="G903" t="str">
            <v xml:space="preserve"> eight hundred and ninety nine Millions</v>
          </cell>
          <cell r="H903" t="str">
            <v xml:space="preserve"> eight hundred and ninety nine Billions</v>
          </cell>
        </row>
        <row r="904">
          <cell r="A904">
            <v>900</v>
          </cell>
          <cell r="B904" t="str">
            <v xml:space="preserve"> nine hundred</v>
          </cell>
          <cell r="C904" t="str">
            <v xml:space="preserve"> nine hundred</v>
          </cell>
          <cell r="D904" t="str">
            <v xml:space="preserve"> nine hundred Thousand</v>
          </cell>
          <cell r="E904" t="str">
            <v xml:space="preserve"> nine hundred Lakhs</v>
          </cell>
          <cell r="F904" t="str">
            <v xml:space="preserve"> nine hundred Crores</v>
          </cell>
          <cell r="G904" t="str">
            <v xml:space="preserve"> nine hundred Millions</v>
          </cell>
          <cell r="H904" t="str">
            <v xml:space="preserve"> nine hundred Billions</v>
          </cell>
        </row>
        <row r="905">
          <cell r="A905">
            <v>901</v>
          </cell>
          <cell r="B905" t="str">
            <v xml:space="preserve"> nine hundred and one</v>
          </cell>
          <cell r="C905" t="str">
            <v xml:space="preserve"> nine hundred and one</v>
          </cell>
          <cell r="D905" t="str">
            <v xml:space="preserve"> nine hundred and one Thousand</v>
          </cell>
          <cell r="E905" t="str">
            <v xml:space="preserve"> nine hundred and one Lakhs</v>
          </cell>
          <cell r="F905" t="str">
            <v xml:space="preserve"> nine hundred and one Crores</v>
          </cell>
          <cell r="G905" t="str">
            <v xml:space="preserve"> nine hundred and one Millions</v>
          </cell>
          <cell r="H905" t="str">
            <v xml:space="preserve"> nine hundred and one Billions</v>
          </cell>
        </row>
        <row r="906">
          <cell r="A906">
            <v>902</v>
          </cell>
          <cell r="B906" t="str">
            <v xml:space="preserve"> nine hundred and two</v>
          </cell>
          <cell r="C906" t="str">
            <v xml:space="preserve"> nine hundred and two</v>
          </cell>
          <cell r="D906" t="str">
            <v xml:space="preserve"> nine hundred and two Thousand</v>
          </cell>
          <cell r="E906" t="str">
            <v xml:space="preserve"> nine hundred and two Lakhs</v>
          </cell>
          <cell r="F906" t="str">
            <v xml:space="preserve"> nine hundred and two Crores</v>
          </cell>
          <cell r="G906" t="str">
            <v xml:space="preserve"> nine hundred and two Millions</v>
          </cell>
          <cell r="H906" t="str">
            <v xml:space="preserve"> nine hundred and two Billions</v>
          </cell>
        </row>
        <row r="907">
          <cell r="A907">
            <v>903</v>
          </cell>
          <cell r="B907" t="str">
            <v xml:space="preserve"> nine hundred and three</v>
          </cell>
          <cell r="C907" t="str">
            <v xml:space="preserve"> nine hundred and three</v>
          </cell>
          <cell r="D907" t="str">
            <v xml:space="preserve"> nine hundred and three Thousand</v>
          </cell>
          <cell r="E907" t="str">
            <v xml:space="preserve"> nine hundred and three Lakhs</v>
          </cell>
          <cell r="F907" t="str">
            <v xml:space="preserve"> nine hundred and three Crores</v>
          </cell>
          <cell r="G907" t="str">
            <v xml:space="preserve"> nine hundred and three Millions</v>
          </cell>
          <cell r="H907" t="str">
            <v xml:space="preserve"> nine hundred and three Billions</v>
          </cell>
        </row>
        <row r="908">
          <cell r="A908">
            <v>904</v>
          </cell>
          <cell r="B908" t="str">
            <v xml:space="preserve"> nine hundred and four</v>
          </cell>
          <cell r="C908" t="str">
            <v xml:space="preserve"> nine hundred and four</v>
          </cell>
          <cell r="D908" t="str">
            <v xml:space="preserve"> nine hundred and four Thousand</v>
          </cell>
          <cell r="E908" t="str">
            <v xml:space="preserve"> nine hundred and four Lakhs</v>
          </cell>
          <cell r="F908" t="str">
            <v xml:space="preserve"> nine hundred and four Crores</v>
          </cell>
          <cell r="G908" t="str">
            <v xml:space="preserve"> nine hundred and four Millions</v>
          </cell>
          <cell r="H908" t="str">
            <v xml:space="preserve"> nine hundred and four Billions</v>
          </cell>
        </row>
        <row r="909">
          <cell r="A909">
            <v>905</v>
          </cell>
          <cell r="B909" t="str">
            <v xml:space="preserve"> nine hundred and five</v>
          </cell>
          <cell r="C909" t="str">
            <v xml:space="preserve"> nine hundred and five</v>
          </cell>
          <cell r="D909" t="str">
            <v xml:space="preserve"> nine hundred and five Thousand</v>
          </cell>
          <cell r="E909" t="str">
            <v xml:space="preserve"> nine hundred and five Lakhs</v>
          </cell>
          <cell r="F909" t="str">
            <v xml:space="preserve"> nine hundred and five Crores</v>
          </cell>
          <cell r="G909" t="str">
            <v xml:space="preserve"> nine hundred and five Millions</v>
          </cell>
          <cell r="H909" t="str">
            <v xml:space="preserve"> nine hundred and five Billions</v>
          </cell>
        </row>
        <row r="910">
          <cell r="A910">
            <v>906</v>
          </cell>
          <cell r="B910" t="str">
            <v xml:space="preserve"> nine hundred and six</v>
          </cell>
          <cell r="C910" t="str">
            <v xml:space="preserve"> nine hundred and six</v>
          </cell>
          <cell r="D910" t="str">
            <v xml:space="preserve"> nine hundred and six Thousand</v>
          </cell>
          <cell r="E910" t="str">
            <v xml:space="preserve"> nine hundred and six Lakhs</v>
          </cell>
          <cell r="F910" t="str">
            <v xml:space="preserve"> nine hundred and six Crores</v>
          </cell>
          <cell r="G910" t="str">
            <v xml:space="preserve"> nine hundred and six Millions</v>
          </cell>
          <cell r="H910" t="str">
            <v xml:space="preserve"> nine hundred and six Billions</v>
          </cell>
        </row>
        <row r="911">
          <cell r="A911">
            <v>907</v>
          </cell>
          <cell r="B911" t="str">
            <v xml:space="preserve"> nine hundred and seven</v>
          </cell>
          <cell r="C911" t="str">
            <v xml:space="preserve"> nine hundred and seven</v>
          </cell>
          <cell r="D911" t="str">
            <v xml:space="preserve"> nine hundred and seven Thousand</v>
          </cell>
          <cell r="E911" t="str">
            <v xml:space="preserve"> nine hundred and seven Lakhs</v>
          </cell>
          <cell r="F911" t="str">
            <v xml:space="preserve"> nine hundred and seven Crores</v>
          </cell>
          <cell r="G911" t="str">
            <v xml:space="preserve"> nine hundred and seven Millions</v>
          </cell>
          <cell r="H911" t="str">
            <v xml:space="preserve"> nine hundred and seven Billions</v>
          </cell>
        </row>
        <row r="912">
          <cell r="A912">
            <v>908</v>
          </cell>
          <cell r="B912" t="str">
            <v xml:space="preserve"> nine hundred and eight</v>
          </cell>
          <cell r="C912" t="str">
            <v xml:space="preserve"> nine hundred and eight</v>
          </cell>
          <cell r="D912" t="str">
            <v xml:space="preserve"> nine hundred and eight Thousand</v>
          </cell>
          <cell r="E912" t="str">
            <v xml:space="preserve"> nine hundred and eight Lakhs</v>
          </cell>
          <cell r="F912" t="str">
            <v xml:space="preserve"> nine hundred and eight Crores</v>
          </cell>
          <cell r="G912" t="str">
            <v xml:space="preserve"> nine hundred and eight Millions</v>
          </cell>
          <cell r="H912" t="str">
            <v xml:space="preserve"> nine hundred and eight Billions</v>
          </cell>
        </row>
        <row r="913">
          <cell r="A913">
            <v>909</v>
          </cell>
          <cell r="B913" t="str">
            <v xml:space="preserve"> nine hundred and nine</v>
          </cell>
          <cell r="C913" t="str">
            <v xml:space="preserve"> nine hundred and nine</v>
          </cell>
          <cell r="D913" t="str">
            <v xml:space="preserve"> nine hundred and nine Thousand</v>
          </cell>
          <cell r="E913" t="str">
            <v xml:space="preserve"> nine hundred and nine Lakhs</v>
          </cell>
          <cell r="F913" t="str">
            <v xml:space="preserve"> nine hundred and nine Crores</v>
          </cell>
          <cell r="G913" t="str">
            <v xml:space="preserve"> nine hundred and nine Millions</v>
          </cell>
          <cell r="H913" t="str">
            <v xml:space="preserve"> nine hundred and nine Billions</v>
          </cell>
        </row>
        <row r="914">
          <cell r="A914">
            <v>910</v>
          </cell>
          <cell r="B914" t="str">
            <v xml:space="preserve"> nine hundred and ten</v>
          </cell>
          <cell r="C914" t="str">
            <v xml:space="preserve"> nine hundred and ten</v>
          </cell>
          <cell r="D914" t="str">
            <v xml:space="preserve"> nine hundred and ten Thousand</v>
          </cell>
          <cell r="E914" t="str">
            <v xml:space="preserve"> nine hundred and ten Lakhs</v>
          </cell>
          <cell r="F914" t="str">
            <v xml:space="preserve"> nine hundred and ten Crores</v>
          </cell>
          <cell r="G914" t="str">
            <v xml:space="preserve"> nine hundred and ten Millions</v>
          </cell>
          <cell r="H914" t="str">
            <v xml:space="preserve"> nine hundred and ten Billions</v>
          </cell>
        </row>
        <row r="915">
          <cell r="A915">
            <v>911</v>
          </cell>
          <cell r="B915" t="str">
            <v xml:space="preserve"> nine hundred and eleven</v>
          </cell>
          <cell r="C915" t="str">
            <v xml:space="preserve"> nine hundred and eleven</v>
          </cell>
          <cell r="D915" t="str">
            <v xml:space="preserve"> nine hundred and eleven Thousand</v>
          </cell>
          <cell r="E915" t="str">
            <v xml:space="preserve"> nine hundred and eleven Lakhs</v>
          </cell>
          <cell r="F915" t="str">
            <v xml:space="preserve"> nine hundred and eleven Crores</v>
          </cell>
          <cell r="G915" t="str">
            <v xml:space="preserve"> nine hundred and eleven Millions</v>
          </cell>
          <cell r="H915" t="str">
            <v xml:space="preserve"> nine hundred and eleven Billions</v>
          </cell>
        </row>
        <row r="916">
          <cell r="A916">
            <v>912</v>
          </cell>
          <cell r="B916" t="str">
            <v xml:space="preserve"> nine hundred and twelve</v>
          </cell>
          <cell r="C916" t="str">
            <v xml:space="preserve"> nine hundred and twelve</v>
          </cell>
          <cell r="D916" t="str">
            <v xml:space="preserve"> nine hundred and twelve Thousand</v>
          </cell>
          <cell r="E916" t="str">
            <v xml:space="preserve"> nine hundred and twelve Lakhs</v>
          </cell>
          <cell r="F916" t="str">
            <v xml:space="preserve"> nine hundred and twelve Crores</v>
          </cell>
          <cell r="G916" t="str">
            <v xml:space="preserve"> nine hundred and twelve Millions</v>
          </cell>
          <cell r="H916" t="str">
            <v xml:space="preserve"> nine hundred and twelve Billions</v>
          </cell>
        </row>
        <row r="917">
          <cell r="A917">
            <v>913</v>
          </cell>
          <cell r="B917" t="str">
            <v xml:space="preserve"> nine hundred and thirteen</v>
          </cell>
          <cell r="C917" t="str">
            <v xml:space="preserve"> nine hundred and thirteen</v>
          </cell>
          <cell r="D917" t="str">
            <v xml:space="preserve"> nine hundred and thirteen Thousand</v>
          </cell>
          <cell r="E917" t="str">
            <v xml:space="preserve"> nine hundred and thirteen Lakhs</v>
          </cell>
          <cell r="F917" t="str">
            <v xml:space="preserve"> nine hundred and thirteen Crores</v>
          </cell>
          <cell r="G917" t="str">
            <v xml:space="preserve"> nine hundred and thirteen Millions</v>
          </cell>
          <cell r="H917" t="str">
            <v xml:space="preserve"> nine hundred and thirteen Billions</v>
          </cell>
        </row>
        <row r="918">
          <cell r="A918">
            <v>914</v>
          </cell>
          <cell r="B918" t="str">
            <v xml:space="preserve"> nine hundred and fourteen</v>
          </cell>
          <cell r="C918" t="str">
            <v xml:space="preserve"> nine hundred and fourteen</v>
          </cell>
          <cell r="D918" t="str">
            <v xml:space="preserve"> nine hundred and fourteen Thousand</v>
          </cell>
          <cell r="E918" t="str">
            <v xml:space="preserve"> nine hundred and fourteen Lakhs</v>
          </cell>
          <cell r="F918" t="str">
            <v xml:space="preserve"> nine hundred and fourteen Crores</v>
          </cell>
          <cell r="G918" t="str">
            <v xml:space="preserve"> nine hundred and fourteen Millions</v>
          </cell>
          <cell r="H918" t="str">
            <v xml:space="preserve"> nine hundred and fourteen Billions</v>
          </cell>
        </row>
        <row r="919">
          <cell r="A919">
            <v>915</v>
          </cell>
          <cell r="B919" t="str">
            <v xml:space="preserve"> nine hundred and fifteen</v>
          </cell>
          <cell r="C919" t="str">
            <v xml:space="preserve"> nine hundred and fifteen</v>
          </cell>
          <cell r="D919" t="str">
            <v xml:space="preserve"> nine hundred and fifteen Thousand</v>
          </cell>
          <cell r="E919" t="str">
            <v xml:space="preserve"> nine hundred and fifteen Lakhs</v>
          </cell>
          <cell r="F919" t="str">
            <v xml:space="preserve"> nine hundred and fifteen Crores</v>
          </cell>
          <cell r="G919" t="str">
            <v xml:space="preserve"> nine hundred and fifteen Millions</v>
          </cell>
          <cell r="H919" t="str">
            <v xml:space="preserve"> nine hundred and fifteen Billions</v>
          </cell>
        </row>
        <row r="920">
          <cell r="A920">
            <v>916</v>
          </cell>
          <cell r="B920" t="str">
            <v xml:space="preserve"> nine hundred and sixteen</v>
          </cell>
          <cell r="C920" t="str">
            <v xml:space="preserve"> nine hundred and sixteen</v>
          </cell>
          <cell r="D920" t="str">
            <v xml:space="preserve"> nine hundred and sixteen Thousand</v>
          </cell>
          <cell r="E920" t="str">
            <v xml:space="preserve"> nine hundred and sixteen Lakhs</v>
          </cell>
          <cell r="F920" t="str">
            <v xml:space="preserve"> nine hundred and sixteen Crores</v>
          </cell>
          <cell r="G920" t="str">
            <v xml:space="preserve"> nine hundred and sixteen Millions</v>
          </cell>
          <cell r="H920" t="str">
            <v xml:space="preserve"> nine hundred and sixteen Billions</v>
          </cell>
        </row>
        <row r="921">
          <cell r="A921">
            <v>917</v>
          </cell>
          <cell r="B921" t="str">
            <v xml:space="preserve"> nine hundred and seventeen</v>
          </cell>
          <cell r="C921" t="str">
            <v xml:space="preserve"> nine hundred and seventeen</v>
          </cell>
          <cell r="D921" t="str">
            <v xml:space="preserve"> nine hundred and seventeen Thousand</v>
          </cell>
          <cell r="E921" t="str">
            <v xml:space="preserve"> nine hundred and seventeen Lakhs</v>
          </cell>
          <cell r="F921" t="str">
            <v xml:space="preserve"> nine hundred and seventeen Crores</v>
          </cell>
          <cell r="G921" t="str">
            <v xml:space="preserve"> nine hundred and seventeen Millions</v>
          </cell>
          <cell r="H921" t="str">
            <v xml:space="preserve"> nine hundred and seventeen Billions</v>
          </cell>
        </row>
        <row r="922">
          <cell r="A922">
            <v>918</v>
          </cell>
          <cell r="B922" t="str">
            <v xml:space="preserve"> nine hundred and eighteen</v>
          </cell>
          <cell r="C922" t="str">
            <v xml:space="preserve"> nine hundred and eighteen</v>
          </cell>
          <cell r="D922" t="str">
            <v xml:space="preserve"> nine hundred and eighteen Thousand</v>
          </cell>
          <cell r="E922" t="str">
            <v xml:space="preserve"> nine hundred and eighteen Lakhs</v>
          </cell>
          <cell r="F922" t="str">
            <v xml:space="preserve"> nine hundred and eighteen Crores</v>
          </cell>
          <cell r="G922" t="str">
            <v xml:space="preserve"> nine hundred and eighteen Millions</v>
          </cell>
          <cell r="H922" t="str">
            <v xml:space="preserve"> nine hundred and eighteen Billions</v>
          </cell>
        </row>
        <row r="923">
          <cell r="A923">
            <v>919</v>
          </cell>
          <cell r="B923" t="str">
            <v xml:space="preserve"> nine hundred and nineteen</v>
          </cell>
          <cell r="C923" t="str">
            <v xml:space="preserve"> nine hundred and nineteen</v>
          </cell>
          <cell r="D923" t="str">
            <v xml:space="preserve"> nine hundred and nineteen Thousand</v>
          </cell>
          <cell r="E923" t="str">
            <v xml:space="preserve"> nine hundred and nineteen Lakhs</v>
          </cell>
          <cell r="F923" t="str">
            <v xml:space="preserve"> nine hundred and nineteen Crores</v>
          </cell>
          <cell r="G923" t="str">
            <v xml:space="preserve"> nine hundred and nineteen Millions</v>
          </cell>
          <cell r="H923" t="str">
            <v xml:space="preserve"> nine hundred and nineteen Billions</v>
          </cell>
        </row>
        <row r="924">
          <cell r="A924">
            <v>920</v>
          </cell>
          <cell r="B924" t="str">
            <v xml:space="preserve"> nine hundred and twenty </v>
          </cell>
          <cell r="C924" t="str">
            <v xml:space="preserve"> nine hundred and twenty </v>
          </cell>
          <cell r="D924" t="str">
            <v xml:space="preserve"> nine hundred and twenty  Thousand</v>
          </cell>
          <cell r="E924" t="str">
            <v xml:space="preserve"> nine hundred and twenty  Lakhs</v>
          </cell>
          <cell r="F924" t="str">
            <v xml:space="preserve"> nine hundred and twenty  Crores</v>
          </cell>
          <cell r="G924" t="str">
            <v xml:space="preserve"> nine hundred and twenty  Millions</v>
          </cell>
          <cell r="H924" t="str">
            <v xml:space="preserve"> nine hundred and twenty  Billions</v>
          </cell>
        </row>
        <row r="925">
          <cell r="A925">
            <v>921</v>
          </cell>
          <cell r="B925" t="str">
            <v xml:space="preserve"> nine hundred and twenty one</v>
          </cell>
          <cell r="C925" t="str">
            <v xml:space="preserve"> nine hundred and twenty one</v>
          </cell>
          <cell r="D925" t="str">
            <v xml:space="preserve"> nine hundred and twenty one Thousand</v>
          </cell>
          <cell r="E925" t="str">
            <v xml:space="preserve"> nine hundred and twenty one Lakhs</v>
          </cell>
          <cell r="F925" t="str">
            <v xml:space="preserve"> nine hundred and twenty one Crores</v>
          </cell>
          <cell r="G925" t="str">
            <v xml:space="preserve"> nine hundred and twenty one Millions</v>
          </cell>
          <cell r="H925" t="str">
            <v xml:space="preserve"> nine hundred and twenty one Billions</v>
          </cell>
        </row>
        <row r="926">
          <cell r="A926">
            <v>922</v>
          </cell>
          <cell r="B926" t="str">
            <v xml:space="preserve"> nine hundred and twenty two</v>
          </cell>
          <cell r="C926" t="str">
            <v xml:space="preserve"> nine hundred and twenty two</v>
          </cell>
          <cell r="D926" t="str">
            <v xml:space="preserve"> nine hundred and twenty two Thousand</v>
          </cell>
          <cell r="E926" t="str">
            <v xml:space="preserve"> nine hundred and twenty two Lakhs</v>
          </cell>
          <cell r="F926" t="str">
            <v xml:space="preserve"> nine hundred and twenty two Crores</v>
          </cell>
          <cell r="G926" t="str">
            <v xml:space="preserve"> nine hundred and twenty two Millions</v>
          </cell>
          <cell r="H926" t="str">
            <v xml:space="preserve"> nine hundred and twenty two Billions</v>
          </cell>
        </row>
        <row r="927">
          <cell r="A927">
            <v>923</v>
          </cell>
          <cell r="B927" t="str">
            <v xml:space="preserve"> nine hundred and twenty three</v>
          </cell>
          <cell r="C927" t="str">
            <v xml:space="preserve"> nine hundred and twenty three</v>
          </cell>
          <cell r="D927" t="str">
            <v xml:space="preserve"> nine hundred and twenty three Thousand</v>
          </cell>
          <cell r="E927" t="str">
            <v xml:space="preserve"> nine hundred and twenty three Lakhs</v>
          </cell>
          <cell r="F927" t="str">
            <v xml:space="preserve"> nine hundred and twenty three Crores</v>
          </cell>
          <cell r="G927" t="str">
            <v xml:space="preserve"> nine hundred and twenty three Millions</v>
          </cell>
          <cell r="H927" t="str">
            <v xml:space="preserve"> nine hundred and twenty three Billions</v>
          </cell>
        </row>
        <row r="928">
          <cell r="A928">
            <v>924</v>
          </cell>
          <cell r="B928" t="str">
            <v xml:space="preserve"> nine hundred and twenty four</v>
          </cell>
          <cell r="C928" t="str">
            <v xml:space="preserve"> nine hundred and twenty four</v>
          </cell>
          <cell r="D928" t="str">
            <v xml:space="preserve"> nine hundred and twenty four Thousand</v>
          </cell>
          <cell r="E928" t="str">
            <v xml:space="preserve"> nine hundred and twenty four Lakhs</v>
          </cell>
          <cell r="F928" t="str">
            <v xml:space="preserve"> nine hundred and twenty four Crores</v>
          </cell>
          <cell r="G928" t="str">
            <v xml:space="preserve"> nine hundred and twenty four Millions</v>
          </cell>
          <cell r="H928" t="str">
            <v xml:space="preserve"> nine hundred and twenty four Billions</v>
          </cell>
        </row>
        <row r="929">
          <cell r="A929">
            <v>925</v>
          </cell>
          <cell r="B929" t="str">
            <v xml:space="preserve"> nine hundred and twenty five</v>
          </cell>
          <cell r="C929" t="str">
            <v xml:space="preserve"> nine hundred and twenty five</v>
          </cell>
          <cell r="D929" t="str">
            <v xml:space="preserve"> nine hundred and twenty five Thousand</v>
          </cell>
          <cell r="E929" t="str">
            <v xml:space="preserve"> nine hundred and twenty five Lakhs</v>
          </cell>
          <cell r="F929" t="str">
            <v xml:space="preserve"> nine hundred and twenty five Crores</v>
          </cell>
          <cell r="G929" t="str">
            <v xml:space="preserve"> nine hundred and twenty five Millions</v>
          </cell>
          <cell r="H929" t="str">
            <v xml:space="preserve"> nine hundred and twenty five Billions</v>
          </cell>
        </row>
        <row r="930">
          <cell r="A930">
            <v>926</v>
          </cell>
          <cell r="B930" t="str">
            <v xml:space="preserve"> nine hundred and twenty six</v>
          </cell>
          <cell r="C930" t="str">
            <v xml:space="preserve"> nine hundred and twenty six</v>
          </cell>
          <cell r="D930" t="str">
            <v xml:space="preserve"> nine hundred and twenty six Thousand</v>
          </cell>
          <cell r="E930" t="str">
            <v xml:space="preserve"> nine hundred and twenty six Lakhs</v>
          </cell>
          <cell r="F930" t="str">
            <v xml:space="preserve"> nine hundred and twenty six Crores</v>
          </cell>
          <cell r="G930" t="str">
            <v xml:space="preserve"> nine hundred and twenty six Millions</v>
          </cell>
          <cell r="H930" t="str">
            <v xml:space="preserve"> nine hundred and twenty six Billions</v>
          </cell>
        </row>
        <row r="931">
          <cell r="A931">
            <v>927</v>
          </cell>
          <cell r="B931" t="str">
            <v xml:space="preserve"> nine hundred and twenty seven</v>
          </cell>
          <cell r="C931" t="str">
            <v xml:space="preserve"> nine hundred and twenty seven</v>
          </cell>
          <cell r="D931" t="str">
            <v xml:space="preserve"> nine hundred and twenty seven Thousand</v>
          </cell>
          <cell r="E931" t="str">
            <v xml:space="preserve"> nine hundred and twenty seven Lakhs</v>
          </cell>
          <cell r="F931" t="str">
            <v xml:space="preserve"> nine hundred and twenty seven Crores</v>
          </cell>
          <cell r="G931" t="str">
            <v xml:space="preserve"> nine hundred and twenty seven Millions</v>
          </cell>
          <cell r="H931" t="str">
            <v xml:space="preserve"> nine hundred and twenty seven Billions</v>
          </cell>
        </row>
        <row r="932">
          <cell r="A932">
            <v>928</v>
          </cell>
          <cell r="B932" t="str">
            <v xml:space="preserve"> nine hundred and twenty eight</v>
          </cell>
          <cell r="C932" t="str">
            <v xml:space="preserve"> nine hundred and twenty eight</v>
          </cell>
          <cell r="D932" t="str">
            <v xml:space="preserve"> nine hundred and twenty eight Thousand</v>
          </cell>
          <cell r="E932" t="str">
            <v xml:space="preserve"> nine hundred and twenty eight Lakhs</v>
          </cell>
          <cell r="F932" t="str">
            <v xml:space="preserve"> nine hundred and twenty eight Crores</v>
          </cell>
          <cell r="G932" t="str">
            <v xml:space="preserve"> nine hundred and twenty eight Millions</v>
          </cell>
          <cell r="H932" t="str">
            <v xml:space="preserve"> nine hundred and twenty eight Billions</v>
          </cell>
        </row>
        <row r="933">
          <cell r="A933">
            <v>929</v>
          </cell>
          <cell r="B933" t="str">
            <v xml:space="preserve"> nine hundred and twenty nine</v>
          </cell>
          <cell r="C933" t="str">
            <v xml:space="preserve"> nine hundred and twenty nine</v>
          </cell>
          <cell r="D933" t="str">
            <v xml:space="preserve"> nine hundred and twenty nine Thousand</v>
          </cell>
          <cell r="E933" t="str">
            <v xml:space="preserve"> nine hundred and twenty nine Lakhs</v>
          </cell>
          <cell r="F933" t="str">
            <v xml:space="preserve"> nine hundred and twenty nine Crores</v>
          </cell>
          <cell r="G933" t="str">
            <v xml:space="preserve"> nine hundred and twenty nine Millions</v>
          </cell>
          <cell r="H933" t="str">
            <v xml:space="preserve"> nine hundred and twenty nine Billions</v>
          </cell>
        </row>
        <row r="934">
          <cell r="A934">
            <v>930</v>
          </cell>
          <cell r="B934" t="str">
            <v xml:space="preserve"> nine hundred and thirty</v>
          </cell>
          <cell r="C934" t="str">
            <v xml:space="preserve"> nine hundred and thirty</v>
          </cell>
          <cell r="D934" t="str">
            <v xml:space="preserve"> nine hundred and thirty Thousand</v>
          </cell>
          <cell r="E934" t="str">
            <v xml:space="preserve"> nine hundred and thirty Lakhs</v>
          </cell>
          <cell r="F934" t="str">
            <v xml:space="preserve"> nine hundred and thirty Crores</v>
          </cell>
          <cell r="G934" t="str">
            <v xml:space="preserve"> nine hundred and thirty Millions</v>
          </cell>
          <cell r="H934" t="str">
            <v xml:space="preserve"> nine hundred and thirty Billions</v>
          </cell>
        </row>
        <row r="935">
          <cell r="A935">
            <v>931</v>
          </cell>
          <cell r="B935" t="str">
            <v xml:space="preserve"> nine hundred and thirty one</v>
          </cell>
          <cell r="C935" t="str">
            <v xml:space="preserve"> nine hundred and thirty one</v>
          </cell>
          <cell r="D935" t="str">
            <v xml:space="preserve"> nine hundred and thirty one Thousand</v>
          </cell>
          <cell r="E935" t="str">
            <v xml:space="preserve"> nine hundred and thirty one Lakhs</v>
          </cell>
          <cell r="F935" t="str">
            <v xml:space="preserve"> nine hundred and thirty one Crores</v>
          </cell>
          <cell r="G935" t="str">
            <v xml:space="preserve"> nine hundred and thirty one Millions</v>
          </cell>
          <cell r="H935" t="str">
            <v xml:space="preserve"> nine hundred and thirty one Billions</v>
          </cell>
        </row>
        <row r="936">
          <cell r="A936">
            <v>932</v>
          </cell>
          <cell r="B936" t="str">
            <v xml:space="preserve"> nine hundred and thirty two</v>
          </cell>
          <cell r="C936" t="str">
            <v xml:space="preserve"> nine hundred and thirty two</v>
          </cell>
          <cell r="D936" t="str">
            <v xml:space="preserve"> nine hundred and thirty two Thousand</v>
          </cell>
          <cell r="E936" t="str">
            <v xml:space="preserve"> nine hundred and thirty two Lakhs</v>
          </cell>
          <cell r="F936" t="str">
            <v xml:space="preserve"> nine hundred and thirty two Crores</v>
          </cell>
          <cell r="G936" t="str">
            <v xml:space="preserve"> nine hundred and thirty two Millions</v>
          </cell>
          <cell r="H936" t="str">
            <v xml:space="preserve"> nine hundred and thirty two Billions</v>
          </cell>
        </row>
        <row r="937">
          <cell r="A937">
            <v>933</v>
          </cell>
          <cell r="B937" t="str">
            <v xml:space="preserve"> nine hundred and thirty three</v>
          </cell>
          <cell r="C937" t="str">
            <v xml:space="preserve"> nine hundred and thirty three</v>
          </cell>
          <cell r="D937" t="str">
            <v xml:space="preserve"> nine hundred and thirty three Thousand</v>
          </cell>
          <cell r="E937" t="str">
            <v xml:space="preserve"> nine hundred and thirty three Lakhs</v>
          </cell>
          <cell r="F937" t="str">
            <v xml:space="preserve"> nine hundred and thirty three Crores</v>
          </cell>
          <cell r="G937" t="str">
            <v xml:space="preserve"> nine hundred and thirty three Millions</v>
          </cell>
          <cell r="H937" t="str">
            <v xml:space="preserve"> nine hundred and thirty three Billions</v>
          </cell>
        </row>
        <row r="938">
          <cell r="A938">
            <v>934</v>
          </cell>
          <cell r="B938" t="str">
            <v xml:space="preserve"> nine hundred and thirty four</v>
          </cell>
          <cell r="C938" t="str">
            <v xml:space="preserve"> nine hundred and thirty four</v>
          </cell>
          <cell r="D938" t="str">
            <v xml:space="preserve"> nine hundred and thirty four Thousand</v>
          </cell>
          <cell r="E938" t="str">
            <v xml:space="preserve"> nine hundred and thirty four Lakhs</v>
          </cell>
          <cell r="F938" t="str">
            <v xml:space="preserve"> nine hundred and thirty four Crores</v>
          </cell>
          <cell r="G938" t="str">
            <v xml:space="preserve"> nine hundred and thirty four Millions</v>
          </cell>
          <cell r="H938" t="str">
            <v xml:space="preserve"> nine hundred and thirty four Billions</v>
          </cell>
        </row>
        <row r="939">
          <cell r="A939">
            <v>935</v>
          </cell>
          <cell r="B939" t="str">
            <v xml:space="preserve"> nine hundred and thirty five</v>
          </cell>
          <cell r="C939" t="str">
            <v xml:space="preserve"> nine hundred and thirty five</v>
          </cell>
          <cell r="D939" t="str">
            <v xml:space="preserve"> nine hundred and thirty five Thousand</v>
          </cell>
          <cell r="E939" t="str">
            <v xml:space="preserve"> nine hundred and thirty five Lakhs</v>
          </cell>
          <cell r="F939" t="str">
            <v xml:space="preserve"> nine hundred and thirty five Crores</v>
          </cell>
          <cell r="G939" t="str">
            <v xml:space="preserve"> nine hundred and thirty five Millions</v>
          </cell>
          <cell r="H939" t="str">
            <v xml:space="preserve"> nine hundred and thirty five Billions</v>
          </cell>
        </row>
        <row r="940">
          <cell r="A940">
            <v>936</v>
          </cell>
          <cell r="B940" t="str">
            <v xml:space="preserve"> nine hundred and thirty six</v>
          </cell>
          <cell r="C940" t="str">
            <v xml:space="preserve"> nine hundred and thirty six</v>
          </cell>
          <cell r="D940" t="str">
            <v xml:space="preserve"> nine hundred and thirty six Thousand</v>
          </cell>
          <cell r="E940" t="str">
            <v xml:space="preserve"> nine hundred and thirty six Lakhs</v>
          </cell>
          <cell r="F940" t="str">
            <v xml:space="preserve"> nine hundred and thirty six Crores</v>
          </cell>
          <cell r="G940" t="str">
            <v xml:space="preserve"> nine hundred and thirty six Millions</v>
          </cell>
          <cell r="H940" t="str">
            <v xml:space="preserve"> nine hundred and thirty six Billions</v>
          </cell>
        </row>
        <row r="941">
          <cell r="A941">
            <v>937</v>
          </cell>
          <cell r="B941" t="str">
            <v xml:space="preserve"> nine hundred and thirty seven</v>
          </cell>
          <cell r="C941" t="str">
            <v xml:space="preserve"> nine hundred and thirty seven</v>
          </cell>
          <cell r="D941" t="str">
            <v xml:space="preserve"> nine hundred and thirty seven Thousand</v>
          </cell>
          <cell r="E941" t="str">
            <v xml:space="preserve"> nine hundred and thirty seven Lakhs</v>
          </cell>
          <cell r="F941" t="str">
            <v xml:space="preserve"> nine hundred and thirty seven Crores</v>
          </cell>
          <cell r="G941" t="str">
            <v xml:space="preserve"> nine hundred and thirty seven Millions</v>
          </cell>
          <cell r="H941" t="str">
            <v xml:space="preserve"> nine hundred and thirty seven Billions</v>
          </cell>
        </row>
        <row r="942">
          <cell r="A942">
            <v>938</v>
          </cell>
          <cell r="B942" t="str">
            <v xml:space="preserve"> nine hundred and thirty eight</v>
          </cell>
          <cell r="C942" t="str">
            <v xml:space="preserve"> nine hundred and thirty eight</v>
          </cell>
          <cell r="D942" t="str">
            <v xml:space="preserve"> nine hundred and thirty eight Thousand</v>
          </cell>
          <cell r="E942" t="str">
            <v xml:space="preserve"> nine hundred and thirty eight Lakhs</v>
          </cell>
          <cell r="F942" t="str">
            <v xml:space="preserve"> nine hundred and thirty eight Crores</v>
          </cell>
          <cell r="G942" t="str">
            <v xml:space="preserve"> nine hundred and thirty eight Millions</v>
          </cell>
          <cell r="H942" t="str">
            <v xml:space="preserve"> nine hundred and thirty eight Billions</v>
          </cell>
        </row>
        <row r="943">
          <cell r="A943">
            <v>939</v>
          </cell>
          <cell r="B943" t="str">
            <v xml:space="preserve"> nine hundred and thirty nine</v>
          </cell>
          <cell r="C943" t="str">
            <v xml:space="preserve"> nine hundred and thirty nine</v>
          </cell>
          <cell r="D943" t="str">
            <v xml:space="preserve"> nine hundred and thirty nine Thousand</v>
          </cell>
          <cell r="E943" t="str">
            <v xml:space="preserve"> nine hundred and thirty nine Lakhs</v>
          </cell>
          <cell r="F943" t="str">
            <v xml:space="preserve"> nine hundred and thirty nine Crores</v>
          </cell>
          <cell r="G943" t="str">
            <v xml:space="preserve"> nine hundred and thirty nine Millions</v>
          </cell>
          <cell r="H943" t="str">
            <v xml:space="preserve"> nine hundred and thirty nine Billions</v>
          </cell>
        </row>
        <row r="944">
          <cell r="A944">
            <v>940</v>
          </cell>
          <cell r="B944" t="str">
            <v xml:space="preserve"> nine hundred and forty</v>
          </cell>
          <cell r="C944" t="str">
            <v xml:space="preserve"> nine hundred and forty</v>
          </cell>
          <cell r="D944" t="str">
            <v xml:space="preserve"> nine hundred and forty Thousand</v>
          </cell>
          <cell r="E944" t="str">
            <v xml:space="preserve"> nine hundred and forty Lakhs</v>
          </cell>
          <cell r="F944" t="str">
            <v xml:space="preserve"> nine hundred and forty Crores</v>
          </cell>
          <cell r="G944" t="str">
            <v xml:space="preserve"> nine hundred and forty Millions</v>
          </cell>
          <cell r="H944" t="str">
            <v xml:space="preserve"> nine hundred and forty Billions</v>
          </cell>
        </row>
        <row r="945">
          <cell r="A945">
            <v>941</v>
          </cell>
          <cell r="B945" t="str">
            <v xml:space="preserve"> nine hundred and forty one </v>
          </cell>
          <cell r="C945" t="str">
            <v xml:space="preserve"> nine hundred and forty one </v>
          </cell>
          <cell r="D945" t="str">
            <v xml:space="preserve"> nine hundred and forty one  Thousand</v>
          </cell>
          <cell r="E945" t="str">
            <v xml:space="preserve"> nine hundred and forty one  Lakhs</v>
          </cell>
          <cell r="F945" t="str">
            <v xml:space="preserve"> nine hundred and forty one  Crores</v>
          </cell>
          <cell r="G945" t="str">
            <v xml:space="preserve"> nine hundred and forty one  Millions</v>
          </cell>
          <cell r="H945" t="str">
            <v xml:space="preserve"> nine hundred and forty one  Billions</v>
          </cell>
        </row>
        <row r="946">
          <cell r="A946">
            <v>942</v>
          </cell>
          <cell r="B946" t="str">
            <v xml:space="preserve"> nine hundred and forty two</v>
          </cell>
          <cell r="C946" t="str">
            <v xml:space="preserve"> nine hundred and forty two</v>
          </cell>
          <cell r="D946" t="str">
            <v xml:space="preserve"> nine hundred and forty two Thousand</v>
          </cell>
          <cell r="E946" t="str">
            <v xml:space="preserve"> nine hundred and forty two Lakhs</v>
          </cell>
          <cell r="F946" t="str">
            <v xml:space="preserve"> nine hundred and forty two Crores</v>
          </cell>
          <cell r="G946" t="str">
            <v xml:space="preserve"> nine hundred and forty two Millions</v>
          </cell>
          <cell r="H946" t="str">
            <v xml:space="preserve"> nine hundred and forty two Billions</v>
          </cell>
        </row>
        <row r="947">
          <cell r="A947">
            <v>943</v>
          </cell>
          <cell r="B947" t="str">
            <v xml:space="preserve"> nine hundred and forty three </v>
          </cell>
          <cell r="C947" t="str">
            <v xml:space="preserve"> nine hundred and forty three </v>
          </cell>
          <cell r="D947" t="str">
            <v xml:space="preserve"> nine hundred and forty three  Thousand</v>
          </cell>
          <cell r="E947" t="str">
            <v xml:space="preserve"> nine hundred and forty three  Lakhs</v>
          </cell>
          <cell r="F947" t="str">
            <v xml:space="preserve"> nine hundred and forty three  Crores</v>
          </cell>
          <cell r="G947" t="str">
            <v xml:space="preserve"> nine hundred and forty three  Millions</v>
          </cell>
          <cell r="H947" t="str">
            <v xml:space="preserve"> nine hundred and forty three  Billions</v>
          </cell>
        </row>
        <row r="948">
          <cell r="A948">
            <v>944</v>
          </cell>
          <cell r="B948" t="str">
            <v xml:space="preserve"> nine hundred and forty four</v>
          </cell>
          <cell r="C948" t="str">
            <v xml:space="preserve"> nine hundred and forty four</v>
          </cell>
          <cell r="D948" t="str">
            <v xml:space="preserve"> nine hundred and forty four Thousand</v>
          </cell>
          <cell r="E948" t="str">
            <v xml:space="preserve"> nine hundred and forty four Lakhs</v>
          </cell>
          <cell r="F948" t="str">
            <v xml:space="preserve"> nine hundred and forty four Crores</v>
          </cell>
          <cell r="G948" t="str">
            <v xml:space="preserve"> nine hundred and forty four Millions</v>
          </cell>
          <cell r="H948" t="str">
            <v xml:space="preserve"> nine hundred and forty four Billions</v>
          </cell>
        </row>
        <row r="949">
          <cell r="A949">
            <v>945</v>
          </cell>
          <cell r="B949" t="str">
            <v xml:space="preserve"> nine hundred and forty five</v>
          </cell>
          <cell r="C949" t="str">
            <v xml:space="preserve"> nine hundred and forty five</v>
          </cell>
          <cell r="D949" t="str">
            <v xml:space="preserve"> nine hundred and forty five Thousand</v>
          </cell>
          <cell r="E949" t="str">
            <v xml:space="preserve"> nine hundred and forty five Lakhs</v>
          </cell>
          <cell r="F949" t="str">
            <v xml:space="preserve"> nine hundred and forty five Crores</v>
          </cell>
          <cell r="G949" t="str">
            <v xml:space="preserve"> nine hundred and forty five Millions</v>
          </cell>
          <cell r="H949" t="str">
            <v xml:space="preserve"> nine hundred and forty five Billions</v>
          </cell>
        </row>
        <row r="950">
          <cell r="A950">
            <v>946</v>
          </cell>
          <cell r="B950" t="str">
            <v xml:space="preserve"> nine hundred and forty six</v>
          </cell>
          <cell r="C950" t="str">
            <v xml:space="preserve"> nine hundred and forty six</v>
          </cell>
          <cell r="D950" t="str">
            <v xml:space="preserve"> nine hundred and forty six Thousand</v>
          </cell>
          <cell r="E950" t="str">
            <v xml:space="preserve"> nine hundred and forty six Lakhs</v>
          </cell>
          <cell r="F950" t="str">
            <v xml:space="preserve"> nine hundred and forty six Crores</v>
          </cell>
          <cell r="G950" t="str">
            <v xml:space="preserve"> nine hundred and forty six Millions</v>
          </cell>
          <cell r="H950" t="str">
            <v xml:space="preserve"> nine hundred and forty six Billions</v>
          </cell>
        </row>
        <row r="951">
          <cell r="A951">
            <v>947</v>
          </cell>
          <cell r="B951" t="str">
            <v xml:space="preserve"> nine hundred and forty seven</v>
          </cell>
          <cell r="C951" t="str">
            <v xml:space="preserve"> nine hundred and forty seven</v>
          </cell>
          <cell r="D951" t="str">
            <v xml:space="preserve"> nine hundred and forty seven Thousand</v>
          </cell>
          <cell r="E951" t="str">
            <v xml:space="preserve"> nine hundred and forty seven Lakhs</v>
          </cell>
          <cell r="F951" t="str">
            <v xml:space="preserve"> nine hundred and forty seven Crores</v>
          </cell>
          <cell r="G951" t="str">
            <v xml:space="preserve"> nine hundred and forty seven Millions</v>
          </cell>
          <cell r="H951" t="str">
            <v xml:space="preserve"> nine hundred and forty seven Billions</v>
          </cell>
        </row>
        <row r="952">
          <cell r="A952">
            <v>948</v>
          </cell>
          <cell r="B952" t="str">
            <v xml:space="preserve"> nine hundred and forty eight</v>
          </cell>
          <cell r="C952" t="str">
            <v xml:space="preserve"> nine hundred and forty eight</v>
          </cell>
          <cell r="D952" t="str">
            <v xml:space="preserve"> nine hundred and forty eight Thousand</v>
          </cell>
          <cell r="E952" t="str">
            <v xml:space="preserve"> nine hundred and forty eight Lakhs</v>
          </cell>
          <cell r="F952" t="str">
            <v xml:space="preserve"> nine hundred and forty eight Crores</v>
          </cell>
          <cell r="G952" t="str">
            <v xml:space="preserve"> nine hundred and forty eight Millions</v>
          </cell>
          <cell r="H952" t="str">
            <v xml:space="preserve"> nine hundred and forty eight Billions</v>
          </cell>
        </row>
        <row r="953">
          <cell r="A953">
            <v>949</v>
          </cell>
          <cell r="B953" t="str">
            <v xml:space="preserve"> nine hundred and forty nine</v>
          </cell>
          <cell r="C953" t="str">
            <v xml:space="preserve"> nine hundred and forty nine</v>
          </cell>
          <cell r="D953" t="str">
            <v xml:space="preserve"> nine hundred and forty nine Thousand</v>
          </cell>
          <cell r="E953" t="str">
            <v xml:space="preserve"> nine hundred and forty nine Lakhs</v>
          </cell>
          <cell r="F953" t="str">
            <v xml:space="preserve"> nine hundred and forty nine Crores</v>
          </cell>
          <cell r="G953" t="str">
            <v xml:space="preserve"> nine hundred and forty nine Millions</v>
          </cell>
          <cell r="H953" t="str">
            <v xml:space="preserve"> nine hundred and forty nine Billions</v>
          </cell>
        </row>
        <row r="954">
          <cell r="A954">
            <v>950</v>
          </cell>
          <cell r="B954" t="str">
            <v xml:space="preserve"> nine hundred and fifty</v>
          </cell>
          <cell r="C954" t="str">
            <v xml:space="preserve"> nine hundred and fifty</v>
          </cell>
          <cell r="D954" t="str">
            <v xml:space="preserve"> nine hundred and fifty Thousand</v>
          </cell>
          <cell r="E954" t="str">
            <v xml:space="preserve"> nine hundred and fifty Lakhs</v>
          </cell>
          <cell r="F954" t="str">
            <v xml:space="preserve"> nine hundred and fifty Crores</v>
          </cell>
          <cell r="G954" t="str">
            <v xml:space="preserve"> nine hundred and fifty Millions</v>
          </cell>
          <cell r="H954" t="str">
            <v xml:space="preserve"> nine hundred and fifty Billions</v>
          </cell>
        </row>
        <row r="955">
          <cell r="A955">
            <v>951</v>
          </cell>
          <cell r="B955" t="str">
            <v xml:space="preserve"> nine hundred and fifty one</v>
          </cell>
          <cell r="C955" t="str">
            <v xml:space="preserve"> nine hundred and fifty one</v>
          </cell>
          <cell r="D955" t="str">
            <v xml:space="preserve"> nine hundred and fifty one Thousand</v>
          </cell>
          <cell r="E955" t="str">
            <v xml:space="preserve"> nine hundred and fifty one Lakhs</v>
          </cell>
          <cell r="F955" t="str">
            <v xml:space="preserve"> nine hundred and fifty one Crores</v>
          </cell>
          <cell r="G955" t="str">
            <v xml:space="preserve"> nine hundred and fifty one Millions</v>
          </cell>
          <cell r="H955" t="str">
            <v xml:space="preserve"> nine hundred and fifty one Billions</v>
          </cell>
        </row>
        <row r="956">
          <cell r="A956">
            <v>952</v>
          </cell>
          <cell r="B956" t="str">
            <v xml:space="preserve"> nine hundred and fifty two</v>
          </cell>
          <cell r="C956" t="str">
            <v xml:space="preserve"> nine hundred and fifty two</v>
          </cell>
          <cell r="D956" t="str">
            <v xml:space="preserve"> nine hundred and fifty two Thousand</v>
          </cell>
          <cell r="E956" t="str">
            <v xml:space="preserve"> nine hundred and fifty two Lakhs</v>
          </cell>
          <cell r="F956" t="str">
            <v xml:space="preserve"> nine hundred and fifty two Crores</v>
          </cell>
          <cell r="G956" t="str">
            <v xml:space="preserve"> nine hundred and fifty two Millions</v>
          </cell>
          <cell r="H956" t="str">
            <v xml:space="preserve"> nine hundred and fifty two Billions</v>
          </cell>
        </row>
        <row r="957">
          <cell r="A957">
            <v>953</v>
          </cell>
          <cell r="B957" t="str">
            <v xml:space="preserve"> nine hundred and fifty three</v>
          </cell>
          <cell r="C957" t="str">
            <v xml:space="preserve"> nine hundred and fifty three</v>
          </cell>
          <cell r="D957" t="str">
            <v xml:space="preserve"> nine hundred and fifty three Thousand</v>
          </cell>
          <cell r="E957" t="str">
            <v xml:space="preserve"> nine hundred and fifty three Lakhs</v>
          </cell>
          <cell r="F957" t="str">
            <v xml:space="preserve"> nine hundred and fifty three Crores</v>
          </cell>
          <cell r="G957" t="str">
            <v xml:space="preserve"> nine hundred and fifty three Millions</v>
          </cell>
          <cell r="H957" t="str">
            <v xml:space="preserve"> nine hundred and fifty three Billions</v>
          </cell>
        </row>
        <row r="958">
          <cell r="A958">
            <v>954</v>
          </cell>
          <cell r="B958" t="str">
            <v xml:space="preserve"> nine hundred and fifty four</v>
          </cell>
          <cell r="C958" t="str">
            <v xml:space="preserve"> nine hundred and fifty four</v>
          </cell>
          <cell r="D958" t="str">
            <v xml:space="preserve"> nine hundred and fifty four Thousand</v>
          </cell>
          <cell r="E958" t="str">
            <v xml:space="preserve"> nine hundred and fifty four Lakhs</v>
          </cell>
          <cell r="F958" t="str">
            <v xml:space="preserve"> nine hundred and fifty four Crores</v>
          </cell>
          <cell r="G958" t="str">
            <v xml:space="preserve"> nine hundred and fifty four Millions</v>
          </cell>
          <cell r="H958" t="str">
            <v xml:space="preserve"> nine hundred and fifty four Billions</v>
          </cell>
        </row>
        <row r="959">
          <cell r="A959">
            <v>955</v>
          </cell>
          <cell r="B959" t="str">
            <v xml:space="preserve"> nine hundred and fifty five</v>
          </cell>
          <cell r="C959" t="str">
            <v xml:space="preserve"> nine hundred and fifty five</v>
          </cell>
          <cell r="D959" t="str">
            <v xml:space="preserve"> nine hundred and fifty five Thousand</v>
          </cell>
          <cell r="E959" t="str">
            <v xml:space="preserve"> nine hundred and fifty five Lakhs</v>
          </cell>
          <cell r="F959" t="str">
            <v xml:space="preserve"> nine hundred and fifty five Crores</v>
          </cell>
          <cell r="G959" t="str">
            <v xml:space="preserve"> nine hundred and fifty five Millions</v>
          </cell>
          <cell r="H959" t="str">
            <v xml:space="preserve"> nine hundred and fifty five Billions</v>
          </cell>
        </row>
        <row r="960">
          <cell r="A960">
            <v>956</v>
          </cell>
          <cell r="B960" t="str">
            <v xml:space="preserve"> nine hundred and fifty six</v>
          </cell>
          <cell r="C960" t="str">
            <v xml:space="preserve"> nine hundred and fifty six</v>
          </cell>
          <cell r="D960" t="str">
            <v xml:space="preserve"> nine hundred and fifty six Thousand</v>
          </cell>
          <cell r="E960" t="str">
            <v xml:space="preserve"> nine hundred and fifty six Lakhs</v>
          </cell>
          <cell r="F960" t="str">
            <v xml:space="preserve"> nine hundred and fifty six Crores</v>
          </cell>
          <cell r="G960" t="str">
            <v xml:space="preserve"> nine hundred and fifty six Millions</v>
          </cell>
          <cell r="H960" t="str">
            <v xml:space="preserve"> nine hundred and fifty six Billions</v>
          </cell>
        </row>
        <row r="961">
          <cell r="A961">
            <v>957</v>
          </cell>
          <cell r="B961" t="str">
            <v xml:space="preserve"> nine hundred and fifty seven</v>
          </cell>
          <cell r="C961" t="str">
            <v xml:space="preserve"> nine hundred and fifty seven</v>
          </cell>
          <cell r="D961" t="str">
            <v xml:space="preserve"> nine hundred and fifty seven Thousand</v>
          </cell>
          <cell r="E961" t="str">
            <v xml:space="preserve"> nine hundred and fifty seven Lakhs</v>
          </cell>
          <cell r="F961" t="str">
            <v xml:space="preserve"> nine hundred and fifty seven Crores</v>
          </cell>
          <cell r="G961" t="str">
            <v xml:space="preserve"> nine hundred and fifty seven Millions</v>
          </cell>
          <cell r="H961" t="str">
            <v xml:space="preserve"> nine hundred and fifty seven Billions</v>
          </cell>
        </row>
        <row r="962">
          <cell r="A962">
            <v>958</v>
          </cell>
          <cell r="B962" t="str">
            <v xml:space="preserve"> nine hundred and fifty eight</v>
          </cell>
          <cell r="C962" t="str">
            <v xml:space="preserve"> nine hundred and fifty eight</v>
          </cell>
          <cell r="D962" t="str">
            <v xml:space="preserve"> nine hundred and fifty eight Thousand</v>
          </cell>
          <cell r="E962" t="str">
            <v xml:space="preserve"> nine hundred and fifty eight Lakhs</v>
          </cell>
          <cell r="F962" t="str">
            <v xml:space="preserve"> nine hundred and fifty eight Crores</v>
          </cell>
          <cell r="G962" t="str">
            <v xml:space="preserve"> nine hundred and fifty eight Millions</v>
          </cell>
          <cell r="H962" t="str">
            <v xml:space="preserve"> nine hundred and fifty eight Billions</v>
          </cell>
        </row>
        <row r="963">
          <cell r="A963">
            <v>959</v>
          </cell>
          <cell r="B963" t="str">
            <v xml:space="preserve"> nine hundred and fifty nine</v>
          </cell>
          <cell r="C963" t="str">
            <v xml:space="preserve"> nine hundred and fifty nine</v>
          </cell>
          <cell r="D963" t="str">
            <v xml:space="preserve"> nine hundred and fifty nine Thousand</v>
          </cell>
          <cell r="E963" t="str">
            <v xml:space="preserve"> nine hundred and fifty nine Lakhs</v>
          </cell>
          <cell r="F963" t="str">
            <v xml:space="preserve"> nine hundred and fifty nine Crores</v>
          </cell>
          <cell r="G963" t="str">
            <v xml:space="preserve"> nine hundred and fifty nine Millions</v>
          </cell>
          <cell r="H963" t="str">
            <v xml:space="preserve"> nine hundred and fifty nine Billions</v>
          </cell>
        </row>
        <row r="964">
          <cell r="A964">
            <v>960</v>
          </cell>
          <cell r="B964" t="str">
            <v xml:space="preserve"> nine hundred and sixty</v>
          </cell>
          <cell r="C964" t="str">
            <v xml:space="preserve"> nine hundred and sixty</v>
          </cell>
          <cell r="D964" t="str">
            <v xml:space="preserve"> nine hundred and sixty Thousand</v>
          </cell>
          <cell r="E964" t="str">
            <v xml:space="preserve"> nine hundred and sixty Lakhs</v>
          </cell>
          <cell r="F964" t="str">
            <v xml:space="preserve"> nine hundred and sixty Crores</v>
          </cell>
          <cell r="G964" t="str">
            <v xml:space="preserve"> nine hundred and sixty Millions</v>
          </cell>
          <cell r="H964" t="str">
            <v xml:space="preserve"> nine hundred and sixty Billions</v>
          </cell>
        </row>
        <row r="965">
          <cell r="A965">
            <v>961</v>
          </cell>
          <cell r="B965" t="str">
            <v xml:space="preserve"> nine hundred and sixty one</v>
          </cell>
          <cell r="C965" t="str">
            <v xml:space="preserve"> nine hundred and sixty one</v>
          </cell>
          <cell r="D965" t="str">
            <v xml:space="preserve"> nine hundred and sixty one Thousand</v>
          </cell>
          <cell r="E965" t="str">
            <v xml:space="preserve"> nine hundred and sixty one Lakhs</v>
          </cell>
          <cell r="F965" t="str">
            <v xml:space="preserve"> nine hundred and sixty one Crores</v>
          </cell>
          <cell r="G965" t="str">
            <v xml:space="preserve"> nine hundred and sixty one Millions</v>
          </cell>
          <cell r="H965" t="str">
            <v xml:space="preserve"> nine hundred and sixty one Billions</v>
          </cell>
        </row>
        <row r="966">
          <cell r="A966">
            <v>962</v>
          </cell>
          <cell r="B966" t="str">
            <v xml:space="preserve"> nine hundred and sixty two</v>
          </cell>
          <cell r="C966" t="str">
            <v xml:space="preserve"> nine hundred and sixty two</v>
          </cell>
          <cell r="D966" t="str">
            <v xml:space="preserve"> nine hundred and sixty two Thousand</v>
          </cell>
          <cell r="E966" t="str">
            <v xml:space="preserve"> nine hundred and sixty two Lakhs</v>
          </cell>
          <cell r="F966" t="str">
            <v xml:space="preserve"> nine hundred and sixty two Crores</v>
          </cell>
          <cell r="G966" t="str">
            <v xml:space="preserve"> nine hundred and sixty two Millions</v>
          </cell>
          <cell r="H966" t="str">
            <v xml:space="preserve"> nine hundred and sixty two Billions</v>
          </cell>
        </row>
        <row r="967">
          <cell r="A967">
            <v>963</v>
          </cell>
          <cell r="B967" t="str">
            <v xml:space="preserve"> nine hundred and sixty three</v>
          </cell>
          <cell r="C967" t="str">
            <v xml:space="preserve"> nine hundred and sixty three</v>
          </cell>
          <cell r="D967" t="str">
            <v xml:space="preserve"> nine hundred and sixty three Thousand</v>
          </cell>
          <cell r="E967" t="str">
            <v xml:space="preserve"> nine hundred and sixty three Lakhs</v>
          </cell>
          <cell r="F967" t="str">
            <v xml:space="preserve"> nine hundred and sixty three Crores</v>
          </cell>
          <cell r="G967" t="str">
            <v xml:space="preserve"> nine hundred and sixty three Millions</v>
          </cell>
          <cell r="H967" t="str">
            <v xml:space="preserve"> nine hundred and sixty three Billions</v>
          </cell>
        </row>
        <row r="968">
          <cell r="A968">
            <v>964</v>
          </cell>
          <cell r="B968" t="str">
            <v xml:space="preserve"> nine hundred and sixty four</v>
          </cell>
          <cell r="C968" t="str">
            <v xml:space="preserve"> nine hundred and sixty four</v>
          </cell>
          <cell r="D968" t="str">
            <v xml:space="preserve"> nine hundred and sixty four Thousand</v>
          </cell>
          <cell r="E968" t="str">
            <v xml:space="preserve"> nine hundred and sixty four Lakhs</v>
          </cell>
          <cell r="F968" t="str">
            <v xml:space="preserve"> nine hundred and sixty four Crores</v>
          </cell>
          <cell r="G968" t="str">
            <v xml:space="preserve"> nine hundred and sixty four Millions</v>
          </cell>
          <cell r="H968" t="str">
            <v xml:space="preserve"> nine hundred and sixty four Billions</v>
          </cell>
        </row>
        <row r="969">
          <cell r="A969">
            <v>965</v>
          </cell>
          <cell r="B969" t="str">
            <v xml:space="preserve"> nine hundred and sixty five</v>
          </cell>
          <cell r="C969" t="str">
            <v xml:space="preserve"> nine hundred and sixty five</v>
          </cell>
          <cell r="D969" t="str">
            <v xml:space="preserve"> nine hundred and sixty five Thousand</v>
          </cell>
          <cell r="E969" t="str">
            <v xml:space="preserve"> nine hundred and sixty five Lakhs</v>
          </cell>
          <cell r="F969" t="str">
            <v xml:space="preserve"> nine hundred and sixty five Crores</v>
          </cell>
          <cell r="G969" t="str">
            <v xml:space="preserve"> nine hundred and sixty five Millions</v>
          </cell>
          <cell r="H969" t="str">
            <v xml:space="preserve"> nine hundred and sixty five Billions</v>
          </cell>
        </row>
        <row r="970">
          <cell r="A970">
            <v>966</v>
          </cell>
          <cell r="B970" t="str">
            <v xml:space="preserve"> nine hundred and sixty six</v>
          </cell>
          <cell r="C970" t="str">
            <v xml:space="preserve"> nine hundred and sixty six</v>
          </cell>
          <cell r="D970" t="str">
            <v xml:space="preserve"> nine hundred and sixty six Thousand</v>
          </cell>
          <cell r="E970" t="str">
            <v xml:space="preserve"> nine hundred and sixty six Lakhs</v>
          </cell>
          <cell r="F970" t="str">
            <v xml:space="preserve"> nine hundred and sixty six Crores</v>
          </cell>
          <cell r="G970" t="str">
            <v xml:space="preserve"> nine hundred and sixty six Millions</v>
          </cell>
          <cell r="H970" t="str">
            <v xml:space="preserve"> nine hundred and sixty six Billions</v>
          </cell>
        </row>
        <row r="971">
          <cell r="A971">
            <v>967</v>
          </cell>
          <cell r="B971" t="str">
            <v xml:space="preserve"> nine hundred and sixty seven</v>
          </cell>
          <cell r="C971" t="str">
            <v xml:space="preserve"> nine hundred and sixty seven</v>
          </cell>
          <cell r="D971" t="str">
            <v xml:space="preserve"> nine hundred and sixty seven Thousand</v>
          </cell>
          <cell r="E971" t="str">
            <v xml:space="preserve"> nine hundred and sixty seven Lakhs</v>
          </cell>
          <cell r="F971" t="str">
            <v xml:space="preserve"> nine hundred and sixty seven Crores</v>
          </cell>
          <cell r="G971" t="str">
            <v xml:space="preserve"> nine hundred and sixty seven Millions</v>
          </cell>
          <cell r="H971" t="str">
            <v xml:space="preserve"> nine hundred and sixty seven Billions</v>
          </cell>
        </row>
        <row r="972">
          <cell r="A972">
            <v>968</v>
          </cell>
          <cell r="B972" t="str">
            <v xml:space="preserve"> nine hundred and sixty eight</v>
          </cell>
          <cell r="C972" t="str">
            <v xml:space="preserve"> nine hundred and sixty eight</v>
          </cell>
          <cell r="D972" t="str">
            <v xml:space="preserve"> nine hundred and sixty eight Thousand</v>
          </cell>
          <cell r="E972" t="str">
            <v xml:space="preserve"> nine hundred and sixty eight Lakhs</v>
          </cell>
          <cell r="F972" t="str">
            <v xml:space="preserve"> nine hundred and sixty eight Crores</v>
          </cell>
          <cell r="G972" t="str">
            <v xml:space="preserve"> nine hundred and sixty eight Millions</v>
          </cell>
          <cell r="H972" t="str">
            <v xml:space="preserve"> nine hundred and sixty eight Billions</v>
          </cell>
        </row>
        <row r="973">
          <cell r="A973">
            <v>969</v>
          </cell>
          <cell r="B973" t="str">
            <v xml:space="preserve"> nine hundred and sixty nine</v>
          </cell>
          <cell r="C973" t="str">
            <v xml:space="preserve"> nine hundred and sixty nine</v>
          </cell>
          <cell r="D973" t="str">
            <v xml:space="preserve"> nine hundred and sixty nine Thousand</v>
          </cell>
          <cell r="E973" t="str">
            <v xml:space="preserve"> nine hundred and sixty nine Lakhs</v>
          </cell>
          <cell r="F973" t="str">
            <v xml:space="preserve"> nine hundred and sixty nine Crores</v>
          </cell>
          <cell r="G973" t="str">
            <v xml:space="preserve"> nine hundred and sixty nine Millions</v>
          </cell>
          <cell r="H973" t="str">
            <v xml:space="preserve"> nine hundred and sixty nine Billions</v>
          </cell>
        </row>
        <row r="974">
          <cell r="A974">
            <v>970</v>
          </cell>
          <cell r="B974" t="str">
            <v xml:space="preserve"> nine hundred and seventy</v>
          </cell>
          <cell r="C974" t="str">
            <v xml:space="preserve"> nine hundred and seventy</v>
          </cell>
          <cell r="D974" t="str">
            <v xml:space="preserve"> nine hundred and seventy Thousand</v>
          </cell>
          <cell r="E974" t="str">
            <v xml:space="preserve"> nine hundred and seventy Lakhs</v>
          </cell>
          <cell r="F974" t="str">
            <v xml:space="preserve"> nine hundred and seventy Crores</v>
          </cell>
          <cell r="G974" t="str">
            <v xml:space="preserve"> nine hundred and seventy Millions</v>
          </cell>
          <cell r="H974" t="str">
            <v xml:space="preserve"> nine hundred and seventy Billions</v>
          </cell>
        </row>
        <row r="975">
          <cell r="A975">
            <v>971</v>
          </cell>
          <cell r="B975" t="str">
            <v xml:space="preserve"> nine hundred and seventy one</v>
          </cell>
          <cell r="C975" t="str">
            <v xml:space="preserve"> nine hundred and seventy one</v>
          </cell>
          <cell r="D975" t="str">
            <v xml:space="preserve"> nine hundred and seventy one Thousand</v>
          </cell>
          <cell r="E975" t="str">
            <v xml:space="preserve"> nine hundred and seventy one Lakhs</v>
          </cell>
          <cell r="F975" t="str">
            <v xml:space="preserve"> nine hundred and seventy one Crores</v>
          </cell>
          <cell r="G975" t="str">
            <v xml:space="preserve"> nine hundred and seventy one Millions</v>
          </cell>
          <cell r="H975" t="str">
            <v xml:space="preserve"> nine hundred and seventy one Billions</v>
          </cell>
        </row>
        <row r="976">
          <cell r="A976">
            <v>972</v>
          </cell>
          <cell r="B976" t="str">
            <v xml:space="preserve"> nine hundred and seventy two</v>
          </cell>
          <cell r="C976" t="str">
            <v xml:space="preserve"> nine hundred and seventy two</v>
          </cell>
          <cell r="D976" t="str">
            <v xml:space="preserve"> nine hundred and seventy two Thousand</v>
          </cell>
          <cell r="E976" t="str">
            <v xml:space="preserve"> nine hundred and seventy two Lakhs</v>
          </cell>
          <cell r="F976" t="str">
            <v xml:space="preserve"> nine hundred and seventy two Crores</v>
          </cell>
          <cell r="G976" t="str">
            <v xml:space="preserve"> nine hundred and seventy two Millions</v>
          </cell>
          <cell r="H976" t="str">
            <v xml:space="preserve"> nine hundred and seventy two Billions</v>
          </cell>
        </row>
        <row r="977">
          <cell r="A977">
            <v>973</v>
          </cell>
          <cell r="B977" t="str">
            <v xml:space="preserve"> nine hundred and seventy three</v>
          </cell>
          <cell r="C977" t="str">
            <v xml:space="preserve"> nine hundred and seventy three</v>
          </cell>
          <cell r="D977" t="str">
            <v xml:space="preserve"> nine hundred and seventy three Thousand</v>
          </cell>
          <cell r="E977" t="str">
            <v xml:space="preserve"> nine hundred and seventy three Lakhs</v>
          </cell>
          <cell r="F977" t="str">
            <v xml:space="preserve"> nine hundred and seventy three Crores</v>
          </cell>
          <cell r="G977" t="str">
            <v xml:space="preserve"> nine hundred and seventy three Millions</v>
          </cell>
          <cell r="H977" t="str">
            <v xml:space="preserve"> nine hundred and seventy three Billions</v>
          </cell>
        </row>
        <row r="978">
          <cell r="A978">
            <v>974</v>
          </cell>
          <cell r="B978" t="str">
            <v xml:space="preserve"> nine hundred and seventy four</v>
          </cell>
          <cell r="C978" t="str">
            <v xml:space="preserve"> nine hundred and seventy four</v>
          </cell>
          <cell r="D978" t="str">
            <v xml:space="preserve"> nine hundred and seventy four Thousand</v>
          </cell>
          <cell r="E978" t="str">
            <v xml:space="preserve"> nine hundred and seventy four Lakhs</v>
          </cell>
          <cell r="F978" t="str">
            <v xml:space="preserve"> nine hundred and seventy four Crores</v>
          </cell>
          <cell r="G978" t="str">
            <v xml:space="preserve"> nine hundred and seventy four Millions</v>
          </cell>
          <cell r="H978" t="str">
            <v xml:space="preserve"> nine hundred and seventy four Billions</v>
          </cell>
        </row>
        <row r="979">
          <cell r="A979">
            <v>975</v>
          </cell>
          <cell r="B979" t="str">
            <v xml:space="preserve"> nine hundred and seventy five</v>
          </cell>
          <cell r="C979" t="str">
            <v xml:space="preserve"> nine hundred and seventy five</v>
          </cell>
          <cell r="D979" t="str">
            <v xml:space="preserve"> nine hundred and seventy five Thousand</v>
          </cell>
          <cell r="E979" t="str">
            <v xml:space="preserve"> nine hundred and seventy five Lakhs</v>
          </cell>
          <cell r="F979" t="str">
            <v xml:space="preserve"> nine hundred and seventy five Crores</v>
          </cell>
          <cell r="G979" t="str">
            <v xml:space="preserve"> nine hundred and seventy five Millions</v>
          </cell>
          <cell r="H979" t="str">
            <v xml:space="preserve"> nine hundred and seventy five Billions</v>
          </cell>
        </row>
        <row r="980">
          <cell r="A980">
            <v>976</v>
          </cell>
          <cell r="B980" t="str">
            <v xml:space="preserve"> nine hundred and seventy six</v>
          </cell>
          <cell r="C980" t="str">
            <v xml:space="preserve"> nine hundred and seventy six</v>
          </cell>
          <cell r="D980" t="str">
            <v xml:space="preserve"> nine hundred and seventy six Thousand</v>
          </cell>
          <cell r="E980" t="str">
            <v xml:space="preserve"> nine hundred and seventy six Lakhs</v>
          </cell>
          <cell r="F980" t="str">
            <v xml:space="preserve"> nine hundred and seventy six Crores</v>
          </cell>
          <cell r="G980" t="str">
            <v xml:space="preserve"> nine hundred and seventy six Millions</v>
          </cell>
          <cell r="H980" t="str">
            <v xml:space="preserve"> nine hundred and seventy six Billions</v>
          </cell>
        </row>
        <row r="981">
          <cell r="A981">
            <v>977</v>
          </cell>
          <cell r="B981" t="str">
            <v xml:space="preserve"> nine hundred and seventy seven</v>
          </cell>
          <cell r="C981" t="str">
            <v xml:space="preserve"> nine hundred and seventy seven</v>
          </cell>
          <cell r="D981" t="str">
            <v xml:space="preserve"> nine hundred and seventy seven Thousand</v>
          </cell>
          <cell r="E981" t="str">
            <v xml:space="preserve"> nine hundred and seventy seven Lakhs</v>
          </cell>
          <cell r="F981" t="str">
            <v xml:space="preserve"> nine hundred and seventy seven Crores</v>
          </cell>
          <cell r="G981" t="str">
            <v xml:space="preserve"> nine hundred and seventy seven Millions</v>
          </cell>
          <cell r="H981" t="str">
            <v xml:space="preserve"> nine hundred and seventy seven Billions</v>
          </cell>
        </row>
        <row r="982">
          <cell r="A982">
            <v>978</v>
          </cell>
          <cell r="B982" t="str">
            <v xml:space="preserve"> nine hundred and seventy eight</v>
          </cell>
          <cell r="C982" t="str">
            <v xml:space="preserve"> nine hundred and seventy eight</v>
          </cell>
          <cell r="D982" t="str">
            <v xml:space="preserve"> nine hundred and seventy eight Thousand</v>
          </cell>
          <cell r="E982" t="str">
            <v xml:space="preserve"> nine hundred and seventy eight Lakhs</v>
          </cell>
          <cell r="F982" t="str">
            <v xml:space="preserve"> nine hundred and seventy eight Crores</v>
          </cell>
          <cell r="G982" t="str">
            <v xml:space="preserve"> nine hundred and seventy eight Millions</v>
          </cell>
          <cell r="H982" t="str">
            <v xml:space="preserve"> nine hundred and seventy eight Billions</v>
          </cell>
        </row>
        <row r="983">
          <cell r="A983">
            <v>979</v>
          </cell>
          <cell r="B983" t="str">
            <v xml:space="preserve"> nine hundred and seventy nine</v>
          </cell>
          <cell r="C983" t="str">
            <v xml:space="preserve"> nine hundred and seventy nine</v>
          </cell>
          <cell r="D983" t="str">
            <v xml:space="preserve"> nine hundred and seventy nine Thousand</v>
          </cell>
          <cell r="E983" t="str">
            <v xml:space="preserve"> nine hundred and seventy nine Lakhs</v>
          </cell>
          <cell r="F983" t="str">
            <v xml:space="preserve"> nine hundred and seventy nine Crores</v>
          </cell>
          <cell r="G983" t="str">
            <v xml:space="preserve"> nine hundred and seventy nine Millions</v>
          </cell>
          <cell r="H983" t="str">
            <v xml:space="preserve"> nine hundred and seventy nine Billions</v>
          </cell>
        </row>
        <row r="984">
          <cell r="A984">
            <v>980</v>
          </cell>
          <cell r="B984" t="str">
            <v xml:space="preserve"> nine hundred and eighty</v>
          </cell>
          <cell r="C984" t="str">
            <v xml:space="preserve"> nine hundred and eighty</v>
          </cell>
          <cell r="D984" t="str">
            <v xml:space="preserve"> nine hundred and eighty Thousand</v>
          </cell>
          <cell r="E984" t="str">
            <v xml:space="preserve"> nine hundred and eighty Lakhs</v>
          </cell>
          <cell r="F984" t="str">
            <v xml:space="preserve"> nine hundred and eighty Crores</v>
          </cell>
          <cell r="G984" t="str">
            <v xml:space="preserve"> nine hundred and eighty Millions</v>
          </cell>
          <cell r="H984" t="str">
            <v xml:space="preserve"> nine hundred and eighty Billions</v>
          </cell>
        </row>
        <row r="985">
          <cell r="A985">
            <v>981</v>
          </cell>
          <cell r="B985" t="str">
            <v xml:space="preserve"> nine hundred and eighty one</v>
          </cell>
          <cell r="C985" t="str">
            <v xml:space="preserve"> nine hundred and eighty one</v>
          </cell>
          <cell r="D985" t="str">
            <v xml:space="preserve"> nine hundred and eighty one Thousand</v>
          </cell>
          <cell r="E985" t="str">
            <v xml:space="preserve"> nine hundred and eighty one Lakhs</v>
          </cell>
          <cell r="F985" t="str">
            <v xml:space="preserve"> nine hundred and eighty one Crores</v>
          </cell>
          <cell r="G985" t="str">
            <v xml:space="preserve"> nine hundred and eighty one Millions</v>
          </cell>
          <cell r="H985" t="str">
            <v xml:space="preserve"> nine hundred and eighty one Billions</v>
          </cell>
        </row>
        <row r="986">
          <cell r="A986">
            <v>982</v>
          </cell>
          <cell r="B986" t="str">
            <v xml:space="preserve"> nine hundred and eighty two</v>
          </cell>
          <cell r="C986" t="str">
            <v xml:space="preserve"> nine hundred and eighty two</v>
          </cell>
          <cell r="D986" t="str">
            <v xml:space="preserve"> nine hundred and eighty two Thousand</v>
          </cell>
          <cell r="E986" t="str">
            <v xml:space="preserve"> nine hundred and eighty two Lakhs</v>
          </cell>
          <cell r="F986" t="str">
            <v xml:space="preserve"> nine hundred and eighty two Crores</v>
          </cell>
          <cell r="G986" t="str">
            <v xml:space="preserve"> nine hundred and eighty two Millions</v>
          </cell>
          <cell r="H986" t="str">
            <v xml:space="preserve"> nine hundred and eighty two Billions</v>
          </cell>
        </row>
        <row r="987">
          <cell r="A987">
            <v>983</v>
          </cell>
          <cell r="B987" t="str">
            <v xml:space="preserve"> nine hundred and eighty three</v>
          </cell>
          <cell r="C987" t="str">
            <v xml:space="preserve"> nine hundred and eighty three</v>
          </cell>
          <cell r="D987" t="str">
            <v xml:space="preserve"> nine hundred and eighty three Thousand</v>
          </cell>
          <cell r="E987" t="str">
            <v xml:space="preserve"> nine hundred and eighty three Lakhs</v>
          </cell>
          <cell r="F987" t="str">
            <v xml:space="preserve"> nine hundred and eighty three Crores</v>
          </cell>
          <cell r="G987" t="str">
            <v xml:space="preserve"> nine hundred and eighty three Millions</v>
          </cell>
          <cell r="H987" t="str">
            <v xml:space="preserve"> nine hundred and eighty three Billions</v>
          </cell>
        </row>
        <row r="988">
          <cell r="A988">
            <v>984</v>
          </cell>
          <cell r="B988" t="str">
            <v xml:space="preserve"> nine hundred and eighty four</v>
          </cell>
          <cell r="C988" t="str">
            <v xml:space="preserve"> nine hundred and eighty four</v>
          </cell>
          <cell r="D988" t="str">
            <v xml:space="preserve"> nine hundred and eighty four Thousand</v>
          </cell>
          <cell r="E988" t="str">
            <v xml:space="preserve"> nine hundred and eighty four Lakhs</v>
          </cell>
          <cell r="F988" t="str">
            <v xml:space="preserve"> nine hundred and eighty four Crores</v>
          </cell>
          <cell r="G988" t="str">
            <v xml:space="preserve"> nine hundred and eighty four Millions</v>
          </cell>
          <cell r="H988" t="str">
            <v xml:space="preserve"> nine hundred and eighty four Billions</v>
          </cell>
        </row>
        <row r="989">
          <cell r="A989">
            <v>985</v>
          </cell>
          <cell r="B989" t="str">
            <v xml:space="preserve"> nine hundred and eighty five</v>
          </cell>
          <cell r="C989" t="str">
            <v xml:space="preserve"> nine hundred and eighty five</v>
          </cell>
          <cell r="D989" t="str">
            <v xml:space="preserve"> nine hundred and eighty five Thousand</v>
          </cell>
          <cell r="E989" t="str">
            <v xml:space="preserve"> nine hundred and eighty five Lakhs</v>
          </cell>
          <cell r="F989" t="str">
            <v xml:space="preserve"> nine hundred and eighty five Crores</v>
          </cell>
          <cell r="G989" t="str">
            <v xml:space="preserve"> nine hundred and eighty five Millions</v>
          </cell>
          <cell r="H989" t="str">
            <v xml:space="preserve"> nine hundred and eighty five Billions</v>
          </cell>
        </row>
        <row r="990">
          <cell r="A990">
            <v>986</v>
          </cell>
          <cell r="B990" t="str">
            <v xml:space="preserve"> nine hundred and eighty six</v>
          </cell>
          <cell r="C990" t="str">
            <v xml:space="preserve"> nine hundred and eighty six</v>
          </cell>
          <cell r="D990" t="str">
            <v xml:space="preserve"> nine hundred and eighty six Thousand</v>
          </cell>
          <cell r="E990" t="str">
            <v xml:space="preserve"> nine hundred and eighty six Lakhs</v>
          </cell>
          <cell r="F990" t="str">
            <v xml:space="preserve"> nine hundred and eighty six Crores</v>
          </cell>
          <cell r="G990" t="str">
            <v xml:space="preserve"> nine hundred and eighty six Millions</v>
          </cell>
          <cell r="H990" t="str">
            <v xml:space="preserve"> nine hundred and eighty six Billions</v>
          </cell>
        </row>
        <row r="991">
          <cell r="A991">
            <v>987</v>
          </cell>
          <cell r="B991" t="str">
            <v xml:space="preserve"> nine hundred and eighty seven</v>
          </cell>
          <cell r="C991" t="str">
            <v xml:space="preserve"> nine hundred and eighty seven</v>
          </cell>
          <cell r="D991" t="str">
            <v xml:space="preserve"> nine hundred and eighty seven Thousand</v>
          </cell>
          <cell r="E991" t="str">
            <v xml:space="preserve"> nine hundred and eighty seven Lakhs</v>
          </cell>
          <cell r="F991" t="str">
            <v xml:space="preserve"> nine hundred and eighty seven Crores</v>
          </cell>
          <cell r="G991" t="str">
            <v xml:space="preserve"> nine hundred and eighty seven Millions</v>
          </cell>
          <cell r="H991" t="str">
            <v xml:space="preserve"> nine hundred and eighty seven Billions</v>
          </cell>
        </row>
        <row r="992">
          <cell r="A992">
            <v>988</v>
          </cell>
          <cell r="B992" t="str">
            <v xml:space="preserve"> nine hundred and eighty eight</v>
          </cell>
          <cell r="C992" t="str">
            <v xml:space="preserve"> nine hundred and eighty eight</v>
          </cell>
          <cell r="D992" t="str">
            <v xml:space="preserve"> nine hundred and eighty eight Thousand</v>
          </cell>
          <cell r="E992" t="str">
            <v xml:space="preserve"> nine hundred and eighty eight Lakhs</v>
          </cell>
          <cell r="F992" t="str">
            <v xml:space="preserve"> nine hundred and eighty eight Crores</v>
          </cell>
          <cell r="G992" t="str">
            <v xml:space="preserve"> nine hundred and eighty eight Millions</v>
          </cell>
          <cell r="H992" t="str">
            <v xml:space="preserve"> nine hundred and eighty eight Billions</v>
          </cell>
        </row>
        <row r="993">
          <cell r="A993">
            <v>989</v>
          </cell>
          <cell r="B993" t="str">
            <v xml:space="preserve"> nine hundred and eighty nine</v>
          </cell>
          <cell r="C993" t="str">
            <v xml:space="preserve"> nine hundred and eighty nine</v>
          </cell>
          <cell r="D993" t="str">
            <v xml:space="preserve"> nine hundred and eighty nine Thousand</v>
          </cell>
          <cell r="E993" t="str">
            <v xml:space="preserve"> nine hundred and eighty nine Lakhs</v>
          </cell>
          <cell r="F993" t="str">
            <v xml:space="preserve"> nine hundred and eighty nine Crores</v>
          </cell>
          <cell r="G993" t="str">
            <v xml:space="preserve"> nine hundred and eighty nine Millions</v>
          </cell>
          <cell r="H993" t="str">
            <v xml:space="preserve"> nine hundred and eighty nine Billions</v>
          </cell>
        </row>
        <row r="994">
          <cell r="A994">
            <v>990</v>
          </cell>
          <cell r="B994" t="str">
            <v xml:space="preserve"> nine hundred and ninety</v>
          </cell>
          <cell r="C994" t="str">
            <v xml:space="preserve"> nine hundred and ninety</v>
          </cell>
          <cell r="D994" t="str">
            <v xml:space="preserve"> nine hundred and ninety Thousand</v>
          </cell>
          <cell r="E994" t="str">
            <v xml:space="preserve"> nine hundred and ninety Lakhs</v>
          </cell>
          <cell r="F994" t="str">
            <v xml:space="preserve"> nine hundred and ninety Crores</v>
          </cell>
          <cell r="G994" t="str">
            <v xml:space="preserve"> nine hundred and ninety Millions</v>
          </cell>
          <cell r="H994" t="str">
            <v xml:space="preserve"> nine hundred and ninety Billions</v>
          </cell>
        </row>
        <row r="995">
          <cell r="A995">
            <v>991</v>
          </cell>
          <cell r="B995" t="str">
            <v xml:space="preserve"> nine hundred and ninety one</v>
          </cell>
          <cell r="C995" t="str">
            <v xml:space="preserve"> nine hundred and ninety one</v>
          </cell>
          <cell r="D995" t="str">
            <v xml:space="preserve"> nine hundred and ninety one Thousand</v>
          </cell>
          <cell r="E995" t="str">
            <v xml:space="preserve"> nine hundred and ninety one Lakhs</v>
          </cell>
          <cell r="F995" t="str">
            <v xml:space="preserve"> nine hundred and ninety one Crores</v>
          </cell>
          <cell r="G995" t="str">
            <v xml:space="preserve"> nine hundred and ninety one Millions</v>
          </cell>
          <cell r="H995" t="str">
            <v xml:space="preserve"> nine hundred and ninety one Billions</v>
          </cell>
        </row>
        <row r="996">
          <cell r="A996">
            <v>992</v>
          </cell>
          <cell r="B996" t="str">
            <v xml:space="preserve"> nine hundred and ninety two</v>
          </cell>
          <cell r="C996" t="str">
            <v xml:space="preserve"> nine hundred and ninety two</v>
          </cell>
          <cell r="D996" t="str">
            <v xml:space="preserve"> nine hundred and ninety two Thousand</v>
          </cell>
          <cell r="E996" t="str">
            <v xml:space="preserve"> nine hundred and ninety two Lakhs</v>
          </cell>
          <cell r="F996" t="str">
            <v xml:space="preserve"> nine hundred and ninety two Crores</v>
          </cell>
          <cell r="G996" t="str">
            <v xml:space="preserve"> nine hundred and ninety two Millions</v>
          </cell>
          <cell r="H996" t="str">
            <v xml:space="preserve"> nine hundred and ninety two Billions</v>
          </cell>
        </row>
        <row r="997">
          <cell r="A997">
            <v>993</v>
          </cell>
          <cell r="B997" t="str">
            <v xml:space="preserve"> nine hundred and ninety three</v>
          </cell>
          <cell r="C997" t="str">
            <v xml:space="preserve"> nine hundred and ninety three</v>
          </cell>
          <cell r="D997" t="str">
            <v xml:space="preserve"> nine hundred and ninety three Thousand</v>
          </cell>
          <cell r="E997" t="str">
            <v xml:space="preserve"> nine hundred and ninety three Lakhs</v>
          </cell>
          <cell r="F997" t="str">
            <v xml:space="preserve"> nine hundred and ninety three Crores</v>
          </cell>
          <cell r="G997" t="str">
            <v xml:space="preserve"> nine hundred and ninety three Millions</v>
          </cell>
          <cell r="H997" t="str">
            <v xml:space="preserve"> nine hundred and ninety three Billions</v>
          </cell>
        </row>
        <row r="998">
          <cell r="A998">
            <v>994</v>
          </cell>
          <cell r="B998" t="str">
            <v xml:space="preserve"> nine hundred and ninety four </v>
          </cell>
          <cell r="C998" t="str">
            <v xml:space="preserve"> nine hundred and ninety four </v>
          </cell>
          <cell r="D998" t="str">
            <v xml:space="preserve"> nine hundred and ninety four  Thousand</v>
          </cell>
          <cell r="E998" t="str">
            <v xml:space="preserve"> nine hundred and ninety four  Lakhs</v>
          </cell>
          <cell r="F998" t="str">
            <v xml:space="preserve"> nine hundred and ninety four  Crores</v>
          </cell>
          <cell r="G998" t="str">
            <v xml:space="preserve"> nine hundred and ninety four  Millions</v>
          </cell>
          <cell r="H998" t="str">
            <v xml:space="preserve"> nine hundred and ninety four  Billions</v>
          </cell>
        </row>
        <row r="999">
          <cell r="A999">
            <v>995</v>
          </cell>
          <cell r="B999" t="str">
            <v xml:space="preserve"> nine hundred and ninety five</v>
          </cell>
          <cell r="C999" t="str">
            <v xml:space="preserve"> nine hundred and ninety five</v>
          </cell>
          <cell r="D999" t="str">
            <v xml:space="preserve"> nine hundred and ninety five Thousand</v>
          </cell>
          <cell r="E999" t="str">
            <v xml:space="preserve"> nine hundred and ninety five Lakhs</v>
          </cell>
          <cell r="F999" t="str">
            <v xml:space="preserve"> nine hundred and ninety five Crores</v>
          </cell>
          <cell r="G999" t="str">
            <v xml:space="preserve"> nine hundred and ninety five Millions</v>
          </cell>
          <cell r="H999" t="str">
            <v xml:space="preserve"> nine hundred and ninety five Billions</v>
          </cell>
        </row>
        <row r="1000">
          <cell r="A1000">
            <v>996</v>
          </cell>
          <cell r="B1000" t="str">
            <v xml:space="preserve"> nine hundred and ninety six</v>
          </cell>
          <cell r="C1000" t="str">
            <v xml:space="preserve"> nine hundred and ninety six</v>
          </cell>
          <cell r="D1000" t="str">
            <v xml:space="preserve"> nine hundred and ninety six Thousand</v>
          </cell>
          <cell r="E1000" t="str">
            <v xml:space="preserve"> nine hundred and ninety six Lakhs</v>
          </cell>
          <cell r="F1000" t="str">
            <v xml:space="preserve"> nine hundred and ninety six Crores</v>
          </cell>
          <cell r="G1000" t="str">
            <v xml:space="preserve"> nine hundred and ninety six Millions</v>
          </cell>
          <cell r="H1000" t="str">
            <v xml:space="preserve"> nine hundred and ninety six Billions</v>
          </cell>
        </row>
        <row r="1001">
          <cell r="A1001">
            <v>997</v>
          </cell>
          <cell r="B1001" t="str">
            <v xml:space="preserve"> nine hundred and ninety seven</v>
          </cell>
          <cell r="C1001" t="str">
            <v xml:space="preserve"> nine hundred and ninety seven</v>
          </cell>
          <cell r="D1001" t="str">
            <v xml:space="preserve"> nine hundred and ninety seven Thousand</v>
          </cell>
          <cell r="E1001" t="str">
            <v xml:space="preserve"> nine hundred and ninety seven Lakhs</v>
          </cell>
          <cell r="F1001" t="str">
            <v xml:space="preserve"> nine hundred and ninety seven Crores</v>
          </cell>
          <cell r="G1001" t="str">
            <v xml:space="preserve"> nine hundred and ninety seven Millions</v>
          </cell>
          <cell r="H1001" t="str">
            <v xml:space="preserve"> nine hundred and ninety seven Billions</v>
          </cell>
        </row>
        <row r="1002">
          <cell r="A1002">
            <v>998</v>
          </cell>
          <cell r="B1002" t="str">
            <v xml:space="preserve"> nine hundred and ninety eight</v>
          </cell>
          <cell r="C1002" t="str">
            <v xml:space="preserve"> nine hundred and ninety eight</v>
          </cell>
          <cell r="D1002" t="str">
            <v xml:space="preserve"> nine hundred and ninety eight Thousand</v>
          </cell>
          <cell r="E1002" t="str">
            <v xml:space="preserve"> nine hundred and ninety eight Lakhs</v>
          </cell>
          <cell r="F1002" t="str">
            <v xml:space="preserve"> nine hundred and ninety eight Crores</v>
          </cell>
          <cell r="G1002" t="str">
            <v xml:space="preserve"> nine hundred and ninety eight Millions</v>
          </cell>
          <cell r="H1002" t="str">
            <v xml:space="preserve"> nine hundred and ninety eight Billions</v>
          </cell>
        </row>
        <row r="1003">
          <cell r="A1003">
            <v>999</v>
          </cell>
          <cell r="B1003" t="str">
            <v xml:space="preserve"> nine hundred and ninety nine</v>
          </cell>
          <cell r="C1003" t="str">
            <v xml:space="preserve"> nine hundred and ninety nine</v>
          </cell>
          <cell r="D1003" t="str">
            <v xml:space="preserve"> nine hundred and ninety nine Thousand</v>
          </cell>
          <cell r="E1003" t="str">
            <v xml:space="preserve"> nine hundred and ninety nine Lakhs</v>
          </cell>
          <cell r="F1003" t="str">
            <v xml:space="preserve"> nine hundred and ninety nine Crores</v>
          </cell>
          <cell r="G1003" t="str">
            <v xml:space="preserve"> nine hundred and ninety nine Millions</v>
          </cell>
          <cell r="H1003" t="str">
            <v xml:space="preserve"> nine hundred and ninety nine Billions</v>
          </cell>
        </row>
        <row r="1004">
          <cell r="A1004">
            <v>1000</v>
          </cell>
          <cell r="B1004" t="str">
            <v xml:space="preserve"> one thousand</v>
          </cell>
          <cell r="C1004" t="str">
            <v xml:space="preserve"> one thousand</v>
          </cell>
          <cell r="D1004" t="str">
            <v xml:space="preserve"> one thousand Thousand</v>
          </cell>
          <cell r="E1004" t="str">
            <v xml:space="preserve"> one thousand Lakhs</v>
          </cell>
          <cell r="F1004" t="str">
            <v xml:space="preserve"> one thousand Crores</v>
          </cell>
          <cell r="G1004" t="str">
            <v xml:space="preserve"> one thousand Millions</v>
          </cell>
          <cell r="H1004" t="str">
            <v xml:space="preserve"> one thousand Billions</v>
          </cell>
        </row>
        <row r="1005">
          <cell r="A1005">
            <v>1001</v>
          </cell>
          <cell r="B1005" t="str">
            <v xml:space="preserve"> ?????ERROR?????</v>
          </cell>
          <cell r="C1005" t="str">
            <v xml:space="preserve"> ?????ERROR?????</v>
          </cell>
          <cell r="D1005" t="str">
            <v xml:space="preserve"> ?????ERROR????? Thousand</v>
          </cell>
          <cell r="E1005" t="str">
            <v xml:space="preserve"> ?????ERROR????? Lakhs</v>
          </cell>
          <cell r="F1005" t="str">
            <v xml:space="preserve"> ?????ERROR????? Crores</v>
          </cell>
          <cell r="G1005" t="str">
            <v xml:space="preserve"> ?????ERROR????? Millions</v>
          </cell>
          <cell r="H1005" t="str">
            <v xml:space="preserve"> ?????ERROR????? Billions</v>
          </cell>
          <cell r="I1005" t="str">
            <v>?????ERROR?????</v>
          </cell>
        </row>
      </sheetData>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B&amp;R"/>
      <sheetName val="Intl Electric"/>
      <sheetName val="RAR"/>
      <sheetName val="Summary"/>
      <sheetName val="123"/>
      <sheetName val="CSR"/>
      <sheetName val="RAR (2)"/>
    </sheetNames>
    <sheetDataSet>
      <sheetData sheetId="0"/>
      <sheetData sheetId="1"/>
      <sheetData sheetId="2"/>
      <sheetData sheetId="3"/>
      <sheetData sheetId="4"/>
      <sheetData sheetId="5">
        <row r="1">
          <cell r="A1" t="str">
            <v>Serial/S.I</v>
          </cell>
          <cell r="B1" t="str">
            <v>Description</v>
          </cell>
          <cell r="D1" t="str">
            <v>Unit</v>
          </cell>
          <cell r="E1" t="str">
            <v>Serial/S.I</v>
          </cell>
          <cell r="F1" t="str">
            <v>Rates (Rs)</v>
          </cell>
        </row>
        <row r="2">
          <cell r="B2" t="str">
            <v>1 - EXCAVATION AND EARTH WORK</v>
          </cell>
        </row>
        <row r="3">
          <cell r="B3" t="str">
            <v>Foundations,Trenches, Wells, etc.</v>
          </cell>
        </row>
        <row r="4">
          <cell r="A4" t="str">
            <v>01-01</v>
          </cell>
          <cell r="B4" t="str">
            <v xml:space="preserve">Excavation as in Ordinary Soil upto 1.5m depth, in foundation and pipe trenches upto 1.5 m wide in shafts, wells and independent holes upto 30 Sqm each and throw earth clear of edges of excavation within 10 m.  Timbering to be paid extra (Trench over 1.5 </v>
          </cell>
          <cell r="D4" t="str">
            <v>Cum</v>
          </cell>
          <cell r="E4" t="str">
            <v>01-01</v>
          </cell>
          <cell r="F4">
            <v>181.15</v>
          </cell>
        </row>
        <row r="5">
          <cell r="A5" t="str">
            <v>01-02</v>
          </cell>
          <cell r="B5" t="str">
            <v>Excavation as in Hard Soil upto 1.5m depth, in foundation and pipe trenches upto 1.5 m wide in shafts, wells and independent holes upto 30 Sqm each and throw earth clear of edges of excavation within 10 m.  Timbering to be paid extra (Trench over 1.5 m wi</v>
          </cell>
          <cell r="D5" t="str">
            <v>Cum</v>
          </cell>
          <cell r="E5" t="str">
            <v>01-02</v>
          </cell>
          <cell r="F5">
            <v>299.66000000000003</v>
          </cell>
        </row>
        <row r="6">
          <cell r="A6" t="str">
            <v>01-03</v>
          </cell>
          <cell r="B6" t="str">
            <v>Excavation as in rocks not requiring blasting upto 1.5m depth, in foundation and pipe trenches upto 1.5 m wide in shafts, wells and independent holes upto 30 Sqm each and throw earth clear of edges of excavation within 10 m.  Timbering to be paid extra (T</v>
          </cell>
          <cell r="D6" t="str">
            <v>Cum</v>
          </cell>
          <cell r="E6" t="str">
            <v>01-03</v>
          </cell>
          <cell r="F6">
            <v>1166</v>
          </cell>
        </row>
        <row r="7">
          <cell r="A7" t="str">
            <v>01-04</v>
          </cell>
          <cell r="B7" t="str">
            <v>Excavation as in rocks requiring blasting upto 1.5m depth, in foundation and pipe trenches upto 1.5 m wide in shafts, wells and independent holes upto 30 Sqm each and throw earth clear of edges of excavation within 10 m.  Timbering to be paid extra (Trenc</v>
          </cell>
          <cell r="D7" t="str">
            <v>Cum</v>
          </cell>
          <cell r="E7" t="str">
            <v>01-04</v>
          </cell>
          <cell r="F7">
            <v>1451.56</v>
          </cell>
        </row>
        <row r="8">
          <cell r="A8" t="str">
            <v>01-05</v>
          </cell>
          <cell r="B8" t="str">
            <v>Excavation as in rocks requiring blasting but blasting is prohibited, upto 1.5m depth, in foundation and pipe trenches upto 1.5 m wide in shafts, wells and independent holes upto 30 Sqm each and throw earth clear of edges of excavation within 10 m.  Timbe</v>
          </cell>
          <cell r="D8" t="str">
            <v>Cum</v>
          </cell>
          <cell r="E8" t="str">
            <v>01-05</v>
          </cell>
          <cell r="F8">
            <v>2290.35</v>
          </cell>
        </row>
        <row r="9">
          <cell r="B9" t="str">
            <v>Areas</v>
          </cell>
        </row>
        <row r="10">
          <cell r="A10" t="str">
            <v>01-06</v>
          </cell>
          <cell r="B10" t="str">
            <v>Excavation over areas as in Ordinary Soil upto 1.5 m depth in foundation/ to obtain earth for filling under floors / areas etc Or for shafts, wells exceeding 30 sqm each, throw earth clear of edges of excavation within 10m.</v>
          </cell>
          <cell r="D10" t="str">
            <v>Cum</v>
          </cell>
          <cell r="E10" t="str">
            <v>01-06</v>
          </cell>
          <cell r="F10">
            <v>151.24</v>
          </cell>
        </row>
        <row r="11">
          <cell r="A11" t="str">
            <v>01-07</v>
          </cell>
          <cell r="B11" t="str">
            <v>Excavation over areas as in  Hard Soil upto 1.5 m depth in foundation/ to obtain earth for filling under floors / areas etc Or for shafts, wells exceeding 30 sqm each, throw earth clear of edges of excavation within 10m.</v>
          </cell>
          <cell r="D11" t="str">
            <v>Cum</v>
          </cell>
          <cell r="E11" t="str">
            <v>01-07</v>
          </cell>
          <cell r="F11">
            <v>249.53</v>
          </cell>
        </row>
        <row r="12">
          <cell r="A12" t="str">
            <v>01-08</v>
          </cell>
          <cell r="B12" t="str">
            <v>Excavation over areas as in rocks not requiring blasting upto 1.5 m depth in foundation/ to obtain earth for filling under floors / areas etc Or for shafts, wells exceeding 30 sqm each, throw earth clear of edges of excavation within 10m.</v>
          </cell>
          <cell r="D12" t="str">
            <v>Cum</v>
          </cell>
          <cell r="E12" t="str">
            <v>01-08</v>
          </cell>
          <cell r="F12">
            <v>971.67</v>
          </cell>
        </row>
        <row r="13">
          <cell r="A13" t="str">
            <v>01-09</v>
          </cell>
          <cell r="B13" t="str">
            <v>Excavation over areas as in rocks requiring blasting upto 1.5 m depth in foundation/ to obtain earth for filling under floors / areas etc Or for shafts, wells exceeding 30 sqm each, throw earth clear of edges of excavation within 10m.</v>
          </cell>
          <cell r="D13" t="str">
            <v>Cum</v>
          </cell>
          <cell r="E13" t="str">
            <v>01-09</v>
          </cell>
          <cell r="F13">
            <v>507.99</v>
          </cell>
        </row>
        <row r="14">
          <cell r="A14" t="str">
            <v>01-10</v>
          </cell>
          <cell r="B14" t="str">
            <v>Excavation over areas as in rocks requiring blasting but blasting is prohibited upto 1.5 m depth in foundation/ to obtain earth for filling under floors / areas etc Or for shafts, wells exceeding 30 sqm each, throw earth clear of edges of excavation withi</v>
          </cell>
          <cell r="D14" t="str">
            <v>Cum</v>
          </cell>
          <cell r="E14" t="str">
            <v>01-10</v>
          </cell>
          <cell r="F14">
            <v>1886.19</v>
          </cell>
        </row>
        <row r="15">
          <cell r="A15" t="str">
            <v>01-11</v>
          </cell>
          <cell r="B15" t="str">
            <v>Add to item 01-01 and 01-02 for each additional 1.5 M lift or part thereof.</v>
          </cell>
          <cell r="D15" t="str">
            <v>Cum</v>
          </cell>
          <cell r="E15" t="str">
            <v>01-11</v>
          </cell>
          <cell r="F15">
            <v>135.86000000000001</v>
          </cell>
        </row>
        <row r="16">
          <cell r="A16" t="str">
            <v>01-12</v>
          </cell>
          <cell r="B16" t="str">
            <v>Add to item 01-03, 01-04 and 01-05 for each additional 1.5 M lift or part thereof.</v>
          </cell>
          <cell r="D16" t="str">
            <v>Cum</v>
          </cell>
          <cell r="E16" t="str">
            <v>01-12</v>
          </cell>
          <cell r="F16">
            <v>150.54</v>
          </cell>
        </row>
        <row r="17">
          <cell r="A17" t="str">
            <v>01-13</v>
          </cell>
          <cell r="B17" t="str">
            <v>Add to item 01-06 and 01-07 for each additional 1.5 M lift or part thereof.</v>
          </cell>
          <cell r="D17" t="str">
            <v>Cum</v>
          </cell>
          <cell r="E17" t="str">
            <v>01-13</v>
          </cell>
          <cell r="F17">
            <v>100.21</v>
          </cell>
        </row>
        <row r="18">
          <cell r="A18" t="str">
            <v>01-14</v>
          </cell>
          <cell r="B18" t="str">
            <v>Add to item 01-08, 01-09 and 01-10 for each additional 1.5 M lift or part thereof.</v>
          </cell>
          <cell r="D18" t="str">
            <v>Cum</v>
          </cell>
          <cell r="E18" t="str">
            <v>01-14</v>
          </cell>
          <cell r="F18">
            <v>150.54</v>
          </cell>
        </row>
        <row r="19">
          <cell r="B19" t="str">
            <v>Earth Filling</v>
          </cell>
        </row>
        <row r="20">
          <cell r="A20" t="str">
            <v>01-15</v>
          </cell>
          <cell r="B20" t="str">
            <v>Earth filling as in Ordinary or hard soil ,filling in foundation , pipe trenches, shafs, wells, independent holes, under floors or around plinth etc, 1.5 M below or above Ground Level (GL), with spoil obtained from excavation in trenches/over areas within</v>
          </cell>
          <cell r="D20" t="str">
            <v>Cum</v>
          </cell>
          <cell r="E20" t="str">
            <v>01-15</v>
          </cell>
          <cell r="F20">
            <v>160.33000000000001</v>
          </cell>
        </row>
        <row r="21">
          <cell r="A21" t="str">
            <v>01-16</v>
          </cell>
          <cell r="B21" t="str">
            <v>Add to item 01-15 for each additional 1.5 M lift or part thereof, above or below GL.</v>
          </cell>
          <cell r="D21" t="str">
            <v>Cum</v>
          </cell>
          <cell r="E21" t="str">
            <v>01-16</v>
          </cell>
          <cell r="F21">
            <v>32.07</v>
          </cell>
        </row>
        <row r="22">
          <cell r="B22" t="str">
            <v>Lead</v>
          </cell>
        </row>
        <row r="23">
          <cell r="A23" t="str">
            <v>01-17</v>
          </cell>
          <cell r="B23" t="str">
            <v>Load "excavated spoil", as in soil/rock on truck/trolly or any other means, carry beyond 10 meters (specified in items 01-01 to 01-10) upto 100 meters or part thereof, unload and stack or spread</v>
          </cell>
          <cell r="D23" t="str">
            <v>Cum</v>
          </cell>
          <cell r="E23" t="str">
            <v>01-17</v>
          </cell>
          <cell r="F23">
            <v>280.12</v>
          </cell>
        </row>
        <row r="24">
          <cell r="A24" t="str">
            <v>01-18</v>
          </cell>
          <cell r="B24" t="str">
            <v>Load "materials" (like demolished brick bats, bricks, sand and bitumen etc) on truck/trolly or any other means, carry beyond 10 meters (specified in items 01-01 to 01-10) upto 100 meters or part thereof, unload and stack or spread</v>
          </cell>
          <cell r="D24" t="str">
            <v>Cum</v>
          </cell>
          <cell r="E24" t="str">
            <v>01-18</v>
          </cell>
          <cell r="F24">
            <v>252.11</v>
          </cell>
        </row>
        <row r="25">
          <cell r="A25" t="str">
            <v>01-19</v>
          </cell>
          <cell r="B25" t="str">
            <v>Add for carrying soil/ rock beyond 100M upto 500M or part thereof, on Macadam/ Katcha road</v>
          </cell>
          <cell r="D25" t="str">
            <v>Cum</v>
          </cell>
          <cell r="E25" t="str">
            <v>01-19</v>
          </cell>
          <cell r="F25">
            <v>30.38</v>
          </cell>
        </row>
        <row r="26">
          <cell r="A26" t="str">
            <v>01-20</v>
          </cell>
          <cell r="B26" t="str">
            <v>Add for carrying soil/ rock for eack susequent 500M or part thereof, on Macadam/ Katcha road</v>
          </cell>
          <cell r="D26" t="str">
            <v>Cum</v>
          </cell>
          <cell r="E26" t="str">
            <v>01-20</v>
          </cell>
          <cell r="F26">
            <v>24.31</v>
          </cell>
        </row>
        <row r="27">
          <cell r="B27" t="str">
            <v>Miscellaneous</v>
          </cell>
        </row>
        <row r="28">
          <cell r="A28" t="str">
            <v>01-21</v>
          </cell>
          <cell r="B28" t="str">
            <v>Excavate hill side slips or similar loose material of any description and remove to a distance not exceeding 25 meters and deposit where directed, (loose or packed measure is to be converted into solid measure).</v>
          </cell>
          <cell r="D28" t="str">
            <v>Cum</v>
          </cell>
          <cell r="E28" t="str">
            <v>01-21</v>
          </cell>
          <cell r="F28">
            <v>191.23</v>
          </cell>
        </row>
        <row r="29">
          <cell r="A29" t="str">
            <v>01-22</v>
          </cell>
          <cell r="B29" t="str">
            <v>Finish the surface of existing embankments in repair to a neat and finished profile including making up where necessary, (earth utilized from borrow pits for making up, to be paid for extra).</v>
          </cell>
          <cell r="D29" t="str">
            <v>Sqm</v>
          </cell>
          <cell r="E29" t="str">
            <v>01-22</v>
          </cell>
          <cell r="F29">
            <v>7.22</v>
          </cell>
        </row>
        <row r="30">
          <cell r="A30" t="str">
            <v>01-23</v>
          </cell>
          <cell r="B30" t="str">
            <v>Compaction/ Ramming earth  in 150mm layers</v>
          </cell>
          <cell r="D30" t="str">
            <v>Cum</v>
          </cell>
          <cell r="E30" t="str">
            <v>01-23</v>
          </cell>
          <cell r="F30">
            <v>41.69</v>
          </cell>
        </row>
        <row r="31">
          <cell r="A31" t="str">
            <v>01-24</v>
          </cell>
          <cell r="B31" t="str">
            <v>Watering to item 1-23.</v>
          </cell>
          <cell r="D31" t="str">
            <v>Sqm</v>
          </cell>
          <cell r="E31" t="str">
            <v>01-24</v>
          </cell>
          <cell r="F31">
            <v>14.96</v>
          </cell>
        </row>
        <row r="32">
          <cell r="A32" t="str">
            <v>01-25</v>
          </cell>
          <cell r="B32" t="str">
            <v>Clay puddle supplied and laid in layers not exceeding 150mm, compacted and finished fair (lead upto 2 Km)</v>
          </cell>
          <cell r="D32" t="str">
            <v>Cum</v>
          </cell>
          <cell r="E32" t="str">
            <v>01-25</v>
          </cell>
          <cell r="F32">
            <v>815.64</v>
          </cell>
        </row>
        <row r="33">
          <cell r="A33" t="str">
            <v>01-26</v>
          </cell>
          <cell r="B33" t="str">
            <v>Deduct from item 01-25 if clay is available from spoil within 100M distance</v>
          </cell>
          <cell r="D33" t="str">
            <v>Cum</v>
          </cell>
          <cell r="E33" t="str">
            <v>01-26</v>
          </cell>
          <cell r="F33">
            <v>375.08</v>
          </cell>
        </row>
        <row r="34">
          <cell r="A34" t="str">
            <v>01-27</v>
          </cell>
          <cell r="B34" t="str">
            <v>Brick bat or other approved filling in soakage pits etc</v>
          </cell>
          <cell r="D34" t="str">
            <v>Cum</v>
          </cell>
          <cell r="E34" t="str">
            <v>01-27</v>
          </cell>
          <cell r="F34">
            <v>2314.15</v>
          </cell>
        </row>
        <row r="35">
          <cell r="A35" t="str">
            <v>01-28</v>
          </cell>
          <cell r="B35" t="str">
            <v>Taking out brick bats, boulders, rubbish etc, from soakage pits and dispose off as ordered (supply and filling of brick bats, or other approved filling NOT included).</v>
          </cell>
          <cell r="D35" t="str">
            <v>Cum</v>
          </cell>
          <cell r="E35" t="str">
            <v>01-28</v>
          </cell>
          <cell r="F35">
            <v>452.66</v>
          </cell>
        </row>
        <row r="36">
          <cell r="A36" t="str">
            <v>01-29</v>
          </cell>
          <cell r="B36" t="str">
            <v>Pumping out water from excavation etc, including all labour, use of pumps, plants (The net quantity raised to be paid for).  The lift not to exceed 8 meters Conversion factor 1000 Lit = One Cum.</v>
          </cell>
          <cell r="D36" t="str">
            <v>Cum</v>
          </cell>
          <cell r="E36" t="str">
            <v>01-29</v>
          </cell>
          <cell r="F36">
            <v>181.14</v>
          </cell>
        </row>
        <row r="37">
          <cell r="A37" t="str">
            <v>01-30</v>
          </cell>
          <cell r="B37" t="str">
            <v>Clearing and Grubbing all as specified</v>
          </cell>
          <cell r="D37" t="str">
            <v>Sqm</v>
          </cell>
          <cell r="E37" t="str">
            <v>01-30</v>
          </cell>
          <cell r="F37">
            <v>16.32</v>
          </cell>
        </row>
        <row r="38">
          <cell r="A38" t="str">
            <v>01-31</v>
          </cell>
          <cell r="B38" t="str">
            <v>Compaction of Natural Ground upto 95% Modified AASHTO density all as specified.</v>
          </cell>
          <cell r="D38" t="str">
            <v>Sqm</v>
          </cell>
          <cell r="E38" t="str">
            <v>01-31</v>
          </cell>
          <cell r="F38">
            <v>16.91</v>
          </cell>
        </row>
        <row r="39">
          <cell r="A39" t="str">
            <v>01-32</v>
          </cell>
          <cell r="B39" t="str">
            <v>Compaction of Natural Ground upto 93% Modified AASHTO density all as specified.</v>
          </cell>
          <cell r="D39" t="str">
            <v>Sqm</v>
          </cell>
          <cell r="E39" t="str">
            <v>01-32</v>
          </cell>
          <cell r="F39">
            <v>16.57</v>
          </cell>
        </row>
        <row r="40">
          <cell r="A40" t="str">
            <v>01-33</v>
          </cell>
          <cell r="B40" t="str">
            <v>Compaction of Natural Ground upto 90% Modified AASHTO density all as specified.</v>
          </cell>
          <cell r="D40" t="str">
            <v>Sqm</v>
          </cell>
          <cell r="E40" t="str">
            <v>01-33</v>
          </cell>
          <cell r="F40">
            <v>13.88</v>
          </cell>
        </row>
        <row r="41">
          <cell r="A41" t="str">
            <v>01-34</v>
          </cell>
          <cell r="B41" t="str">
            <v>Making Embankment with the specified / approves soil obtained from borrow pits excavation within one Km incl compaction in 150 mm layers upto upto 95% Modified AASHTO density and dressing to required profile and shape as specified.</v>
          </cell>
          <cell r="D41" t="str">
            <v>Cum</v>
          </cell>
          <cell r="E41" t="str">
            <v>01-34</v>
          </cell>
          <cell r="F41">
            <v>378.71</v>
          </cell>
        </row>
        <row r="42">
          <cell r="A42" t="str">
            <v>01-35</v>
          </cell>
          <cell r="B42" t="str">
            <v>Making Embankment with the specified / approves soil obtained from borrow pits excavation within one Km incl compaction in 150 mm layers upto upto 93% Modified AASHTO density and dressing to required profile and shape as specified.</v>
          </cell>
          <cell r="D42" t="str">
            <v>Cum</v>
          </cell>
          <cell r="E42" t="str">
            <v>01-35</v>
          </cell>
          <cell r="F42">
            <v>376.51</v>
          </cell>
        </row>
        <row r="43">
          <cell r="A43" t="str">
            <v>01-36</v>
          </cell>
          <cell r="B43" t="str">
            <v>Making Embankment with the specified / approves soil obtained from borrow pits excavation within one Km incl compaction in 150 mm layers upto upto 90% Modified AASHTO density and dressing to required profile and shape as specified.</v>
          </cell>
          <cell r="D43" t="str">
            <v>Cum</v>
          </cell>
          <cell r="E43" t="str">
            <v>01-36</v>
          </cell>
          <cell r="F43">
            <v>341.32</v>
          </cell>
        </row>
        <row r="44">
          <cell r="A44" t="str">
            <v>01-37</v>
          </cell>
          <cell r="B44" t="str">
            <v>Excavation, as in Ordinary/hard soil of roadway / stripping etc and dispose off/ collect spoils within one KM, complete, all as spd.</v>
          </cell>
          <cell r="D44" t="str">
            <v>Cum</v>
          </cell>
          <cell r="E44" t="str">
            <v>01-37</v>
          </cell>
          <cell r="F44">
            <v>219.89</v>
          </cell>
        </row>
        <row r="45">
          <cell r="A45" t="str">
            <v>01-38</v>
          </cell>
          <cell r="B45" t="str">
            <v>Excavation, as in Rock not requiring blasting of roadway / stripping etc and dispose off/ collect spoils within one KM, complete, all as spd.</v>
          </cell>
          <cell r="D45" t="str">
            <v>Cum</v>
          </cell>
          <cell r="E45" t="str">
            <v>01-38</v>
          </cell>
          <cell r="F45">
            <v>1298.68</v>
          </cell>
        </row>
        <row r="46">
          <cell r="A46" t="str">
            <v>01-39</v>
          </cell>
          <cell r="B46" t="str">
            <v>Excavation, as in Rock requiring blasting of roadway / stripping etc and dispose off/ collect spoils within one KM, complete, all as spd.</v>
          </cell>
          <cell r="D46" t="str">
            <v>Cum</v>
          </cell>
          <cell r="E46" t="str">
            <v>01-39</v>
          </cell>
          <cell r="F46">
            <v>894.56</v>
          </cell>
        </row>
        <row r="47">
          <cell r="A47" t="str">
            <v>01-40</v>
          </cell>
          <cell r="B47" t="str">
            <v>Excavation, as in Rock requiring blasting but blasting prohibited of roadway / stripping etc and dispose off/ collect spoils within one KM, complete, all as spd.</v>
          </cell>
          <cell r="D47" t="str">
            <v>Cum</v>
          </cell>
          <cell r="E47" t="str">
            <v>01-40</v>
          </cell>
          <cell r="F47">
            <v>2264.1799999999998</v>
          </cell>
        </row>
        <row r="49">
          <cell r="B49" t="str">
            <v>2- ROAD WORK, HARDSTANDING AND LANDING AND GROUNDS</v>
          </cell>
        </row>
        <row r="50">
          <cell r="B50" t="str">
            <v>Collection of Materials</v>
          </cell>
        </row>
        <row r="51">
          <cell r="A51" t="str">
            <v>02-01</v>
          </cell>
          <cell r="B51" t="str">
            <v>Collection of sand, bajri and shingle within a radius of 25 M and stacking to template (1/12th to be deducted from measured quantum of stack)</v>
          </cell>
          <cell r="D51" t="str">
            <v>Cum</v>
          </cell>
          <cell r="E51" t="str">
            <v>02-01</v>
          </cell>
          <cell r="F51">
            <v>282.08999999999997</v>
          </cell>
        </row>
        <row r="52">
          <cell r="A52" t="str">
            <v>02-02</v>
          </cell>
          <cell r="B52" t="str">
            <v>Screening bajri, shingle or Metal as directed and within a radius of 25 M and stacking to template (Measurement to be taken before screening) Using one screen.</v>
          </cell>
          <cell r="D52" t="str">
            <v>Cum</v>
          </cell>
          <cell r="E52" t="str">
            <v>02-02</v>
          </cell>
          <cell r="F52">
            <v>192.88</v>
          </cell>
        </row>
        <row r="53">
          <cell r="A53" t="str">
            <v>02-03</v>
          </cell>
          <cell r="B53" t="str">
            <v>Cut or fill in Granular Soil not exceeding 150 mm, compact formation surface by compacting equipment and roller upto 100% Modified AASHTO density, incl filling in depression with hard soil.</v>
          </cell>
          <cell r="D53" t="str">
            <v>Sqm</v>
          </cell>
          <cell r="E53" t="str">
            <v>02-03</v>
          </cell>
          <cell r="F53">
            <v>13.42</v>
          </cell>
        </row>
        <row r="54">
          <cell r="A54" t="str">
            <v>02-04</v>
          </cell>
          <cell r="B54" t="str">
            <v>Cut or fill in Granular Soil not exceeding 150 mm, compact formation surface by compacting equipment and roller upto 95% Modified AASHTO density, incl filling in depression with hard soil.</v>
          </cell>
          <cell r="D54" t="str">
            <v>Sqm</v>
          </cell>
          <cell r="E54" t="str">
            <v>02-04</v>
          </cell>
          <cell r="F54">
            <v>12.77</v>
          </cell>
        </row>
        <row r="55">
          <cell r="A55" t="str">
            <v>02-05</v>
          </cell>
          <cell r="B55" t="str">
            <v>Cut or fill in Granular Soil not exceeding 150mm, compact formation surface by compacting equipment and roller upto 90% Modified AASHTO density, incl filling in depression with hard soil.</v>
          </cell>
          <cell r="D55" t="str">
            <v>Sqm</v>
          </cell>
          <cell r="E55" t="str">
            <v>02-05</v>
          </cell>
          <cell r="F55">
            <v>12.11</v>
          </cell>
        </row>
        <row r="56">
          <cell r="A56" t="str">
            <v>02-06</v>
          </cell>
          <cell r="B56" t="str">
            <v>Cut or fill in soft or hard soil not exceeding 150 mm, dry roll and compact formation surface by power roller including filling in depression with hard soil.</v>
          </cell>
          <cell r="D56" t="str">
            <v>Sqm</v>
          </cell>
          <cell r="E56" t="str">
            <v>02-06</v>
          </cell>
          <cell r="F56">
            <v>12.15</v>
          </cell>
        </row>
        <row r="57">
          <cell r="A57" t="str">
            <v>02-07</v>
          </cell>
          <cell r="B57" t="str">
            <v>Roll and compact Granular Soil formation surface/ embankment upto 150mm layers by compacting equipment and roller upto 100% Modified AASHTO density, incl filling in depression with hard soil.</v>
          </cell>
          <cell r="D57" t="str">
            <v>Sqm</v>
          </cell>
          <cell r="E57" t="str">
            <v>02-07</v>
          </cell>
          <cell r="F57">
            <v>83.71</v>
          </cell>
        </row>
        <row r="58">
          <cell r="A58" t="str">
            <v>02-08</v>
          </cell>
          <cell r="B58" t="str">
            <v>Roll and compact Cohesive Soil formation surface/ embankment upto 150mm layers by compacting equipment and roller upto 95% Modified AASHTO density, incl filling in depression with hard soil.</v>
          </cell>
          <cell r="D58" t="str">
            <v>Cum</v>
          </cell>
          <cell r="E58" t="str">
            <v>02-08</v>
          </cell>
          <cell r="F58">
            <v>80.84</v>
          </cell>
        </row>
        <row r="59">
          <cell r="A59" t="str">
            <v>02-09</v>
          </cell>
          <cell r="B59" t="str">
            <v>Roll and compact Cohesive Soil formation surface/ embankment upto 150mm layers by compacting equipment and roller upto 90% Modified AASHTO density, incl filling in depression with hard soil.</v>
          </cell>
          <cell r="D59" t="str">
            <v>Cum</v>
          </cell>
          <cell r="E59" t="str">
            <v>02-09</v>
          </cell>
          <cell r="F59">
            <v>76.48</v>
          </cell>
        </row>
        <row r="60">
          <cell r="A60" t="str">
            <v>02-10</v>
          </cell>
          <cell r="B60" t="str">
            <v>Roll and compact formation surface, Embankment  upto 150mm layers by roller incl filling in depression with hard soil.</v>
          </cell>
          <cell r="D60" t="str">
            <v>Cum</v>
          </cell>
          <cell r="E60" t="str">
            <v>02-10</v>
          </cell>
          <cell r="F60">
            <v>74.010000000000005</v>
          </cell>
        </row>
        <row r="61">
          <cell r="B61" t="str">
            <v>Bottoming/sub base</v>
          </cell>
        </row>
        <row r="62">
          <cell r="A62" t="str">
            <v>02-11</v>
          </cell>
          <cell r="B62" t="str">
            <v>Bottoming/sub base 115 mm thick as specified using over burnt brick (without compaction)</v>
          </cell>
          <cell r="D62" t="str">
            <v>Sqm</v>
          </cell>
          <cell r="E62" t="str">
            <v>02-11</v>
          </cell>
          <cell r="F62">
            <v>906.02</v>
          </cell>
        </row>
        <row r="63">
          <cell r="A63" t="str">
            <v>02-12</v>
          </cell>
          <cell r="B63" t="str">
            <v>Bottoming/sub base 150 mm thick as specified using over burnt brick (without compaction)</v>
          </cell>
          <cell r="D63" t="str">
            <v>Sqm</v>
          </cell>
          <cell r="E63" t="str">
            <v>02-12</v>
          </cell>
          <cell r="F63">
            <v>1134.5899999999999</v>
          </cell>
        </row>
        <row r="64">
          <cell r="A64" t="str">
            <v>02-13</v>
          </cell>
          <cell r="B64" t="str">
            <v>Bottoming/sub base 230 mm thick as specified using over burnt brick (without compaction)</v>
          </cell>
          <cell r="D64" t="str">
            <v>Sqm</v>
          </cell>
          <cell r="E64" t="str">
            <v>02-13</v>
          </cell>
          <cell r="F64">
            <v>1812.06</v>
          </cell>
        </row>
        <row r="65">
          <cell r="A65" t="str">
            <v>02-14</v>
          </cell>
          <cell r="B65" t="str">
            <v>Bottoming/ sub base of any thickness as specified using soil aggregate of CBR-30 laid and compacted to 100% modified AASHTO density by appropriate compacting equipment and roller.</v>
          </cell>
          <cell r="D65" t="str">
            <v>Cum</v>
          </cell>
          <cell r="E65" t="str">
            <v>02-14</v>
          </cell>
          <cell r="F65">
            <v>1336.64</v>
          </cell>
        </row>
        <row r="66">
          <cell r="A66" t="str">
            <v>02-15</v>
          </cell>
          <cell r="B66" t="str">
            <v>Bottoming/ sub base of any thickness as specified using Granular Sub Base Material laid and compacted to 100% modified AASHTO density by appropriate compacting equipment and roller.</v>
          </cell>
          <cell r="D66" t="str">
            <v>Cum</v>
          </cell>
          <cell r="E66" t="str">
            <v>02-15</v>
          </cell>
          <cell r="F66">
            <v>1791.63</v>
          </cell>
        </row>
        <row r="67">
          <cell r="A67" t="str">
            <v>02-16</v>
          </cell>
          <cell r="B67" t="str">
            <v>Bottoming/ sub base of any thickness as specified using Soil Aggregate compacted, incl dry roling by animal or power roller and filling in depressions.</v>
          </cell>
          <cell r="D67" t="str">
            <v>Cum</v>
          </cell>
          <cell r="E67" t="str">
            <v>02-16</v>
          </cell>
          <cell r="F67">
            <v>1256</v>
          </cell>
        </row>
        <row r="68">
          <cell r="B68" t="str">
            <v>Base Course</v>
          </cell>
        </row>
        <row r="69">
          <cell r="A69" t="str">
            <v>02-17</v>
          </cell>
          <cell r="B69" t="str">
            <v>Water bound macadam (WBM) base course of CBR 100%, any thickness as specified laid and compacted to 100% modified AASHTO density by appropriate compacting equipment and roller.</v>
          </cell>
          <cell r="D69" t="str">
            <v>Cum</v>
          </cell>
          <cell r="E69" t="str">
            <v>02-17</v>
          </cell>
          <cell r="F69">
            <v>1945.53</v>
          </cell>
        </row>
        <row r="70">
          <cell r="A70" t="str">
            <v>02-18</v>
          </cell>
          <cell r="B70" t="str">
            <v>Aggregate base course of any thickness as specified laid and compacted to 100% modified AASHTO density by appropriate compacting equipment and roller.</v>
          </cell>
          <cell r="D70" t="str">
            <v>Cum</v>
          </cell>
          <cell r="E70" t="str">
            <v>02-18</v>
          </cell>
          <cell r="F70">
            <v>1921.1</v>
          </cell>
        </row>
        <row r="71">
          <cell r="A71" t="str">
            <v>02-19</v>
          </cell>
          <cell r="B71" t="str">
            <v>Water bound macasdam (WBM) of any thickness as specified (compacted), incl rolling, filling in depressions and watering during rolling</v>
          </cell>
          <cell r="D71" t="str">
            <v>Cum</v>
          </cell>
          <cell r="E71" t="str">
            <v>02-19</v>
          </cell>
          <cell r="F71">
            <v>1582.38</v>
          </cell>
        </row>
        <row r="72">
          <cell r="B72" t="str">
            <v>Surface Treatment (Hot)</v>
          </cell>
        </row>
        <row r="73">
          <cell r="A73" t="str">
            <v>02-20</v>
          </cell>
          <cell r="B73" t="str">
            <v>Hot surface dressing single coat work in renewals of surface dressing or on old premix surface using broken or crushed stone all as specified</v>
          </cell>
          <cell r="D73" t="str">
            <v>Sqm</v>
          </cell>
          <cell r="E73" t="str">
            <v>02-20</v>
          </cell>
          <cell r="F73">
            <v>181.54</v>
          </cell>
        </row>
        <row r="74">
          <cell r="A74" t="str">
            <v>02-21</v>
          </cell>
          <cell r="B74" t="str">
            <v>Hot surface dressing single coat work in renewals of surface dressing or on old premix surface using broken or crushed stone all as specified, but except the cost of bitumen.</v>
          </cell>
          <cell r="D74" t="str">
            <v>Sqm</v>
          </cell>
          <cell r="E74" t="str">
            <v>02-21</v>
          </cell>
          <cell r="F74">
            <v>54.49</v>
          </cell>
        </row>
        <row r="75">
          <cell r="A75" t="str">
            <v>02-22</v>
          </cell>
          <cell r="B75" t="str">
            <v>Hot surface dressing single coat work in renewals of surface dressing or on old premix surface using shingle or gravel all as specified</v>
          </cell>
          <cell r="D75" t="str">
            <v>Sqm</v>
          </cell>
          <cell r="E75" t="str">
            <v>02-22</v>
          </cell>
          <cell r="F75">
            <v>177.97</v>
          </cell>
        </row>
        <row r="76">
          <cell r="A76" t="str">
            <v>02-23</v>
          </cell>
          <cell r="B76" t="str">
            <v>Hot surface dressing single coat work in renewals of surface dressing or on old premix surface using shingle or gravel all as specified,  but except the cost of bitumen.</v>
          </cell>
          <cell r="D76" t="str">
            <v>Sqm</v>
          </cell>
          <cell r="E76" t="str">
            <v>02-23</v>
          </cell>
          <cell r="F76">
            <v>49.22</v>
          </cell>
        </row>
        <row r="77">
          <cell r="A77" t="str">
            <v>02-24</v>
          </cell>
          <cell r="B77" t="str">
            <v>Hot surface dressing single coat work on water bound macadam surface not previously treated with hot or cold surface dressing, using broken or crushed stone all as specified</v>
          </cell>
          <cell r="D77" t="str">
            <v>Sqm</v>
          </cell>
          <cell r="E77" t="str">
            <v>02-24</v>
          </cell>
          <cell r="F77">
            <v>278.98</v>
          </cell>
        </row>
        <row r="78">
          <cell r="A78" t="str">
            <v>02-25</v>
          </cell>
          <cell r="B78" t="str">
            <v>Hot surface dressing single coat work on water bound macadam surface not previously treated with hot or cold surface dressing, using broken or crushed stone all as specified but except the cost of bitumen.</v>
          </cell>
          <cell r="D78" t="str">
            <v>Sqm</v>
          </cell>
          <cell r="E78" t="str">
            <v>02-25</v>
          </cell>
          <cell r="F78">
            <v>72.709999999999994</v>
          </cell>
        </row>
        <row r="79">
          <cell r="A79" t="str">
            <v>02-26</v>
          </cell>
          <cell r="B79" t="str">
            <v>Hot surface dressing single coat work on water bound macadam surface not previously treated with hot or cold surface dressing, using shingle, or gravel complete all as specified.</v>
          </cell>
          <cell r="D79" t="str">
            <v>Sqm</v>
          </cell>
          <cell r="E79" t="str">
            <v>02-26</v>
          </cell>
          <cell r="F79">
            <v>272.93</v>
          </cell>
        </row>
        <row r="80">
          <cell r="A80" t="str">
            <v>02-27</v>
          </cell>
          <cell r="B80" t="str">
            <v>Hot surface dressing single coat work on water bound macadam surface not previously treated with hot or cold surface dressing, using shingle, or gravel complete all as specified (except cost of bitumen)</v>
          </cell>
          <cell r="D80" t="str">
            <v>Sqm</v>
          </cell>
          <cell r="E80" t="str">
            <v>02-27</v>
          </cell>
          <cell r="F80">
            <v>63.45</v>
          </cell>
        </row>
        <row r="81">
          <cell r="A81" t="str">
            <v>02-28</v>
          </cell>
          <cell r="B81" t="str">
            <v>Hot surface dressing two coat work on water bound macadam surface not previously treated with hot or cold dressing, using broken or crushed stone complete all as specified.</v>
          </cell>
          <cell r="D81" t="str">
            <v>Sqm</v>
          </cell>
          <cell r="E81" t="str">
            <v>02-28</v>
          </cell>
          <cell r="F81">
            <v>499.2</v>
          </cell>
        </row>
        <row r="82">
          <cell r="A82" t="str">
            <v>02-29</v>
          </cell>
          <cell r="B82" t="str">
            <v>Hot surface dressing two coat work on water bound macadam surface not previously treated with hot or cold dressing, using broken or crushed stone complete all as specified  (except cost of bitumen).</v>
          </cell>
          <cell r="D82" t="str">
            <v>Sqm</v>
          </cell>
          <cell r="E82" t="str">
            <v>02-29</v>
          </cell>
          <cell r="F82">
            <v>136.87</v>
          </cell>
        </row>
        <row r="83">
          <cell r="A83" t="str">
            <v>02-30</v>
          </cell>
          <cell r="B83" t="str">
            <v xml:space="preserve">Hot surface dressing two coat work on water bound macadam surface not previously treated with hot or cold dressing, using using shingle or gravel all as specified  </v>
          </cell>
          <cell r="D83" t="str">
            <v>Sqm</v>
          </cell>
          <cell r="E83" t="str">
            <v>02-30</v>
          </cell>
          <cell r="F83">
            <v>486.78</v>
          </cell>
        </row>
        <row r="84">
          <cell r="A84" t="str">
            <v>02-31</v>
          </cell>
          <cell r="B84" t="str">
            <v>Hot surface dressing two coat work on water bound macadam surface not previously treated with hot or cold dressing, using using shingle or gravel all as specified  (except cost of bitumen)</v>
          </cell>
          <cell r="D84" t="str">
            <v>Sqm</v>
          </cell>
          <cell r="E84" t="str">
            <v>02-31</v>
          </cell>
          <cell r="F84">
            <v>118.51</v>
          </cell>
        </row>
        <row r="85">
          <cell r="A85" t="str">
            <v>02-32</v>
          </cell>
          <cell r="B85" t="str">
            <v>Hot surface dressing three coat work on water bound macadam surface not previously treated with hot or cold dressing, using broken crushed stone complete all as specified.</v>
          </cell>
          <cell r="D85" t="str">
            <v>Sqm</v>
          </cell>
          <cell r="E85" t="str">
            <v>02-32</v>
          </cell>
          <cell r="F85">
            <v>604.20000000000005</v>
          </cell>
        </row>
        <row r="86">
          <cell r="A86" t="str">
            <v>02-33</v>
          </cell>
          <cell r="B86" t="str">
            <v>Hot surface dressing  three coat work on water bound macadam surface not previously treated with hot or cold dressing, using broken crushed stone complete all as specified  (except cost of bitumen).</v>
          </cell>
          <cell r="D86" t="str">
            <v>Sqm</v>
          </cell>
          <cell r="E86" t="str">
            <v>02-33</v>
          </cell>
          <cell r="F86">
            <v>172.63</v>
          </cell>
        </row>
        <row r="87">
          <cell r="A87" t="str">
            <v>02-34</v>
          </cell>
          <cell r="B87" t="str">
            <v xml:space="preserve">Hot surface dressing three coat work on water bound macadam surface not previously treated with hot or cold dressing, using using shingle or gravel all as specified  </v>
          </cell>
          <cell r="D87" t="str">
            <v>Sqm</v>
          </cell>
          <cell r="E87" t="str">
            <v>02-34</v>
          </cell>
          <cell r="F87">
            <v>590.9</v>
          </cell>
        </row>
        <row r="88">
          <cell r="A88" t="str">
            <v>02-35</v>
          </cell>
          <cell r="B88" t="str">
            <v>Hot surface dressing  three coat work on water bound macadam surface not previously treated with hot or cold dressing, using using shingle or gravel all as specified  (except cost of bitumen)</v>
          </cell>
          <cell r="D88" t="str">
            <v>Sqm</v>
          </cell>
          <cell r="E88" t="str">
            <v>02-35</v>
          </cell>
          <cell r="F88">
            <v>157.15</v>
          </cell>
        </row>
        <row r="89">
          <cell r="A89" t="str">
            <v>02-36</v>
          </cell>
          <cell r="B89" t="str">
            <v>Cold surface dressing, single coat work in renewals of surface dressing or on old premix surface using broken or crushed  stone all as specified</v>
          </cell>
          <cell r="D89" t="str">
            <v>Sqm</v>
          </cell>
          <cell r="E89" t="str">
            <v>02-36</v>
          </cell>
          <cell r="F89">
            <v>288.32</v>
          </cell>
        </row>
        <row r="90">
          <cell r="A90" t="str">
            <v>02-37</v>
          </cell>
          <cell r="B90" t="str">
            <v>Cold surface dressing, single coat work in renewals of surface dressing or on old premix surface using broken or crushed  stone all as specified  (except cost of  cold emulsion)</v>
          </cell>
          <cell r="D90" t="str">
            <v>Sqm</v>
          </cell>
          <cell r="E90" t="str">
            <v>02-37</v>
          </cell>
          <cell r="F90">
            <v>162.57</v>
          </cell>
        </row>
        <row r="91">
          <cell r="A91" t="str">
            <v>02-38</v>
          </cell>
          <cell r="B91" t="str">
            <v>Cold surface dressing, single coat work in renewals of surface dressing or on old premix surface using shingle or gravel all as specified</v>
          </cell>
          <cell r="D91" t="str">
            <v>Sqm</v>
          </cell>
          <cell r="E91" t="str">
            <v>02-38</v>
          </cell>
          <cell r="F91">
            <v>164.5</v>
          </cell>
        </row>
        <row r="92">
          <cell r="A92" t="str">
            <v>02-39</v>
          </cell>
          <cell r="B92" t="str">
            <v>Cold surface dressing, single coat work in renewals of surface dressing or on old premix surface using shingle or gravel  all as specified  (except cost of  cold emulsion)</v>
          </cell>
          <cell r="D92" t="str">
            <v>Sqm</v>
          </cell>
          <cell r="E92" t="str">
            <v>02-39</v>
          </cell>
          <cell r="F92">
            <v>40.409999999999997</v>
          </cell>
        </row>
        <row r="93">
          <cell r="A93" t="str">
            <v>02-40</v>
          </cell>
          <cell r="B93" t="str">
            <v>Cold surface dressing, two coat work on water bound macadam surface not previously treated with hot or cold dressing, using broken or crushed stone all as specified</v>
          </cell>
          <cell r="D93" t="str">
            <v>Sqm</v>
          </cell>
          <cell r="E93" t="str">
            <v>02-40</v>
          </cell>
          <cell r="F93">
            <v>372.2</v>
          </cell>
        </row>
        <row r="94">
          <cell r="A94" t="str">
            <v>02-41</v>
          </cell>
          <cell r="B94" t="str">
            <v>Cold surface dressing, two coat work on water bound macadam surface not previously treated with hot or cold dressing, using broken or crushed stone all as specified  (except cost of  cold emulsion)</v>
          </cell>
          <cell r="D94" t="str">
            <v>Sqm</v>
          </cell>
          <cell r="E94" t="str">
            <v>02-41</v>
          </cell>
          <cell r="F94">
            <v>95.81</v>
          </cell>
        </row>
        <row r="95">
          <cell r="A95" t="str">
            <v>02-42</v>
          </cell>
          <cell r="B95" t="str">
            <v>Cold surface dressing, two coat work in renewals of surface dressing or on old premix surface using shingle or gravel all as specified</v>
          </cell>
          <cell r="D95" t="str">
            <v>Sqm</v>
          </cell>
          <cell r="E95" t="str">
            <v>02-42</v>
          </cell>
          <cell r="F95">
            <v>362.42</v>
          </cell>
        </row>
        <row r="96">
          <cell r="A96" t="str">
            <v>02-43</v>
          </cell>
          <cell r="B96" t="str">
            <v>Cold surface dressing, two coat work in renewals of surface dressing or on old premix surface using shingle or gravel  all as specified  (except cost of cold emulsion)</v>
          </cell>
          <cell r="D96" t="str">
            <v>Sqm</v>
          </cell>
          <cell r="E96" t="str">
            <v>02-43</v>
          </cell>
          <cell r="F96">
            <v>86.04</v>
          </cell>
        </row>
        <row r="97">
          <cell r="A97" t="str">
            <v>02-44</v>
          </cell>
          <cell r="B97" t="str">
            <v>Cold surface dressing, three coat work on water bound macadam surface not previously treated with hot or cold dressing, using broken or crushed stone all as specified</v>
          </cell>
          <cell r="D97" t="str">
            <v>Sqm</v>
          </cell>
          <cell r="E97" t="str">
            <v>02-44</v>
          </cell>
          <cell r="F97">
            <v>466.35</v>
          </cell>
        </row>
        <row r="98">
          <cell r="A98" t="str">
            <v>02-45</v>
          </cell>
          <cell r="B98" t="str">
            <v>Cold surface dressing, three coat work on water bound macadam surface not previously treated with hot or cold dressing, using broken or crushed stone all as specified  (except cost of  cold emulsion)</v>
          </cell>
          <cell r="D98" t="str">
            <v>Sqm</v>
          </cell>
          <cell r="E98" t="str">
            <v>02-45</v>
          </cell>
          <cell r="F98">
            <v>130.54</v>
          </cell>
        </row>
        <row r="99">
          <cell r="A99" t="str">
            <v>02-46</v>
          </cell>
          <cell r="B99" t="str">
            <v>Cold surface dressing, three coat work in renewals of surface dressing or on old premix surface using shingle or gravel all as specified</v>
          </cell>
          <cell r="D99" t="str">
            <v>Sqm</v>
          </cell>
          <cell r="E99" t="str">
            <v>02-46</v>
          </cell>
          <cell r="F99">
            <v>454.32</v>
          </cell>
        </row>
        <row r="100">
          <cell r="A100" t="str">
            <v>02-47</v>
          </cell>
          <cell r="B100" t="str">
            <v>Cold surface dressing, three coat work in renewals of surface dressing or on old premix surface using shingle or gravel  all as specified  (except cost of cold emulsion)</v>
          </cell>
          <cell r="D100" t="str">
            <v>Sqm</v>
          </cell>
          <cell r="E100" t="str">
            <v>02-47</v>
          </cell>
          <cell r="F100">
            <v>118.51</v>
          </cell>
        </row>
        <row r="101">
          <cell r="B101" t="str">
            <v>Repair etc</v>
          </cell>
        </row>
        <row r="102">
          <cell r="A102" t="str">
            <v>02-48</v>
          </cell>
          <cell r="B102" t="str">
            <v>Scarifying water bound macadam surfaces by hand or by power not exceeding 50 mm deep including removing to not exceeding 50 meters and stacking for reuse, all as specified</v>
          </cell>
          <cell r="D102" t="str">
            <v>Sqm</v>
          </cell>
          <cell r="E102" t="str">
            <v>02-48</v>
          </cell>
          <cell r="F102">
            <v>19.75</v>
          </cell>
        </row>
        <row r="103">
          <cell r="A103" t="str">
            <v>02-49</v>
          </cell>
          <cell r="B103" t="str">
            <v>Add to item 02-48 for every 25mm or part thereoff beyond 50mm deep incl removing not exc 50 M and stacking for reuse.</v>
          </cell>
          <cell r="D103" t="str">
            <v>Sqm</v>
          </cell>
          <cell r="E103" t="str">
            <v>02-49</v>
          </cell>
          <cell r="F103">
            <v>9.8800000000000008</v>
          </cell>
        </row>
        <row r="104">
          <cell r="A104" t="str">
            <v>02-50</v>
          </cell>
          <cell r="B104" t="str">
            <v>Repair to pot holes not exceeding one Sqm each in surface of roads by scarifying surfaces, cutting edges at least 25 mm deep sweeping free from dust and mud, coating surface with hot dressing and filling with premix of gravel or shingle and asphalt bitume</v>
          </cell>
          <cell r="D104" t="str">
            <v>Sqm</v>
          </cell>
          <cell r="E104" t="str">
            <v>02-50</v>
          </cell>
          <cell r="F104">
            <v>544.85</v>
          </cell>
        </row>
        <row r="105">
          <cell r="A105" t="str">
            <v>02-51</v>
          </cell>
          <cell r="B105" t="str">
            <v>Repair to pot holes not exceeding one Sqm each in surface of roads by scarifying surfaces, cutting edges at least 25 mm deep sweeping free from dust and mud, coating surface with cold dressing and filling with premix of gravel or shingle and cold emulsion</v>
          </cell>
          <cell r="D105" t="str">
            <v>Sqm</v>
          </cell>
          <cell r="E105" t="str">
            <v>02-51</v>
          </cell>
          <cell r="F105">
            <v>441.19</v>
          </cell>
        </row>
        <row r="106">
          <cell r="A106" t="str">
            <v>02-52</v>
          </cell>
          <cell r="B106" t="str">
            <v>Repair to pot holes not exceeding one Sqm each in surface of roads by scarifying surfaces, cutting edges at least 25 mm deep sweeping free from dust and mud, coating surface with hot dressing and filling with premix of gravel or shingle and asphalt bitume</v>
          </cell>
          <cell r="D106" t="str">
            <v>Sqm</v>
          </cell>
          <cell r="E106" t="str">
            <v>02-52</v>
          </cell>
          <cell r="F106">
            <v>160.05000000000001</v>
          </cell>
        </row>
        <row r="107">
          <cell r="A107" t="str">
            <v>02-53</v>
          </cell>
          <cell r="B107" t="str">
            <v>Repair to pot holes not exceeding one Sqm each in surface of roads by scarifying surfaces, cutting edges at least 25 mm deep sweeping free from dust and mud, coating surface with cold dressing and filling with premix of gravel or shingle and cold emulsion</v>
          </cell>
          <cell r="D107" t="str">
            <v>Sqm</v>
          </cell>
          <cell r="E107" t="str">
            <v>02-53</v>
          </cell>
          <cell r="F107">
            <v>112.35</v>
          </cell>
        </row>
        <row r="108">
          <cell r="A108" t="str">
            <v>02-54</v>
          </cell>
          <cell r="B108" t="str">
            <v>Repair to pot holes not exceeding one Sqm each in surface of roads by scarifying surfaces cutting edges at least 25 mm deep, sweeping freee from dust and mud, coating surface with asphalt bitumen and filling premix of broken or crushed stone and ramming i</v>
          </cell>
          <cell r="D108" t="str">
            <v>Sqm</v>
          </cell>
          <cell r="E108" t="str">
            <v>02-54</v>
          </cell>
          <cell r="F108">
            <v>554.79999999999995</v>
          </cell>
        </row>
        <row r="109">
          <cell r="A109" t="str">
            <v>02-55</v>
          </cell>
          <cell r="B109" t="str">
            <v>Repair to pot holes not exceeding one Sqm each in surface of roads by scarigying surface cutting edges at least 25 mm deep, sweeping free from dust and mud, coating surface with cold dressing and filling with premix of crushed stone and asphalt bitumen an</v>
          </cell>
          <cell r="D109" t="str">
            <v>Sqm</v>
          </cell>
          <cell r="E109" t="str">
            <v>02-55</v>
          </cell>
          <cell r="F109">
            <v>452.47</v>
          </cell>
        </row>
        <row r="110">
          <cell r="A110" t="str">
            <v>02-56</v>
          </cell>
          <cell r="B110" t="str">
            <v>Repair to pot holes not exceeding one Sqm each in surface of roads by scarifying surfaces cutting edges at least 25 mm deep, sweeping freee from dust and mud, coating surface with asphalt bitumen and filling premix of broken or crushed stone and ramming i</v>
          </cell>
          <cell r="D110" t="str">
            <v>Sqm</v>
          </cell>
          <cell r="E110" t="str">
            <v>02-56</v>
          </cell>
          <cell r="F110">
            <v>170.01</v>
          </cell>
        </row>
        <row r="111">
          <cell r="A111" t="str">
            <v>02-57</v>
          </cell>
          <cell r="B111" t="str">
            <v>Repair to pot holes not exceeding one Sqm each in surface of roads by scarigying surface cutting edges at least 25 mm deep, sweeping free from dust and mud, coating surface with cold dressing and filling with premix of crushed stone and asphalt bitumen an</v>
          </cell>
          <cell r="D111" t="str">
            <v>Sqm</v>
          </cell>
          <cell r="E111" t="str">
            <v>02-57</v>
          </cell>
          <cell r="F111">
            <v>112.36</v>
          </cell>
        </row>
        <row r="112">
          <cell r="B112" t="str">
            <v>Premix Carpet (Bit-Mac) on Bituminious Surface</v>
          </cell>
        </row>
        <row r="113">
          <cell r="A113" t="str">
            <v>02-58</v>
          </cell>
          <cell r="B113" t="str">
            <v>Providing and laying premix carpet  of any thickness, compacted on bituminous surface as specified using asphalt bitumen 60/70 or 80/100 and broken /crushed stone incl Tack coat</v>
          </cell>
          <cell r="D113" t="str">
            <v>Cum</v>
          </cell>
          <cell r="E113" t="str">
            <v>02-58</v>
          </cell>
          <cell r="F113">
            <v>19600.12</v>
          </cell>
        </row>
        <row r="114">
          <cell r="A114" t="str">
            <v>02-59</v>
          </cell>
          <cell r="B114" t="str">
            <v>Providing and laying premix carpet  of any thickness, compacted on bituminous surface as specified using asphalt bitumen 60/70 or 80/100 and broken /crushed stone incl Tack coat (but except cost of bitumen).</v>
          </cell>
          <cell r="D114" t="str">
            <v>Cum</v>
          </cell>
          <cell r="E114" t="str">
            <v>02-59</v>
          </cell>
          <cell r="F114">
            <v>5257.04</v>
          </cell>
        </row>
        <row r="115">
          <cell r="A115" t="str">
            <v>02-60</v>
          </cell>
          <cell r="B115" t="str">
            <v>Providing and laying premix carpet  of any thickness, compacted on bituminous surface as specified using asphalt bitumen 60/70 or 80/100 and shingle/ gravel incl Tack coat</v>
          </cell>
          <cell r="D115" t="str">
            <v>Cum</v>
          </cell>
          <cell r="E115" t="str">
            <v>02-60</v>
          </cell>
          <cell r="F115">
            <v>19193.82</v>
          </cell>
        </row>
        <row r="116">
          <cell r="A116" t="str">
            <v>02-61</v>
          </cell>
          <cell r="B116" t="str">
            <v>Providing and laying premix carpet  of any thickness, compacted on bituminous surface as specified using asphalt bitumen 60/70 or 80/100 and shingle/ gravel  incl Tack coat (but except cost of bitumen).</v>
          </cell>
          <cell r="D116" t="str">
            <v>Cum</v>
          </cell>
          <cell r="E116" t="str">
            <v>02-61</v>
          </cell>
          <cell r="F116">
            <v>4850.4799999999996</v>
          </cell>
        </row>
        <row r="117">
          <cell r="B117" t="str">
            <v>Premix Carpet (Bit-Mac) on WBM Surface</v>
          </cell>
        </row>
        <row r="118">
          <cell r="A118" t="str">
            <v>02-62</v>
          </cell>
          <cell r="B118" t="str">
            <v>Providing and laying premix carpet  of any thickness, compacted on WBM surface as specified using asphalt bitumen 60/70 or 80/100 and broken /crushed stone incl Prime coat</v>
          </cell>
          <cell r="D118" t="str">
            <v>Cum</v>
          </cell>
          <cell r="E118" t="str">
            <v>02-62</v>
          </cell>
          <cell r="F118">
            <v>21000.54</v>
          </cell>
        </row>
        <row r="119">
          <cell r="A119" t="str">
            <v>02-63</v>
          </cell>
          <cell r="B119" t="str">
            <v>Providing and laying premix carpet  of any thickness, compacted on WBM surface as specified using asphalt bitumen 60/70 or 80/100 and broken /crushed stone incl Prime coat  (but except cost of bitumen).</v>
          </cell>
          <cell r="D119" t="str">
            <v>Cum</v>
          </cell>
          <cell r="E119" t="str">
            <v>02-63</v>
          </cell>
          <cell r="F119">
            <v>5606.68</v>
          </cell>
        </row>
        <row r="120">
          <cell r="A120" t="str">
            <v>02-64</v>
          </cell>
          <cell r="B120" t="str">
            <v>Providing and laying premix carpet  of any thickness, compacted on WBM surface as specified using asphalt bitumen 60/70 or 80/100 and shingle/gravel incl Prime coat</v>
          </cell>
          <cell r="D120" t="str">
            <v>Cum</v>
          </cell>
          <cell r="E120" t="str">
            <v>02-64</v>
          </cell>
          <cell r="F120">
            <v>20594.240000000002</v>
          </cell>
        </row>
        <row r="121">
          <cell r="A121" t="str">
            <v>02-65</v>
          </cell>
          <cell r="B121" t="str">
            <v>Providing and laying premix carpet  of any thickness, compacted on WBM surface as specified using asphalt bitumen 60/70 or 80/100 and shingle/gravel incl Prime coat  (but except cost of bitumen).</v>
          </cell>
          <cell r="D121" t="str">
            <v>Cum</v>
          </cell>
          <cell r="E121" t="str">
            <v>02-65</v>
          </cell>
          <cell r="F121">
            <v>5200.38</v>
          </cell>
        </row>
        <row r="122">
          <cell r="B122" t="str">
            <v>Premix Carpet (Bit-Mac) using Cold Emulsion</v>
          </cell>
        </row>
        <row r="123">
          <cell r="A123" t="str">
            <v>02-66</v>
          </cell>
          <cell r="B123" t="str">
            <v>Providing and laying premix carpet  25mm thick, compacted using cold emulsion and broken /crushed stone as specified incl Tack coat.</v>
          </cell>
          <cell r="D123" t="str">
            <v>Sqm</v>
          </cell>
          <cell r="E123" t="str">
            <v>02-66</v>
          </cell>
          <cell r="F123">
            <v>444.45</v>
          </cell>
        </row>
        <row r="124">
          <cell r="A124" t="str">
            <v>02-67</v>
          </cell>
          <cell r="B124" t="str">
            <v>Providing and laying premix carpet  25mm thick, compacted using cold emulsion and broken /crushed stone as specified incl Tack coat. (but except cost of cold emulsion).</v>
          </cell>
          <cell r="D124" t="str">
            <v>Sqm</v>
          </cell>
          <cell r="E124" t="str">
            <v>02-67</v>
          </cell>
          <cell r="F124">
            <v>104.33</v>
          </cell>
        </row>
        <row r="125">
          <cell r="A125" t="str">
            <v>02-68</v>
          </cell>
          <cell r="B125" t="str">
            <v>Providing and laying premix carpet  25mm thick, compacted using cold emulsion and shingle/gravel as specified incl Tack coat.</v>
          </cell>
          <cell r="D125" t="str">
            <v>Sqm</v>
          </cell>
          <cell r="E125" t="str">
            <v>02-68</v>
          </cell>
          <cell r="F125">
            <v>433.17</v>
          </cell>
        </row>
        <row r="126">
          <cell r="A126" t="str">
            <v>02-69</v>
          </cell>
          <cell r="B126" t="str">
            <v>Providing and laying premix carpet  25mm thick, compacted using cold emulsion and shingle/gravel as specified incl Tack coat. (but except cost of cold emulsion).</v>
          </cell>
          <cell r="D126" t="str">
            <v>Sqm</v>
          </cell>
          <cell r="E126" t="str">
            <v>02-69</v>
          </cell>
          <cell r="F126">
            <v>93.04</v>
          </cell>
        </row>
        <row r="127">
          <cell r="A127" t="str">
            <v>02-70</v>
          </cell>
          <cell r="B127" t="str">
            <v>Providing and laying premix carpet  38mm thick, compacted using cold emulsion and broken /crushed stone as specified incl Tack coat.</v>
          </cell>
          <cell r="D127" t="str">
            <v>Sqm</v>
          </cell>
          <cell r="E127" t="str">
            <v>02-70</v>
          </cell>
          <cell r="F127">
            <v>523.78</v>
          </cell>
        </row>
        <row r="128">
          <cell r="A128" t="str">
            <v>02-71</v>
          </cell>
          <cell r="B128" t="str">
            <v>Providing and laying premix carpet  38mm thick, compacted using cold emulsion and broken /crushed stone as specified incl Tack coat. (but except cost of cold emulsion).</v>
          </cell>
          <cell r="D128" t="str">
            <v>Sqm</v>
          </cell>
          <cell r="E128" t="str">
            <v>02-71</v>
          </cell>
          <cell r="F128">
            <v>138.56</v>
          </cell>
        </row>
        <row r="129">
          <cell r="A129" t="str">
            <v>02-72</v>
          </cell>
          <cell r="B129" t="str">
            <v>Providing and laying premix carpet  38mm thick, compacted using cold emulsion and shingle/gravel as specified incl Tack coat.</v>
          </cell>
          <cell r="D129" t="str">
            <v>Sqm</v>
          </cell>
          <cell r="E129" t="str">
            <v>02-72</v>
          </cell>
          <cell r="F129">
            <v>505.15</v>
          </cell>
        </row>
        <row r="130">
          <cell r="A130" t="str">
            <v>02-73</v>
          </cell>
          <cell r="B130" t="str">
            <v>Providing and laying premix carpet 38mm thick, compacted using cold emulsion and shingle/gravel as specified incl Tack coat. (but except cost of cold emulsion).</v>
          </cell>
          <cell r="D130" t="str">
            <v>Sqm</v>
          </cell>
          <cell r="E130" t="str">
            <v>02-73</v>
          </cell>
          <cell r="F130">
            <v>120.54</v>
          </cell>
        </row>
        <row r="131">
          <cell r="A131" t="str">
            <v>02-74</v>
          </cell>
          <cell r="B131" t="str">
            <v>Providing and laying premix carpet  50mm thick, compacted using cold emulsion and broken /crushed stone as specified incl Tack coat.</v>
          </cell>
          <cell r="D131" t="str">
            <v>Sqm</v>
          </cell>
          <cell r="E131" t="str">
            <v>02-74</v>
          </cell>
          <cell r="F131">
            <v>1323.68</v>
          </cell>
        </row>
        <row r="132">
          <cell r="A132" t="str">
            <v>02-75</v>
          </cell>
          <cell r="B132" t="str">
            <v>Providing and laying premix carpet  50mm thick, compacted using cold emulsion and broken /crushed stone as specified incl Tack coat. (but except cost of cold emulsion).</v>
          </cell>
          <cell r="D132" t="str">
            <v>Sqm</v>
          </cell>
          <cell r="E132" t="str">
            <v>02-75</v>
          </cell>
          <cell r="F132">
            <v>173.54</v>
          </cell>
        </row>
        <row r="133">
          <cell r="A133" t="str">
            <v>02-76</v>
          </cell>
          <cell r="B133" t="str">
            <v>Providing and laying premix carpet  50mm thick, compacted using cold emulsion and shingle/gravel as specified incl Tack coat.</v>
          </cell>
          <cell r="D133" t="str">
            <v>Sqm</v>
          </cell>
          <cell r="E133" t="str">
            <v>02-76</v>
          </cell>
          <cell r="F133">
            <v>608.25</v>
          </cell>
        </row>
        <row r="134">
          <cell r="A134" t="str">
            <v>02-77</v>
          </cell>
          <cell r="B134" t="str">
            <v>Providing and laying premix carpet 50mm thick, compacted using cold emulsion and shingle/gravel as specified incl Tack coat. (but except cost of cold emulsion).</v>
          </cell>
          <cell r="D134" t="str">
            <v>Sqm</v>
          </cell>
          <cell r="E134" t="str">
            <v>02-77</v>
          </cell>
          <cell r="F134">
            <v>148.30000000000001</v>
          </cell>
        </row>
        <row r="135">
          <cell r="A135" t="str">
            <v>02-78</v>
          </cell>
          <cell r="B135" t="str">
            <v>Providing and laying premix carpet  75mm thick, compacted using cold emulsion and broken /crushed stone as specified incl Tack coat.</v>
          </cell>
          <cell r="D135" t="str">
            <v>Sqm</v>
          </cell>
          <cell r="E135" t="str">
            <v>02-78</v>
          </cell>
          <cell r="F135">
            <v>844.44</v>
          </cell>
        </row>
        <row r="136">
          <cell r="A136" t="str">
            <v>02-79</v>
          </cell>
          <cell r="B136" t="str">
            <v>Providing and laying premix carpet  75mm thick, compacted using cold emulsion and broken /crushed stone as specified incl Tack coat. (but except cost of cold emulsion).</v>
          </cell>
          <cell r="D136" t="str">
            <v>Sqm</v>
          </cell>
          <cell r="E136" t="str">
            <v>02-79</v>
          </cell>
          <cell r="F136">
            <v>233.98</v>
          </cell>
        </row>
        <row r="137">
          <cell r="A137" t="str">
            <v>02-80</v>
          </cell>
          <cell r="B137" t="str">
            <v>Providing and laying premix carpet  75mm thick, compacted using cold emulsion and shingle/gravel as specified incl Tack coat.</v>
          </cell>
          <cell r="D137" t="str">
            <v>Sqm</v>
          </cell>
          <cell r="E137" t="str">
            <v>02-80</v>
          </cell>
          <cell r="F137">
            <v>808.59</v>
          </cell>
        </row>
        <row r="138">
          <cell r="A138" t="str">
            <v>02-81</v>
          </cell>
          <cell r="B138" t="str">
            <v>Providing and laying premix carpet 75mm thick, compacted using cold emulsion and shingle/gravel as specified incl Tack coat. (but except cost of cold emulsion).</v>
          </cell>
          <cell r="D138" t="str">
            <v>Sqm</v>
          </cell>
          <cell r="E138" t="str">
            <v>02-81</v>
          </cell>
          <cell r="F138">
            <v>199.13</v>
          </cell>
        </row>
        <row r="139">
          <cell r="B139" t="str">
            <v>Asphaltic Courses (Premix- Plant Mix)</v>
          </cell>
        </row>
        <row r="140">
          <cell r="A140" t="str">
            <v>02-82</v>
          </cell>
          <cell r="B140" t="str">
            <v>Providing and laying premix asphaltic base course of any thickness as specified with bitumen 60/70 or 80/100 using job mix formula (Except prime coat).</v>
          </cell>
          <cell r="D140" t="str">
            <v>Ton</v>
          </cell>
          <cell r="E140" t="str">
            <v>02-82</v>
          </cell>
          <cell r="F140">
            <v>8248.5400000000009</v>
          </cell>
        </row>
        <row r="141">
          <cell r="A141" t="str">
            <v>02-83</v>
          </cell>
          <cell r="B141" t="str">
            <v>Providing and laying premix asphaltic wearing course of any thickness as specified with asphalt  bitumen 60/70 or 80/100 using job mix formula (Except tack coat).</v>
          </cell>
          <cell r="D141" t="str">
            <v>Ton</v>
          </cell>
          <cell r="E141" t="str">
            <v>02-83</v>
          </cell>
          <cell r="F141">
            <v>8768.92</v>
          </cell>
        </row>
        <row r="142">
          <cell r="B142" t="str">
            <v>Prime coat/ Tack Coat /Seal Coat</v>
          </cell>
        </row>
        <row r="143">
          <cell r="A143" t="str">
            <v>02-84</v>
          </cell>
          <cell r="B143" t="str">
            <v>Prime coat on base course surface.</v>
          </cell>
          <cell r="D143" t="str">
            <v>Sqm</v>
          </cell>
          <cell r="E143" t="str">
            <v>02-84</v>
          </cell>
          <cell r="F143">
            <v>129.74</v>
          </cell>
        </row>
        <row r="144">
          <cell r="A144" t="str">
            <v>02-85</v>
          </cell>
          <cell r="B144" t="str">
            <v>Tack coat on bituminious surface.</v>
          </cell>
          <cell r="D144" t="str">
            <v>Sqm</v>
          </cell>
          <cell r="E144" t="str">
            <v>02-85</v>
          </cell>
          <cell r="F144">
            <v>68.069999999999993</v>
          </cell>
        </row>
        <row r="145">
          <cell r="A145" t="str">
            <v>02-86</v>
          </cell>
          <cell r="B145" t="str">
            <v>Providing and laying seal coat using sand and bitumen all as specified</v>
          </cell>
          <cell r="D145" t="str">
            <v>Sqm</v>
          </cell>
          <cell r="E145" t="str">
            <v>02-86</v>
          </cell>
          <cell r="F145">
            <v>150.83000000000001</v>
          </cell>
        </row>
        <row r="146">
          <cell r="B146" t="str">
            <v>Concrete Roads, Landing Grounds Etc</v>
          </cell>
        </row>
        <row r="147">
          <cell r="A147" t="str">
            <v>02-87</v>
          </cell>
          <cell r="B147" t="str">
            <v>Providing and laying CC Type A slabs for roads, hard standings, landing grounds etc of any thickness, using crushed stone including use and waste of form work (wooden or steel as ordered) and finishing surfaces even and fair (not smooth)</v>
          </cell>
          <cell r="D147" t="str">
            <v>Sqm</v>
          </cell>
          <cell r="E147" t="str">
            <v>02-87</v>
          </cell>
          <cell r="F147">
            <v>8122.44</v>
          </cell>
        </row>
        <row r="148">
          <cell r="A148" t="str">
            <v>02-88</v>
          </cell>
          <cell r="B148" t="str">
            <v>Providing and laying CC Type B slabs for roads, hard standings, landing grounds etc of any thickness, using crushed stone including use and waste of form work (wooden or steel as ordered) and finishing surfaces even and fair (not smooth)</v>
          </cell>
          <cell r="D148" t="str">
            <v>Sqm</v>
          </cell>
          <cell r="E148" t="str">
            <v>02-88</v>
          </cell>
          <cell r="F148">
            <v>7147.45</v>
          </cell>
        </row>
        <row r="149">
          <cell r="A149" t="str">
            <v>02-89</v>
          </cell>
          <cell r="B149" t="str">
            <v>Providing and laying CC Type A slabs for roads, hard standings, landing grounds etc of any thickness, using shingle or gravel including use and waste of form work (wooden or steel as ordered) and finishing surfaces even and fair (not smooth)</v>
          </cell>
          <cell r="D149" t="str">
            <v>Sqm</v>
          </cell>
          <cell r="E149" t="str">
            <v>02-89</v>
          </cell>
          <cell r="F149">
            <v>7792.05</v>
          </cell>
        </row>
        <row r="150">
          <cell r="A150" t="str">
            <v>02-90</v>
          </cell>
          <cell r="B150" t="str">
            <v>Providing and laying CC Type B slabs for roads, hard standings, landing grounds etc of any thickness, using  shingle or gravel including use and waste of form work (wooden or steel as ordered) and finishing surfaces even and fair (not smooth)</v>
          </cell>
          <cell r="D150" t="str">
            <v>Sqm</v>
          </cell>
          <cell r="E150" t="str">
            <v>02-90</v>
          </cell>
          <cell r="F150">
            <v>6798.7</v>
          </cell>
        </row>
        <row r="151">
          <cell r="A151" t="str">
            <v>02-91</v>
          </cell>
          <cell r="B151" t="str">
            <v>Providing of sand cushion in layers as specified, under concrete roads, hard standings, landing ground etc.</v>
          </cell>
          <cell r="D151" t="str">
            <v>Cum</v>
          </cell>
          <cell r="E151" t="str">
            <v>02-91</v>
          </cell>
          <cell r="F151">
            <v>972.02</v>
          </cell>
        </row>
        <row r="152">
          <cell r="B152" t="str">
            <v>Wire Mattresses.</v>
          </cell>
        </row>
        <row r="153">
          <cell r="A153" t="str">
            <v>02-92</v>
          </cell>
          <cell r="B153" t="str">
            <v>Supply No. 8 SWG galvanised iron wire, made up into mattress 100 mm x 100 mm mesh, fix and bind with 14 SWG wire (mattresses and laps measured)</v>
          </cell>
          <cell r="D153" t="str">
            <v>Sqm</v>
          </cell>
          <cell r="E153" t="str">
            <v>02-92</v>
          </cell>
          <cell r="F153">
            <v>389.66</v>
          </cell>
        </row>
        <row r="154">
          <cell r="A154" t="str">
            <v>02-93</v>
          </cell>
          <cell r="B154" t="str">
            <v>Supply No. 8 SWG galvanised iron wire, made up into mattress 150 mm x 150 mm mesh, fix and bind with 14 SWG wire (mattresses and laps measured)</v>
          </cell>
          <cell r="D154" t="str">
            <v>Sqm</v>
          </cell>
          <cell r="E154" t="str">
            <v>02-93</v>
          </cell>
          <cell r="F154">
            <v>262.93</v>
          </cell>
        </row>
        <row r="155">
          <cell r="B155" t="str">
            <v>Repid Runway Repairs</v>
          </cell>
        </row>
        <row r="156">
          <cell r="A156" t="str">
            <v>02-94</v>
          </cell>
          <cell r="B156" t="str">
            <v>Lifting and placing of precast reinforced cement concrete slabs with a special lifting beam including carriage as required, for repid runway repairs.</v>
          </cell>
          <cell r="D156" t="str">
            <v>Sqm</v>
          </cell>
          <cell r="E156" t="str">
            <v>02-94</v>
          </cell>
          <cell r="F156">
            <v>452.52</v>
          </cell>
        </row>
        <row r="157">
          <cell r="A157" t="str">
            <v>02-95</v>
          </cell>
          <cell r="B157" t="str">
            <v>Filling of sand between joints (3 mm to 6 mm thick ) of precast reinforced cement concrete slabs for rapid run way repairs and rolling with 6 to 8 ton roller, to make the surface perfectly level with adjacent surface.</v>
          </cell>
          <cell r="D157" t="str">
            <v>Sqm</v>
          </cell>
          <cell r="E157" t="str">
            <v>02-95</v>
          </cell>
          <cell r="F157">
            <v>17</v>
          </cell>
        </row>
        <row r="158">
          <cell r="B158" t="str">
            <v>Expansion Joints.</v>
          </cell>
        </row>
        <row r="159">
          <cell r="A159" t="str">
            <v>02-96</v>
          </cell>
          <cell r="B159" t="str">
            <v>Labour and necessary material for forming of expansion joint 13 mm wide and leaving the joint clear for filling (length of joint multiplied by thickness of joint).The filling of joints with requisite filler will be carried out by specialists or by departm</v>
          </cell>
          <cell r="D159" t="str">
            <v>Sqm</v>
          </cell>
          <cell r="E159" t="str">
            <v>02-96</v>
          </cell>
          <cell r="F159">
            <v>332.52</v>
          </cell>
        </row>
        <row r="161">
          <cell r="B161" t="str">
            <v>3- CONCRETE</v>
          </cell>
        </row>
        <row r="162">
          <cell r="A162" t="str">
            <v>03-01</v>
          </cell>
          <cell r="B162" t="str">
            <v>Providing and laying of Plum concrete concrete 1:4:8, with coarse aggreagate graded as specified with 15% boulders</v>
          </cell>
          <cell r="D162" t="str">
            <v>Cum</v>
          </cell>
          <cell r="E162" t="str">
            <v>03-01</v>
          </cell>
          <cell r="F162">
            <v>4537.59</v>
          </cell>
        </row>
        <row r="163">
          <cell r="A163" t="str">
            <v>03-02</v>
          </cell>
          <cell r="B163" t="str">
            <v>Providing and laying of Plum concrete concrete Type C, with coarse aggreagate graded as specified with 15% boulders</v>
          </cell>
          <cell r="D163" t="str">
            <v>Cum</v>
          </cell>
          <cell r="E163" t="str">
            <v>03-02</v>
          </cell>
          <cell r="F163">
            <v>5040.79</v>
          </cell>
        </row>
        <row r="164">
          <cell r="A164" t="str">
            <v>03-03</v>
          </cell>
          <cell r="B164" t="str">
            <v>Providing and laying of cement concrete 1:6:12 using shingle or gravel graded as specified</v>
          </cell>
          <cell r="D164" t="str">
            <v>Cum</v>
          </cell>
          <cell r="E164" t="str">
            <v>03-03</v>
          </cell>
          <cell r="F164">
            <v>4205.21</v>
          </cell>
        </row>
        <row r="165">
          <cell r="A165" t="str">
            <v>03-04</v>
          </cell>
          <cell r="B165" t="str">
            <v>Providing and laying of cement concrete 1:4:8 using shingle or gravel graded as specified</v>
          </cell>
          <cell r="D165" t="str">
            <v>Cum</v>
          </cell>
          <cell r="E165" t="str">
            <v>03-04</v>
          </cell>
          <cell r="F165">
            <v>4808.6400000000003</v>
          </cell>
        </row>
        <row r="166">
          <cell r="A166" t="str">
            <v>03-05</v>
          </cell>
          <cell r="B166" t="str">
            <v>Providing and laying of cement concrete Type C using shingle or gravel graded as specified</v>
          </cell>
          <cell r="D166" t="str">
            <v>Cum</v>
          </cell>
          <cell r="E166" t="str">
            <v>03-05</v>
          </cell>
          <cell r="F166">
            <v>5399.59</v>
          </cell>
        </row>
        <row r="167">
          <cell r="A167" t="str">
            <v>03-06</v>
          </cell>
          <cell r="B167" t="str">
            <v>Providing and laying of cement concrete Type B using shingle or gravel graded as specified</v>
          </cell>
          <cell r="D167" t="str">
            <v>Cum</v>
          </cell>
          <cell r="E167" t="str">
            <v>03-06</v>
          </cell>
          <cell r="F167">
            <v>6485.44</v>
          </cell>
        </row>
        <row r="168">
          <cell r="A168" t="str">
            <v>03-07</v>
          </cell>
          <cell r="B168" t="str">
            <v>Providing and laying of cement concrete 1:6:12 using Crushed or Broken Stone graded as specified</v>
          </cell>
          <cell r="D168" t="str">
            <v>Cum</v>
          </cell>
          <cell r="E168" t="str">
            <v>03-07</v>
          </cell>
          <cell r="F168">
            <v>4582.5</v>
          </cell>
        </row>
        <row r="169">
          <cell r="A169" t="str">
            <v>03-08</v>
          </cell>
          <cell r="B169" t="str">
            <v>Providing and laying of cement concrete 1:4:8 using Crushed or Broken Stone  graded as specified</v>
          </cell>
          <cell r="D169" t="str">
            <v>Cum</v>
          </cell>
          <cell r="E169" t="str">
            <v>03-08</v>
          </cell>
          <cell r="F169">
            <v>5173.9399999999996</v>
          </cell>
        </row>
        <row r="170">
          <cell r="A170" t="str">
            <v>03-09</v>
          </cell>
          <cell r="B170" t="str">
            <v>Providing and laying of cement concrete Type C using Crushed or Broken Stone  graded as specified</v>
          </cell>
          <cell r="D170" t="str">
            <v>Cum</v>
          </cell>
          <cell r="E170" t="str">
            <v>03-09</v>
          </cell>
          <cell r="F170">
            <v>5758.09</v>
          </cell>
        </row>
        <row r="171">
          <cell r="A171" t="str">
            <v>03-10</v>
          </cell>
          <cell r="B171" t="str">
            <v>Providing and laying of cement concrete Type B using Crushed or Broken Stone  graded as specified</v>
          </cell>
          <cell r="D171" t="str">
            <v>Cum</v>
          </cell>
          <cell r="E171" t="str">
            <v>03-10</v>
          </cell>
          <cell r="F171">
            <v>6827.47</v>
          </cell>
        </row>
        <row r="172">
          <cell r="A172" t="str">
            <v>03-11</v>
          </cell>
          <cell r="B172" t="str">
            <v>Providing and laying of cement concrete (1:8) using mixed aggregate</v>
          </cell>
          <cell r="D172" t="str">
            <v>Cum</v>
          </cell>
          <cell r="E172" t="str">
            <v>03-11</v>
          </cell>
          <cell r="F172">
            <v>6046.15</v>
          </cell>
        </row>
        <row r="173">
          <cell r="A173" t="str">
            <v>03-12</v>
          </cell>
          <cell r="B173" t="str">
            <v>Providing and laying cement concrete (1:10) using mixed aggregate.</v>
          </cell>
          <cell r="D173" t="str">
            <v>Cum</v>
          </cell>
          <cell r="E173" t="str">
            <v>03-12</v>
          </cell>
          <cell r="F173">
            <v>5556.27</v>
          </cell>
        </row>
        <row r="174">
          <cell r="B174" t="str">
            <v>Cast in Situ</v>
          </cell>
        </row>
        <row r="175">
          <cell r="A175" t="str">
            <v>03-13</v>
          </cell>
          <cell r="B175" t="str">
            <v>Providing and laying of cement concrete Type 'C' using shingle or gravel as specified in walls, sills, copings, channels, drains, steps, string courses, corbels, pier caps, hinge stones, bed plates etc, including form work and fair faces to exposed surfac</v>
          </cell>
          <cell r="D175" t="str">
            <v>Cum</v>
          </cell>
          <cell r="E175" t="str">
            <v>03-13</v>
          </cell>
          <cell r="F175">
            <v>6867.24</v>
          </cell>
        </row>
        <row r="176">
          <cell r="A176" t="str">
            <v>03-14</v>
          </cell>
          <cell r="B176" t="str">
            <v xml:space="preserve">Providing and laying of cement concrete Type 'C' using broken or crushed stone as specified in walls, sills, copings, channels, drains, steps, string courses, corbels, pier caps, hinge stones, bed plates etc, including form work and fair faces to exposed </v>
          </cell>
          <cell r="D176" t="str">
            <v>Cum</v>
          </cell>
          <cell r="E176" t="str">
            <v>03-14</v>
          </cell>
          <cell r="F176">
            <v>7225.74</v>
          </cell>
        </row>
        <row r="177">
          <cell r="A177" t="str">
            <v>03-15</v>
          </cell>
          <cell r="B177" t="str">
            <v>Providing and laying of cement concrete Type 'B' using shingle or gravel as specified in walls, sills, copings, channels, drains, steps, string courses, corbels, pier caps, hinge stones, bed plates etc, including form work and fair faces to exposed surfac</v>
          </cell>
          <cell r="D177" t="str">
            <v>Cum</v>
          </cell>
          <cell r="E177" t="str">
            <v>03-15</v>
          </cell>
          <cell r="F177">
            <v>7953.1</v>
          </cell>
        </row>
        <row r="178">
          <cell r="A178" t="str">
            <v>03-16</v>
          </cell>
          <cell r="B178" t="str">
            <v xml:space="preserve">Providing and laying of cement concrete Type 'B' using broken or crushed stone as specified in walls, sills, copings, channels, drains, steps, string courses, corbels, pier caps, hinge stones, bed plates etc, including form work and fair faces to exposed </v>
          </cell>
          <cell r="D178" t="str">
            <v>Cum</v>
          </cell>
          <cell r="E178" t="str">
            <v>03-16</v>
          </cell>
          <cell r="F178">
            <v>8295.0499999999993</v>
          </cell>
        </row>
        <row r="179">
          <cell r="B179" t="str">
            <v>Reinforced</v>
          </cell>
        </row>
        <row r="180">
          <cell r="A180" t="str">
            <v>03-17</v>
          </cell>
          <cell r="B180" t="str">
            <v>Providing and laying reinforced cement concrete Type B using shingle or gravel in foundations, independent column footings, solid floors etc including form work as specified.  Reinforcement measured and paid separately</v>
          </cell>
          <cell r="D180" t="str">
            <v>Cum</v>
          </cell>
          <cell r="E180" t="str">
            <v>03-17</v>
          </cell>
          <cell r="F180">
            <v>7008.1</v>
          </cell>
        </row>
        <row r="181">
          <cell r="A181" t="str">
            <v>03-18</v>
          </cell>
          <cell r="B181" t="str">
            <v>Providing and laying reinforced cement concrete Type B using crushed or broken stone  in foundations, independent column footings, solid floors etc including form work as specified.  Reinforcement measured and paid separately</v>
          </cell>
          <cell r="D181" t="str">
            <v>Cum</v>
          </cell>
          <cell r="E181" t="str">
            <v>03-18</v>
          </cell>
          <cell r="F181">
            <v>7350.07</v>
          </cell>
        </row>
        <row r="182">
          <cell r="A182" t="str">
            <v>03-19</v>
          </cell>
          <cell r="B182" t="str">
            <v>Providing and laying reinforced cement concrete Type B, using shingle or gravel in foundations, independent column footings, solid floors etc, as specified except Form work.  Reinforcement measured and paid separately</v>
          </cell>
          <cell r="D182" t="str">
            <v>Cum</v>
          </cell>
          <cell r="E182" t="str">
            <v>03-19</v>
          </cell>
          <cell r="F182">
            <v>6549.51</v>
          </cell>
        </row>
        <row r="183">
          <cell r="A183" t="str">
            <v>03-20</v>
          </cell>
          <cell r="B183" t="str">
            <v>Providing and laying reinforced cement concrete Type B, using crushed or broken stone in foundations, independent column footings, solid floors etc, as specified except Form work.  Reinforcement measured and paid separately</v>
          </cell>
          <cell r="D183" t="str">
            <v>Cum</v>
          </cell>
          <cell r="E183" t="str">
            <v>03-20</v>
          </cell>
          <cell r="F183">
            <v>6891.57</v>
          </cell>
        </row>
        <row r="184">
          <cell r="A184" t="str">
            <v>03-21</v>
          </cell>
          <cell r="B184" t="str">
            <v>Providing and laying reinforced cement concrete Type B, using shingle or gravel in roof slabs, landings, walls, plinth beams and bands etc as specified requiring shuttering.  Reinforcement measured and paid separately</v>
          </cell>
          <cell r="D184" t="str">
            <v>Cum</v>
          </cell>
          <cell r="E184" t="str">
            <v>03-21</v>
          </cell>
          <cell r="F184">
            <v>9863.7800000000007</v>
          </cell>
        </row>
        <row r="185">
          <cell r="A185" t="str">
            <v>03-22</v>
          </cell>
          <cell r="B185" t="str">
            <v>Providing and laying reinforced cement concrete Type B using crushed or broken stone in roof slabs, landings, walls, plinth beams and bands etc as specified requiring shuttering.  Reinforcement measured and paid separately</v>
          </cell>
          <cell r="D185" t="str">
            <v>Cum</v>
          </cell>
          <cell r="E185" t="str">
            <v>03-22</v>
          </cell>
          <cell r="F185">
            <v>10205.81</v>
          </cell>
        </row>
        <row r="186">
          <cell r="A186" t="str">
            <v>03-23</v>
          </cell>
          <cell r="B186" t="str">
            <v>Providing and laying reinforced cement concrete Type B using shingle or gravel in columns, beams, stairs, posts, struts, piers, lintols, and the like requiring shuttering, as specified.  Reinforcement measured and paid separately</v>
          </cell>
          <cell r="D186" t="str">
            <v>Cum</v>
          </cell>
          <cell r="E186" t="str">
            <v>03-23</v>
          </cell>
          <cell r="F186">
            <v>10117.620000000001</v>
          </cell>
        </row>
        <row r="187">
          <cell r="A187" t="str">
            <v>03-24</v>
          </cell>
          <cell r="B187" t="str">
            <v>Providing and laying reinforced cement concrete Type B using crushed or broken stone in columns, beams, stairs, posts, struts, piers, lintols, and the like requiring shuttering, as specified.  Reinforcement measured and paid separately</v>
          </cell>
          <cell r="D187" t="str">
            <v>Cum</v>
          </cell>
          <cell r="E187" t="str">
            <v>03-24</v>
          </cell>
          <cell r="F187">
            <v>10459.74</v>
          </cell>
        </row>
        <row r="188">
          <cell r="A188" t="str">
            <v>03-25</v>
          </cell>
          <cell r="B188" t="str">
            <v>Providing and laying reinforced cement concrete Type A using shingle or gravel as specified in roof slabs, landings, walls, plinth beams and bands etc., requiring shuttering.  Reinforcement measured and paid separately.</v>
          </cell>
          <cell r="D188" t="str">
            <v>Cum</v>
          </cell>
          <cell r="E188" t="str">
            <v>03-25</v>
          </cell>
          <cell r="F188">
            <v>10834.23</v>
          </cell>
        </row>
        <row r="189">
          <cell r="A189" t="str">
            <v>03-26</v>
          </cell>
          <cell r="B189" t="str">
            <v>Providing and laying reinforced cement concrete Type A using crushed or broken stone as specified in roof slabs, landings, walls, plinth beams and bands etc., requiring shuttering.  Reinforcement measured and paid separately.</v>
          </cell>
          <cell r="D189" t="str">
            <v>Cum</v>
          </cell>
          <cell r="E189" t="str">
            <v>03-26</v>
          </cell>
          <cell r="F189">
            <v>11159.96</v>
          </cell>
        </row>
        <row r="190">
          <cell r="A190" t="str">
            <v>03-27</v>
          </cell>
          <cell r="B190" t="str">
            <v>Providing and laying reinforced cement concrete Type A using shingle or gravel as specified in beams,columns, stairs, posts, struts, piers, lintel and the like.  Reinforcement measured and paid separately</v>
          </cell>
          <cell r="D190" t="str">
            <v>Cum</v>
          </cell>
          <cell r="E190" t="str">
            <v>03-27</v>
          </cell>
          <cell r="F190">
            <v>11088.17</v>
          </cell>
        </row>
        <row r="191">
          <cell r="A191" t="str">
            <v>03-28</v>
          </cell>
          <cell r="B191" t="str">
            <v>Providing and laying reinforced cement concrete Type A using crushed or broken stone as specified in beams,columns, stairs, posts, struts, piers, lintel and the like.  Reinforcement measured and paid separately</v>
          </cell>
          <cell r="D191" t="str">
            <v>Cum</v>
          </cell>
          <cell r="E191" t="str">
            <v>03-28</v>
          </cell>
          <cell r="F191">
            <v>11413.74</v>
          </cell>
        </row>
        <row r="192">
          <cell r="A192" t="str">
            <v>03-29</v>
          </cell>
          <cell r="B192" t="str">
            <v>Providing and laying reinforced cement concrete Type A using shingle or gravel in foundations, independent column footings, solid floors etc including form work as specified.  Reinforcement measured and paid separately</v>
          </cell>
          <cell r="D192" t="str">
            <v>Cum</v>
          </cell>
          <cell r="E192" t="str">
            <v>03-29</v>
          </cell>
          <cell r="F192">
            <v>7977.57</v>
          </cell>
        </row>
        <row r="193">
          <cell r="A193" t="str">
            <v>03-30</v>
          </cell>
          <cell r="B193" t="str">
            <v>Providing and laying reinforced cement concrete Type A using crushed or broken stone  in foundations, independent column footings, solid floors etc including form work as specified.  Reinforcement measured and paid separately</v>
          </cell>
          <cell r="D193" t="str">
            <v>Cum</v>
          </cell>
          <cell r="E193" t="str">
            <v>03-30</v>
          </cell>
          <cell r="F193">
            <v>8306.15</v>
          </cell>
        </row>
        <row r="194">
          <cell r="A194" t="str">
            <v>03-31</v>
          </cell>
          <cell r="B194" t="str">
            <v>Add to item 03-17 through to 03-24 if puddlo or other similar approvewd water proofing materials is added to cement at the rate of 5% by weight</v>
          </cell>
          <cell r="D194" t="str">
            <v>Cum</v>
          </cell>
          <cell r="E194" t="str">
            <v>03-31</v>
          </cell>
          <cell r="F194">
            <v>2097.0500000000002</v>
          </cell>
        </row>
        <row r="195">
          <cell r="A195" t="str">
            <v>03-32</v>
          </cell>
          <cell r="B195" t="str">
            <v>Providing and fixing of PVC water stopper 190 mm wide</v>
          </cell>
          <cell r="D195" t="str">
            <v>Mtr</v>
          </cell>
          <cell r="E195" t="str">
            <v>03-32</v>
          </cell>
          <cell r="F195">
            <v>258.31</v>
          </cell>
        </row>
        <row r="196">
          <cell r="B196" t="str">
            <v>Pre-stressed Concrete</v>
          </cell>
        </row>
        <row r="197">
          <cell r="A197" t="str">
            <v>03-33</v>
          </cell>
          <cell r="B197" t="str">
            <v>Providing and laying prestressed concrete 35 Mpa (5000 Psi) in beams/girders etc incl shuttering and launching complete as specified.  (Steel reinforcement and post tensioning measured and paid separately)</v>
          </cell>
          <cell r="D197" t="str">
            <v>Cum</v>
          </cell>
          <cell r="E197" t="str">
            <v>03-33</v>
          </cell>
          <cell r="F197">
            <v>22271.01</v>
          </cell>
        </row>
        <row r="198">
          <cell r="B198" t="str">
            <v>Weigh Batched Concrete</v>
          </cell>
        </row>
        <row r="199">
          <cell r="A199" t="str">
            <v>03-34</v>
          </cell>
          <cell r="B199" t="str">
            <v>Providing and laying  RCC 28 Mpa (4000 Psi) Cylinder strength including lead upto 5 Km, using weigh batch, as in roofs slabs, walls, landings, plinth beams and bands etc as specified requiring shuttering.  Reinforcement to be measured and paid separately.</v>
          </cell>
          <cell r="D199" t="str">
            <v>Cum</v>
          </cell>
          <cell r="E199" t="str">
            <v>03-34</v>
          </cell>
          <cell r="F199">
            <v>13391.32</v>
          </cell>
        </row>
        <row r="200">
          <cell r="A200" t="str">
            <v>03-35</v>
          </cell>
          <cell r="B200" t="str">
            <v>Providing and laying RCC 28 Mpa (4000 Psi) Cylinder strength as in columns, beams, stairs posts, struts, piers, lintels and the like including lead upto 5 Km and requiring shuttering as specified.  Reinforcement to be measured and paid separately.</v>
          </cell>
          <cell r="D200" t="str">
            <v>Cum</v>
          </cell>
          <cell r="E200" t="str">
            <v>03-35</v>
          </cell>
          <cell r="F200">
            <v>13645.03</v>
          </cell>
        </row>
        <row r="201">
          <cell r="A201" t="str">
            <v>03-36</v>
          </cell>
          <cell r="B201" t="str">
            <v>Providing and laying RCC 28 Mpa (4000 Psi)  Cylinder strength as in piers, foundations etc, including lead upto 5 Km without the use of shuttering.  Reinforcement to be measured and paid separately.</v>
          </cell>
          <cell r="D201" t="str">
            <v>Cum</v>
          </cell>
          <cell r="E201" t="str">
            <v>03-36</v>
          </cell>
          <cell r="F201">
            <v>10076.82</v>
          </cell>
        </row>
        <row r="202">
          <cell r="A202" t="str">
            <v>03-37</v>
          </cell>
          <cell r="B202" t="str">
            <v>Extra for lead beyond 5 Km, to 10 Km or part thereof, for weigh bath concrete</v>
          </cell>
          <cell r="D202" t="str">
            <v>Cum</v>
          </cell>
          <cell r="E202" t="str">
            <v>03-37</v>
          </cell>
          <cell r="F202">
            <v>371.95</v>
          </cell>
        </row>
        <row r="203">
          <cell r="B203" t="str">
            <v>Precast</v>
          </cell>
        </row>
        <row r="204">
          <cell r="A204" t="str">
            <v>03-38</v>
          </cell>
          <cell r="B204" t="str">
            <v>Providing and laying cement concrete Type C using shingle or gravel as in walls, partitions, slabs, sills, copings, channels, steps, string courses, corbels, pier caps, hinge stones, mantel pieces, louvers, chimney tops etc, including setting, jointing an</v>
          </cell>
          <cell r="D204" t="str">
            <v>Cum</v>
          </cell>
          <cell r="E204" t="str">
            <v>03-38</v>
          </cell>
          <cell r="F204">
            <v>7901.06</v>
          </cell>
        </row>
        <row r="205">
          <cell r="A205" t="str">
            <v>03-39</v>
          </cell>
          <cell r="B205" t="str">
            <v>Providing and laying cement concrete Type C using crushed or broken stone as in walls, partitions, slabs, sills, copings, channels, steps, string courses, corbels, pier caps, hinge stones, mantel pieces, louvers, chimney tops etc, including setting, joint</v>
          </cell>
          <cell r="D205" t="str">
            <v>Cum</v>
          </cell>
          <cell r="E205" t="str">
            <v>03-39</v>
          </cell>
          <cell r="F205">
            <v>8259.56</v>
          </cell>
        </row>
        <row r="206">
          <cell r="A206" t="str">
            <v>03-40</v>
          </cell>
          <cell r="B206" t="str">
            <v>Providing and laying cement concrete Type B using shingle or gravel as in walls, partitions, slabs, sills, copings, channels, steps, string courses, corbels, pier caps, hinge stones, mantel pieces, louvers, chimney tops etc, including setting, jointing an</v>
          </cell>
          <cell r="D206" t="str">
            <v>Cum</v>
          </cell>
          <cell r="E206" t="str">
            <v>03-40</v>
          </cell>
          <cell r="F206">
            <v>9050.42</v>
          </cell>
        </row>
        <row r="207">
          <cell r="A207" t="str">
            <v>03-41</v>
          </cell>
          <cell r="B207" t="str">
            <v>Providing and laying cement concrete Type B using crushed or broken stone as in walls, partitions, slabs, sills, copings, channels, steps, string courses, corbels, pier caps, hinge stones, mantel pieces, louvers, chimney tops etc, including setting, joint</v>
          </cell>
          <cell r="D207" t="str">
            <v>Cum</v>
          </cell>
          <cell r="E207" t="str">
            <v>03-41</v>
          </cell>
          <cell r="F207">
            <v>9392.4599999999991</v>
          </cell>
        </row>
        <row r="208">
          <cell r="A208" t="str">
            <v>03-42</v>
          </cell>
          <cell r="B208" t="str">
            <v>Providing and laying cement concrete Type C using shingle or gravel as in walls, partitions, slabs, sills, copings, channels, steps, kerbs, string courses, corbels, pier caps, hinge stones, mantel pieces, louvers, chimney tops etc,but except  jointing and</v>
          </cell>
          <cell r="D208" t="str">
            <v>Cum</v>
          </cell>
          <cell r="E208" t="str">
            <v>03-42</v>
          </cell>
          <cell r="F208">
            <v>6544.05</v>
          </cell>
        </row>
        <row r="209">
          <cell r="A209" t="str">
            <v>03-43</v>
          </cell>
          <cell r="B209" t="str">
            <v>Providing and laying cement concrete Type C using crushed or broken stone as in walls, partitions, slabs, sills, copings, channels, steps, kerbs, string courses, corbels, pier caps, hinge stones, mantel pieces, louvers, chimney tops etc,but except  jointi</v>
          </cell>
          <cell r="D209" t="str">
            <v>Cum</v>
          </cell>
          <cell r="E209" t="str">
            <v>03-43</v>
          </cell>
          <cell r="F209">
            <v>6902.55</v>
          </cell>
        </row>
        <row r="210">
          <cell r="A210" t="str">
            <v>03-44</v>
          </cell>
          <cell r="B210" t="str">
            <v>Providing and laying cement concrete Type B using shingle or gravel as in walls, partitions, slabs, sills, copings, channels, steps,  string courses, corbels, pier caps, hinge stones, mantel pieces, louvers, chimney tops etc,but except  jointing and point</v>
          </cell>
          <cell r="D210" t="str">
            <v>Cum</v>
          </cell>
          <cell r="E210" t="str">
            <v>03-44</v>
          </cell>
          <cell r="F210">
            <v>7629.89</v>
          </cell>
        </row>
        <row r="211">
          <cell r="A211" t="str">
            <v>03-45</v>
          </cell>
          <cell r="B211" t="str">
            <v>Providing and laying cement concrete Type B using crushed or broken stone as in walls, partitions, slabs, sills, copings, channels, steps,  string courses, corbels, pier caps, hinge stones, mantel pieces, louvers, chimney tops etc,but except  jointing and</v>
          </cell>
          <cell r="D211" t="str">
            <v>Cum</v>
          </cell>
          <cell r="E211" t="str">
            <v>03-45</v>
          </cell>
          <cell r="F211">
            <v>7971.91</v>
          </cell>
        </row>
        <row r="212">
          <cell r="B212" t="str">
            <v>Precast Solid/ Hollow Blocks</v>
          </cell>
        </row>
        <row r="213">
          <cell r="A213" t="str">
            <v>03-46</v>
          </cell>
          <cell r="B213" t="str">
            <v>Providing and laying of PCC solid blocks for load bearing walls as specified in  building block walls including setting and jointing in CM 1:6 upto GF roof level.</v>
          </cell>
          <cell r="D213" t="str">
            <v>Cum</v>
          </cell>
          <cell r="E213" t="str">
            <v>03-46</v>
          </cell>
          <cell r="F213">
            <v>9550.4500000000007</v>
          </cell>
        </row>
        <row r="214">
          <cell r="A214" t="str">
            <v>03-47</v>
          </cell>
          <cell r="B214" t="str">
            <v>Providing and laying of PCC solid blocks for load bearing walls as specified in  building block walls including setting and jointing in CM 1:6  upto Ist Floor roof level.</v>
          </cell>
          <cell r="D214" t="str">
            <v>Cum</v>
          </cell>
          <cell r="E214" t="str">
            <v>03-47</v>
          </cell>
          <cell r="F214">
            <v>9671.5300000000007</v>
          </cell>
        </row>
        <row r="215">
          <cell r="A215" t="str">
            <v>03-48</v>
          </cell>
          <cell r="B215" t="str">
            <v>Providing and laying of PCC solid blocks for load bearing walls as specified in  building block walls including setting and jointing in CM 1:6  upto 2nd Floor roof level.</v>
          </cell>
          <cell r="D215" t="str">
            <v>Cum</v>
          </cell>
          <cell r="E215" t="str">
            <v>03-48</v>
          </cell>
          <cell r="F215">
            <v>9793.0400000000009</v>
          </cell>
        </row>
        <row r="216">
          <cell r="A216" t="str">
            <v>03-49</v>
          </cell>
          <cell r="B216" t="str">
            <v>Providing and laying of PCC solid blocks for non load bearing walls as specified in  building block walls including setting and jointing in CM 1:6 upto GF roof level.</v>
          </cell>
          <cell r="D216" t="str">
            <v>Cum</v>
          </cell>
          <cell r="E216" t="str">
            <v>03-49</v>
          </cell>
          <cell r="F216">
            <v>9282.92</v>
          </cell>
        </row>
        <row r="217">
          <cell r="A217" t="str">
            <v>03-50</v>
          </cell>
          <cell r="B217" t="str">
            <v>Providing and laying of PCC solid blocks for non load bearing walls as specified in  building block walls including setting and jointing in CM 1:6 upto Ist Floor roof level.</v>
          </cell>
          <cell r="D217" t="str">
            <v>Cum</v>
          </cell>
          <cell r="E217" t="str">
            <v>03-50</v>
          </cell>
          <cell r="F217">
            <v>9500.66</v>
          </cell>
        </row>
        <row r="218">
          <cell r="A218" t="str">
            <v>03-51</v>
          </cell>
          <cell r="B218" t="str">
            <v>Providing and laying of PCC solid blocks for non load bearing walls as specified in  building block walls including setting and jointing in CM 1:6 upto 2nd Floor roof level.</v>
          </cell>
          <cell r="D218" t="str">
            <v>Cum</v>
          </cell>
          <cell r="E218" t="str">
            <v>03-51</v>
          </cell>
          <cell r="F218">
            <v>9525.17</v>
          </cell>
        </row>
        <row r="219">
          <cell r="A219" t="str">
            <v>03-52</v>
          </cell>
          <cell r="B219" t="str">
            <v>Providing and laying of PCC Hollow Blocks for Load Bearing Walls as specified in building block walls including setting and jointing in CM 1:6 upto GF roof level.</v>
          </cell>
          <cell r="D219" t="str">
            <v>Cum</v>
          </cell>
          <cell r="E219" t="str">
            <v>03-52</v>
          </cell>
          <cell r="F219">
            <v>7848.42</v>
          </cell>
        </row>
        <row r="220">
          <cell r="A220" t="str">
            <v>03-53</v>
          </cell>
          <cell r="B220" t="str">
            <v>Providing and laying of PCC Hollow Blocks for Load Bearing Walls as specified in building block walls including setting and jointing in CM 1:6 upto Ist Floor roof level.</v>
          </cell>
          <cell r="D220" t="str">
            <v>Cum</v>
          </cell>
          <cell r="E220" t="str">
            <v>03-53</v>
          </cell>
          <cell r="F220">
            <v>7964.75</v>
          </cell>
        </row>
        <row r="221">
          <cell r="A221" t="str">
            <v>03-54</v>
          </cell>
          <cell r="B221" t="str">
            <v>Providing and laying of PCC Hollow Blocks for Load Bearing Walls as specified in building block walls including setting and jointing in CM 1:6 upto 2nd Floor roof level.</v>
          </cell>
          <cell r="D221" t="str">
            <v>Cum</v>
          </cell>
          <cell r="E221" t="str">
            <v>03-54</v>
          </cell>
          <cell r="F221">
            <v>8090.64</v>
          </cell>
        </row>
        <row r="222">
          <cell r="A222" t="str">
            <v>03-55</v>
          </cell>
          <cell r="B222" t="str">
            <v>Providing and laying of PCC Hollow Blocks for Non Load Bearing Walls as specified in building block walls including setting and jointing in CM 1:6 upto GF roof level.</v>
          </cell>
          <cell r="D222" t="str">
            <v>Cum</v>
          </cell>
          <cell r="E222" t="str">
            <v>03-55</v>
          </cell>
          <cell r="F222">
            <v>7646.48</v>
          </cell>
        </row>
        <row r="223">
          <cell r="A223" t="str">
            <v>03-56</v>
          </cell>
          <cell r="B223" t="str">
            <v>Providing and laying of PCC Hollow Blocks for Non Load Bearing Walls as specified in building block walls including setting and jointing in CM 1:6 upto Ist Floor roof level.</v>
          </cell>
          <cell r="D223" t="str">
            <v>Cum</v>
          </cell>
          <cell r="E223" t="str">
            <v>03-56</v>
          </cell>
          <cell r="F223">
            <v>7804.17</v>
          </cell>
        </row>
        <row r="224">
          <cell r="A224" t="str">
            <v>03-57</v>
          </cell>
          <cell r="B224" t="str">
            <v>Providing and laying of PCC Hollow Blocks for Non Load Bearing Walls as specified in building block walls including setting and jointing in CM 1:6 upto 2nd Floor roof level.</v>
          </cell>
          <cell r="D224" t="str">
            <v>Cum</v>
          </cell>
          <cell r="E224" t="str">
            <v>03-57</v>
          </cell>
          <cell r="F224">
            <v>7889.1</v>
          </cell>
        </row>
        <row r="225">
          <cell r="A225" t="str">
            <v>03-58</v>
          </cell>
          <cell r="B225" t="str">
            <v>Providing and laying of PCC solid blocks for load bearing walls as specified in building block walls including setting and jointing in CM 1:3 upto GF roof level.</v>
          </cell>
          <cell r="D225" t="str">
            <v>Cum</v>
          </cell>
          <cell r="E225" t="str">
            <v>03-58</v>
          </cell>
          <cell r="F225">
            <v>9697.5499999999993</v>
          </cell>
        </row>
        <row r="226">
          <cell r="A226" t="str">
            <v>03-59</v>
          </cell>
          <cell r="B226" t="str">
            <v>Providing and laying of PCC solid blocks for load bearing walls as specified in  building block walls including setting and jointing in CM 1:3  upto Ist Floor roof level.</v>
          </cell>
          <cell r="D226" t="str">
            <v>Cum</v>
          </cell>
          <cell r="E226" t="str">
            <v>03-59</v>
          </cell>
          <cell r="F226">
            <v>9818.67</v>
          </cell>
        </row>
        <row r="227">
          <cell r="A227" t="str">
            <v>03-60</v>
          </cell>
          <cell r="B227" t="str">
            <v>Providing and laying of PCC solid blocks for load bearing walls as specified in  building block walls including setting and jointing in CM 1:3  upto 2nd Floor roof level.</v>
          </cell>
          <cell r="D227" t="str">
            <v>Cum</v>
          </cell>
          <cell r="E227" t="str">
            <v>03-60</v>
          </cell>
          <cell r="F227">
            <v>9939.7999999999993</v>
          </cell>
        </row>
        <row r="228">
          <cell r="A228" t="str">
            <v>03-61</v>
          </cell>
          <cell r="B228" t="str">
            <v>Providing and laying of PCC solid blocks for non load bearing walls as specified in building block walls including setting and jointing in CM 1:3 upto GF roof level.</v>
          </cell>
          <cell r="D228" t="str">
            <v>Cum</v>
          </cell>
          <cell r="E228" t="str">
            <v>03-61</v>
          </cell>
          <cell r="F228">
            <v>9430.06</v>
          </cell>
        </row>
        <row r="229">
          <cell r="A229" t="str">
            <v>03-62</v>
          </cell>
          <cell r="B229" t="str">
            <v>Providing and laying of PCC solid blocks for non load bearing walls as specified in  building block walls including setting and jointing in CM 1:3  upto Ist Floor roof level.</v>
          </cell>
          <cell r="D229" t="str">
            <v>Cum</v>
          </cell>
          <cell r="E229" t="str">
            <v>03-62</v>
          </cell>
          <cell r="F229">
            <v>9551.16</v>
          </cell>
        </row>
        <row r="230">
          <cell r="A230" t="str">
            <v>03-63</v>
          </cell>
          <cell r="B230" t="str">
            <v>Providing and laying of PCC solid blocks for non load bearing walls as specified in  building block walls including setting and jointing in CM 1:3  upto 2nd Floor roof level.</v>
          </cell>
          <cell r="D230" t="str">
            <v>Cum</v>
          </cell>
          <cell r="E230" t="str">
            <v>03-63</v>
          </cell>
          <cell r="F230">
            <v>9672.67</v>
          </cell>
        </row>
        <row r="231">
          <cell r="A231" t="str">
            <v>03-64</v>
          </cell>
          <cell r="B231" t="str">
            <v>Providing and laying of PCC Hollow Blocks for Load Bearing Walls as specified in building block walls including setting and jointing in CM 1:3 upto GF roof level.</v>
          </cell>
          <cell r="D231" t="str">
            <v>Cum</v>
          </cell>
          <cell r="E231" t="str">
            <v>03-64</v>
          </cell>
          <cell r="F231">
            <v>7983.17</v>
          </cell>
        </row>
        <row r="232">
          <cell r="A232" t="str">
            <v>03-65</v>
          </cell>
          <cell r="B232" t="str">
            <v>Providing and laying of PCC Hollow Blocks for Load Bearing Walls as specified in building block walls including setting and jointing in CM 1:3 upto Ist Floor roof level.</v>
          </cell>
          <cell r="D232" t="str">
            <v>Cum</v>
          </cell>
          <cell r="E232" t="str">
            <v>03-65</v>
          </cell>
          <cell r="F232">
            <v>8104.28</v>
          </cell>
        </row>
        <row r="233">
          <cell r="A233" t="str">
            <v>03-66</v>
          </cell>
          <cell r="B233" t="str">
            <v>Providing and laying of PCC Hollow Blocks for Load Bearing Walls as specified in building block walls including setting and jointing in CM 1:3 upto 2nd Floor roof level.</v>
          </cell>
          <cell r="D233" t="str">
            <v>Cum</v>
          </cell>
          <cell r="E233" t="str">
            <v>03-66</v>
          </cell>
          <cell r="F233">
            <v>8225.42</v>
          </cell>
        </row>
        <row r="234">
          <cell r="A234" t="str">
            <v>03-67</v>
          </cell>
          <cell r="B234" t="str">
            <v>Providing and laying of PCC Hollow Blocks for Non Load Bearing Walls as specified in building block walls including setting and jointing in CM 1:3 upto GF roof level.</v>
          </cell>
          <cell r="D234" t="str">
            <v>Cum</v>
          </cell>
          <cell r="E234" t="str">
            <v>03-67</v>
          </cell>
          <cell r="F234">
            <v>7781.24</v>
          </cell>
        </row>
        <row r="235">
          <cell r="A235" t="str">
            <v>03-68</v>
          </cell>
          <cell r="B235" t="str">
            <v>Providing and laying of PCC Hollow Blocks for Non Load Bearing Walls as specified in building block walls including setting and jointing in CM 1:3 upto Ist Floor roof level.</v>
          </cell>
          <cell r="D235" t="str">
            <v>Cum</v>
          </cell>
          <cell r="E235" t="str">
            <v>03-68</v>
          </cell>
          <cell r="F235">
            <v>7902.34</v>
          </cell>
        </row>
        <row r="236">
          <cell r="A236" t="str">
            <v>03-69</v>
          </cell>
          <cell r="B236" t="str">
            <v>Providing and laying of PCC Hollow Blocks for Non Load Bearing Walls as specified in building block walls including setting and jointing in CM 1:3 upto 2nd Floor roof level.</v>
          </cell>
          <cell r="D236" t="str">
            <v>Cum</v>
          </cell>
          <cell r="E236" t="str">
            <v>03-69</v>
          </cell>
          <cell r="F236">
            <v>8023.47</v>
          </cell>
        </row>
        <row r="237">
          <cell r="A237" t="str">
            <v>03-70</v>
          </cell>
          <cell r="B237" t="str">
            <v>Pointing to PCC Solid / Hollow blocks in CM 1:4</v>
          </cell>
          <cell r="D237" t="str">
            <v>Cum</v>
          </cell>
          <cell r="E237" t="str">
            <v>03-70</v>
          </cell>
          <cell r="F237">
            <v>163.57</v>
          </cell>
        </row>
        <row r="238">
          <cell r="B238" t="str">
            <v>Additional Labour Cost</v>
          </cell>
        </row>
        <row r="239">
          <cell r="A239" t="str">
            <v>03-71</v>
          </cell>
          <cell r="B239" t="str">
            <v>Add  labour cost for hoisting / lowering of concrete (Cast in Situ) for each storey beyond 12 meters above or below GL.</v>
          </cell>
          <cell r="D239" t="str">
            <v>Cum</v>
          </cell>
          <cell r="E239" t="str">
            <v>03-71</v>
          </cell>
          <cell r="F239">
            <v>80.83</v>
          </cell>
        </row>
        <row r="240">
          <cell r="A240" t="str">
            <v>03-72</v>
          </cell>
          <cell r="B240" t="str">
            <v>Add  labour cost for hoisting / lowering of Pre Cast Solid/Hollow Blocks for each storey beyond 12 meters above or below GL.</v>
          </cell>
          <cell r="D240" t="str">
            <v>Cum</v>
          </cell>
          <cell r="E240" t="str">
            <v>03-72</v>
          </cell>
          <cell r="F240">
            <v>127.97</v>
          </cell>
        </row>
        <row r="241">
          <cell r="B241" t="str">
            <v>RCC Jali</v>
          </cell>
        </row>
        <row r="242">
          <cell r="A242" t="str">
            <v>03-73</v>
          </cell>
          <cell r="B242" t="str">
            <v>Supply and fix 38 mm thick Pre Cast RCC Jali, incl setting and jointing in CM 1:1, all as spd</v>
          </cell>
          <cell r="D242" t="str">
            <v>Sqm</v>
          </cell>
          <cell r="E242" t="str">
            <v>03-73</v>
          </cell>
          <cell r="F242">
            <v>949.58</v>
          </cell>
        </row>
        <row r="243">
          <cell r="A243" t="str">
            <v>03-74</v>
          </cell>
          <cell r="B243" t="str">
            <v>Supply and fix 50 mm thick Pre Cast RCC Jali, incl setting and jointing in CM 1:1, all as spd</v>
          </cell>
          <cell r="D243" t="str">
            <v>Sqm</v>
          </cell>
          <cell r="E243" t="str">
            <v>03-74</v>
          </cell>
          <cell r="F243">
            <v>1127.45</v>
          </cell>
        </row>
        <row r="244">
          <cell r="A244" t="str">
            <v>03-75</v>
          </cell>
          <cell r="B244" t="str">
            <v>Supply and fix 75 mm thick Pre Cast RCC Jali, incl setting and jointing in CM 1:1, all as spd</v>
          </cell>
          <cell r="D244" t="str">
            <v>Sqm</v>
          </cell>
          <cell r="E244" t="str">
            <v>03-75</v>
          </cell>
          <cell r="F244">
            <v>1691.16</v>
          </cell>
        </row>
        <row r="245">
          <cell r="A245" t="str">
            <v>03-76</v>
          </cell>
          <cell r="B245" t="str">
            <v>Fixinf only item 03-73 and 03-74.</v>
          </cell>
          <cell r="D245" t="str">
            <v>Sqm</v>
          </cell>
          <cell r="E245" t="str">
            <v>03-76</v>
          </cell>
          <cell r="F245">
            <v>260.11</v>
          </cell>
        </row>
        <row r="246">
          <cell r="A246" t="str">
            <v>03-77</v>
          </cell>
          <cell r="B246" t="str">
            <v>Add to iem 03-73 and 03-74 if fixed in repair</v>
          </cell>
          <cell r="D246" t="str">
            <v>Sqm</v>
          </cell>
          <cell r="E246" t="str">
            <v>03-77</v>
          </cell>
          <cell r="F246">
            <v>71.25</v>
          </cell>
        </row>
        <row r="247">
          <cell r="A247" t="str">
            <v>03-78</v>
          </cell>
          <cell r="B247" t="str">
            <v>Fixinf only item 03-75</v>
          </cell>
          <cell r="D247" t="str">
            <v>Sqm</v>
          </cell>
          <cell r="E247" t="str">
            <v>03-78</v>
          </cell>
          <cell r="F247">
            <v>390.51</v>
          </cell>
        </row>
        <row r="248">
          <cell r="A248" t="str">
            <v>03-79</v>
          </cell>
          <cell r="B248" t="str">
            <v>Add to iem 03-75 if fixed in repair</v>
          </cell>
          <cell r="D248" t="str">
            <v>Sqm</v>
          </cell>
          <cell r="E248" t="str">
            <v>03-79</v>
          </cell>
          <cell r="F248">
            <v>108.48</v>
          </cell>
        </row>
        <row r="249">
          <cell r="B249" t="str">
            <v>Kerb Stones</v>
          </cell>
        </row>
        <row r="250">
          <cell r="A250" t="str">
            <v>03-80</v>
          </cell>
          <cell r="B250" t="str">
            <v>Providing and laying Precaast PCC Kerb-Stone size 350x300x150mm incl setting jointing and pointing in cm 1:4 all as spd</v>
          </cell>
          <cell r="D250" t="str">
            <v>Mtr</v>
          </cell>
          <cell r="E250" t="str">
            <v>03-80</v>
          </cell>
          <cell r="F250">
            <v>422.74</v>
          </cell>
        </row>
        <row r="251">
          <cell r="A251" t="str">
            <v>03-81</v>
          </cell>
          <cell r="B251" t="str">
            <v>Providing and laying Precaast PCC Kerb-Stone size 450x300x150mm incl setting jointing and pointing in cm 1:4 all as spd</v>
          </cell>
          <cell r="D251" t="str">
            <v>Mtr</v>
          </cell>
          <cell r="E251" t="str">
            <v>03-81</v>
          </cell>
          <cell r="F251">
            <v>388.22</v>
          </cell>
        </row>
        <row r="252">
          <cell r="B252" t="str">
            <v>Expansion Joints</v>
          </cell>
        </row>
        <row r="253">
          <cell r="A253" t="str">
            <v>03-82</v>
          </cell>
          <cell r="B253" t="str">
            <v>Form expansion joints 13 mm thick in reinforced concrete roof or floor slabs etc, and fill in with bitumen 10 - 20.</v>
          </cell>
          <cell r="D253" t="str">
            <v>Sqm</v>
          </cell>
          <cell r="E253" t="str">
            <v>03-82</v>
          </cell>
          <cell r="F253">
            <v>2225.81</v>
          </cell>
        </row>
        <row r="254">
          <cell r="A254" t="str">
            <v>03-83</v>
          </cell>
          <cell r="B254" t="str">
            <v>Form expansion joints 13 mm thick in reinforced concrete roof or floor slabs etc, complete all as specified but except bitumen 10-20</v>
          </cell>
          <cell r="D254" t="str">
            <v>Sqm</v>
          </cell>
          <cell r="E254" t="str">
            <v>03-83</v>
          </cell>
          <cell r="F254">
            <v>578.58000000000004</v>
          </cell>
        </row>
        <row r="255">
          <cell r="A255" t="str">
            <v>03-84</v>
          </cell>
          <cell r="B255" t="str">
            <v>Supply and fixing of copper sheet 24 gauge in expansion joints (girth measurements).</v>
          </cell>
          <cell r="D255" t="str">
            <v>Sqm</v>
          </cell>
          <cell r="E255" t="str">
            <v>03-84</v>
          </cell>
          <cell r="F255">
            <v>5906.37</v>
          </cell>
        </row>
        <row r="256">
          <cell r="A256" t="str">
            <v>03-85</v>
          </cell>
          <cell r="B256" t="str">
            <v>Supply and fixing of copper sheet 26 gauge in expansion joints (girth measurements).</v>
          </cell>
          <cell r="D256" t="str">
            <v>Sqm</v>
          </cell>
          <cell r="E256" t="str">
            <v>03-85</v>
          </cell>
          <cell r="F256">
            <v>4808.47</v>
          </cell>
        </row>
        <row r="257">
          <cell r="A257" t="str">
            <v>03-86</v>
          </cell>
          <cell r="B257" t="str">
            <v>Supply and fixing of GI sheet 24 gauge in expansion joints (girth measurement).</v>
          </cell>
          <cell r="D257" t="str">
            <v>Sqm</v>
          </cell>
          <cell r="E257" t="str">
            <v>03-86</v>
          </cell>
          <cell r="F257">
            <v>2661.64</v>
          </cell>
        </row>
        <row r="258">
          <cell r="A258" t="str">
            <v>03-87</v>
          </cell>
          <cell r="B258" t="str">
            <v>Supply and fix aluminium cover strip 100mm wide with all fittings complete for walls and ceiling joints.</v>
          </cell>
          <cell r="D258" t="str">
            <v>Metre</v>
          </cell>
          <cell r="E258" t="str">
            <v>03-87</v>
          </cell>
          <cell r="F258">
            <v>266.14</v>
          </cell>
        </row>
        <row r="259">
          <cell r="A259" t="str">
            <v>03-88</v>
          </cell>
          <cell r="B259" t="str">
            <v>Supply and fix aluminium cover strip 60mm wide with all fittings complete for corner joints.</v>
          </cell>
          <cell r="D259" t="str">
            <v>Metre</v>
          </cell>
          <cell r="E259" t="str">
            <v>03-88</v>
          </cell>
          <cell r="F259">
            <v>311.02999999999997</v>
          </cell>
        </row>
        <row r="260">
          <cell r="A260" t="str">
            <v>03-89</v>
          </cell>
          <cell r="B260" t="str">
            <v>Supply and fix aluminium cover strip 100mm wide and 2mm thick with all fittings complete for floor jointings (Plain)</v>
          </cell>
          <cell r="D260" t="str">
            <v>Metre</v>
          </cell>
          <cell r="E260" t="str">
            <v>03-89</v>
          </cell>
          <cell r="F260">
            <v>270.13</v>
          </cell>
        </row>
        <row r="261">
          <cell r="A261" t="str">
            <v>03-90</v>
          </cell>
          <cell r="B261" t="str">
            <v>Supply and fix aluminium cover strip 100mm wide and 2mm thick with all fittings complete for floor jointings (Sections)</v>
          </cell>
          <cell r="D261" t="str">
            <v>Metre</v>
          </cell>
          <cell r="E261" t="str">
            <v>03-90</v>
          </cell>
          <cell r="F261">
            <v>586.79</v>
          </cell>
        </row>
        <row r="263">
          <cell r="B263" t="str">
            <v>4- BRICK MASONARY</v>
          </cell>
        </row>
        <row r="264">
          <cell r="A264" t="str">
            <v>04-01</v>
          </cell>
          <cell r="B264" t="str">
            <v>Sun dried brick work in mud mortar</v>
          </cell>
          <cell r="D264" t="str">
            <v>Cum</v>
          </cell>
          <cell r="E264" t="str">
            <v>04-01</v>
          </cell>
          <cell r="F264">
            <v>3958.06</v>
          </cell>
        </row>
        <row r="265">
          <cell r="A265" t="str">
            <v>04-02</v>
          </cell>
          <cell r="B265" t="str">
            <v>Burnt brick work straight or to curve with inner radius of 6 m and over, laid and jointed in mud mortar</v>
          </cell>
          <cell r="D265" t="str">
            <v>Cum</v>
          </cell>
          <cell r="E265" t="str">
            <v>04-02</v>
          </cell>
          <cell r="F265">
            <v>8113.03</v>
          </cell>
        </row>
        <row r="266">
          <cell r="A266" t="str">
            <v>04-03</v>
          </cell>
          <cell r="B266" t="str">
            <v>Burnt brick work straight or to curve with inner radius of less than 6 m , laid and jointed in mud mortar</v>
          </cell>
          <cell r="D266" t="str">
            <v>Cum</v>
          </cell>
          <cell r="E266" t="str">
            <v>04-03</v>
          </cell>
          <cell r="F266">
            <v>8548.7099999999991</v>
          </cell>
        </row>
        <row r="267">
          <cell r="B267" t="str">
            <v>Brick Work  (Ground Floor)</v>
          </cell>
        </row>
        <row r="268">
          <cell r="A268" t="str">
            <v>04-04</v>
          </cell>
          <cell r="B268" t="str">
            <v>Burnt brick work in wall 115 mm thick laid and jointed in cement mortar 1:3 straight or to curve with inner radius of 6 m and over upto G.F roof level</v>
          </cell>
          <cell r="D268" t="str">
            <v>Cum</v>
          </cell>
          <cell r="E268" t="str">
            <v>04-04</v>
          </cell>
          <cell r="F268">
            <v>10258.299999999999</v>
          </cell>
        </row>
        <row r="269">
          <cell r="A269" t="str">
            <v>04-05</v>
          </cell>
          <cell r="B269" t="str">
            <v>Burnt brick work in wall 115 mm thick laid and jointed in cement mortar 1:4 straight or to curve with inner radius of 6 m and over upto G.F roof level</v>
          </cell>
          <cell r="D269" t="str">
            <v>Cum</v>
          </cell>
          <cell r="E269" t="str">
            <v>04-05</v>
          </cell>
          <cell r="F269">
            <v>9992.7000000000007</v>
          </cell>
        </row>
        <row r="270">
          <cell r="A270" t="str">
            <v>04-06</v>
          </cell>
          <cell r="B270" t="str">
            <v>Burnt brick work in wall 115 mm thick laid and jointed in cement mortar 1:6 straight or to curve with inner radius of 6 m and over upto G.F roof level</v>
          </cell>
          <cell r="D270" t="str">
            <v>Cum</v>
          </cell>
          <cell r="E270" t="str">
            <v>04-06</v>
          </cell>
          <cell r="F270">
            <v>9685.67</v>
          </cell>
        </row>
        <row r="271">
          <cell r="A271" t="str">
            <v>04-07</v>
          </cell>
          <cell r="B271" t="str">
            <v>Burnt brick work in wall over 115 mm thick laid and jointed in cement mortar 1:3 straight or to curve with inner radius of 6 m and over upto G.F roof level.</v>
          </cell>
          <cell r="D271" t="str">
            <v>Cum</v>
          </cell>
          <cell r="E271" t="str">
            <v>04-07</v>
          </cell>
          <cell r="F271">
            <v>9624.36</v>
          </cell>
        </row>
        <row r="272">
          <cell r="A272" t="str">
            <v>04-08</v>
          </cell>
          <cell r="B272" t="str">
            <v>Burnt brick work in wall over 115 mm thick laid and jointed in cement mortar 1:4 straight or to curve with inner radius of 6 m and over upto G.F roof level.</v>
          </cell>
          <cell r="D272" t="str">
            <v>Cum</v>
          </cell>
          <cell r="E272" t="str">
            <v>04-08</v>
          </cell>
          <cell r="F272">
            <v>9356.68</v>
          </cell>
        </row>
        <row r="273">
          <cell r="A273" t="str">
            <v>04-09</v>
          </cell>
          <cell r="B273" t="str">
            <v>Burnt brick work in wall over 115 mm thick laid and jointed in cement mortar 1:6 straight or to curve with inner radius of 6 m and over upto G.F roof level.</v>
          </cell>
          <cell r="D273" t="str">
            <v>Cum</v>
          </cell>
          <cell r="E273" t="str">
            <v>04-09</v>
          </cell>
          <cell r="F273">
            <v>9052.6</v>
          </cell>
        </row>
        <row r="274">
          <cell r="B274" t="str">
            <v>Brick Work  (First Floor)</v>
          </cell>
        </row>
        <row r="275">
          <cell r="A275" t="str">
            <v>04-10</v>
          </cell>
          <cell r="B275" t="str">
            <v>Burnt brick work in wall 115 mm thick laid and jointed in cement mortar 1:3 straight or to curve with inner radius of 6 m and over upto 1st floor roof level</v>
          </cell>
          <cell r="D275" t="str">
            <v>Cum</v>
          </cell>
          <cell r="E275" t="str">
            <v>04-10</v>
          </cell>
          <cell r="F275">
            <v>10420.879999999999</v>
          </cell>
        </row>
        <row r="276">
          <cell r="A276" t="str">
            <v>04-11</v>
          </cell>
          <cell r="B276" t="str">
            <v>Burnt brick work in wall 115 mm thick laid and jointed in cement mortar 1:4 straight or to curve with inner radius of 6 m and over upto 1st floor roof level</v>
          </cell>
          <cell r="D276" t="str">
            <v>Cum</v>
          </cell>
          <cell r="E276" t="str">
            <v>04-11</v>
          </cell>
          <cell r="F276">
            <v>10153.44</v>
          </cell>
        </row>
        <row r="277">
          <cell r="A277" t="str">
            <v>04-12</v>
          </cell>
          <cell r="B277" t="str">
            <v>Burnt brick work in wall 115 mm thick laid and jointed in cement mortar 1:6 straight or to curve with inner radius of 6 m and over upto 1st floor roof level</v>
          </cell>
          <cell r="D277" t="str">
            <v>Cum</v>
          </cell>
          <cell r="E277" t="str">
            <v>04-12</v>
          </cell>
          <cell r="F277">
            <v>9851.1299999999992</v>
          </cell>
        </row>
        <row r="278">
          <cell r="A278" t="str">
            <v>04-13</v>
          </cell>
          <cell r="B278" t="str">
            <v>Burnt brick work in walls over 115 mm thick laid and jointed in cement mortar 1:3 straight or to curve with inner radius of 6 m and over upto 1st floor roof level</v>
          </cell>
          <cell r="D278" t="str">
            <v>Cum</v>
          </cell>
          <cell r="E278" t="str">
            <v>04-13</v>
          </cell>
          <cell r="F278">
            <v>9755.7199999999993</v>
          </cell>
        </row>
        <row r="279">
          <cell r="A279" t="str">
            <v>04-14</v>
          </cell>
          <cell r="B279" t="str">
            <v>Burnt brick work in walls over 115 mm thick laid and jointed in cement mortar 1:4 straight or to curve with inner radius of 6 m and over upto 1st floor roof level</v>
          </cell>
          <cell r="D279" t="str">
            <v>Cum</v>
          </cell>
          <cell r="E279" t="str">
            <v>04-14</v>
          </cell>
          <cell r="F279">
            <v>9488.2800000000007</v>
          </cell>
        </row>
        <row r="280">
          <cell r="A280" t="str">
            <v>04-15</v>
          </cell>
          <cell r="B280" t="str">
            <v>Burnt brick work in walls over 115 mm thick laid and jointed in cement mortar 1:6 straight or to curve with inner radius of 6 m and over upto 1st floor roof level</v>
          </cell>
          <cell r="D280" t="str">
            <v>Cum</v>
          </cell>
          <cell r="E280" t="str">
            <v>04-15</v>
          </cell>
          <cell r="F280">
            <v>9188.89</v>
          </cell>
        </row>
        <row r="281">
          <cell r="B281" t="str">
            <v>Brick Work  (Second Floor)</v>
          </cell>
        </row>
        <row r="282">
          <cell r="A282" t="str">
            <v>04-16</v>
          </cell>
          <cell r="B282" t="str">
            <v>Burnt brick work in walls 115 mm thick laid and jointed in cement mortar 1:3 straight or to curve with inner radius of 6 m and over upto 2nd floor roof level</v>
          </cell>
          <cell r="D282" t="str">
            <v>Cum</v>
          </cell>
          <cell r="E282" t="str">
            <v>04-16</v>
          </cell>
          <cell r="F282">
            <v>10583.19</v>
          </cell>
        </row>
        <row r="283">
          <cell r="A283" t="str">
            <v>04-17</v>
          </cell>
          <cell r="B283" t="str">
            <v>Burnt brick work in walls 115 mm thick laid and jointed in cement mortar 1:4 straight or to curve with inner radius of 6 m and over upto 2nd floor roof level</v>
          </cell>
          <cell r="D283" t="str">
            <v>Cum</v>
          </cell>
          <cell r="E283" t="str">
            <v>04-17</v>
          </cell>
          <cell r="F283">
            <v>10315.91</v>
          </cell>
        </row>
        <row r="284">
          <cell r="A284" t="str">
            <v>04-18</v>
          </cell>
          <cell r="B284" t="str">
            <v>Burnt brick work in walls 115 mm thick laid and jointed in cement mortar 1:6 straight or to curve with inner radius of 6 m and over upto 2nd floor roof level</v>
          </cell>
          <cell r="D284" t="str">
            <v>Cum</v>
          </cell>
          <cell r="E284" t="str">
            <v>04-18</v>
          </cell>
          <cell r="F284">
            <v>10013.44</v>
          </cell>
        </row>
        <row r="285">
          <cell r="A285" t="str">
            <v>04-19</v>
          </cell>
          <cell r="B285" t="str">
            <v>Burnt brick work in wall over 115 mm thick laid and jointed in cement mortar 1:3 straight or to curve with inner radius of 6 m and over upto 2nd floor roof level</v>
          </cell>
          <cell r="D285" t="str">
            <v>Cum</v>
          </cell>
          <cell r="E285" t="str">
            <v>04-19</v>
          </cell>
          <cell r="F285">
            <v>9886.9599999999991</v>
          </cell>
        </row>
        <row r="286">
          <cell r="A286" t="str">
            <v>04-20</v>
          </cell>
          <cell r="B286" t="str">
            <v>Burnt brick work in wall over 115 mm thick laid and jointed in cement mortar 1:4 straight or to curve with inner radius of 6 m and over upto 2nd floor roof level</v>
          </cell>
          <cell r="D286" t="str">
            <v>Cum</v>
          </cell>
          <cell r="E286" t="str">
            <v>04-20</v>
          </cell>
          <cell r="F286">
            <v>9619.5300000000007</v>
          </cell>
        </row>
        <row r="287">
          <cell r="A287" t="str">
            <v>04-21</v>
          </cell>
          <cell r="B287" t="str">
            <v>Burnt brick work in wall over 115 mm thick laid and jointed in cement mortar 1:6 straight or to curve with inner radius of 6 m and over upto 2nd floor roof level</v>
          </cell>
          <cell r="D287" t="str">
            <v>Cum</v>
          </cell>
          <cell r="E287" t="str">
            <v>04-21</v>
          </cell>
          <cell r="F287">
            <v>9317.2000000000007</v>
          </cell>
        </row>
        <row r="288">
          <cell r="B288" t="str">
            <v>Brick Work  (Below Ground)</v>
          </cell>
        </row>
        <row r="289">
          <cell r="A289" t="str">
            <v>04-22</v>
          </cell>
          <cell r="B289" t="str">
            <v>Burnt brick work in wall 115 mm thick laid and jointed in cement mortar 1:3 straight or to curve with inner radius of 6 m and over upto 4.25 m depth</v>
          </cell>
          <cell r="D289" t="str">
            <v>Cum</v>
          </cell>
          <cell r="E289" t="str">
            <v>04-22</v>
          </cell>
          <cell r="F289">
            <v>10906.86</v>
          </cell>
        </row>
        <row r="290">
          <cell r="A290" t="str">
            <v>04-23</v>
          </cell>
          <cell r="B290" t="str">
            <v>Burnt brick work in wall 115 mm thick laid and jointed in cement mortar 1:4 straight or to curve with inner radius of 6 m and over upto 4.25 m depth</v>
          </cell>
          <cell r="D290" t="str">
            <v>Cum</v>
          </cell>
          <cell r="E290" t="str">
            <v>04-23</v>
          </cell>
          <cell r="F290">
            <v>10639.59</v>
          </cell>
        </row>
        <row r="291">
          <cell r="A291" t="str">
            <v>04-24</v>
          </cell>
          <cell r="B291" t="str">
            <v>Burnt brick work in wall 115 mm thick laid and jointed in cement mortar 1:6 straight or to curve with inner radius of 6 m and over upto 4.25 m depth</v>
          </cell>
          <cell r="D291" t="str">
            <v>Cum</v>
          </cell>
          <cell r="E291" t="str">
            <v>04-24</v>
          </cell>
          <cell r="F291">
            <v>10337.27</v>
          </cell>
        </row>
        <row r="292">
          <cell r="A292" t="str">
            <v>04-25</v>
          </cell>
          <cell r="B292" t="str">
            <v>Burnt brick work in wall over 115 mm thick laid and jointed in cement mortar 1:3 straight or to curve with inner radius of 6 m and over upto 4.25 m depth</v>
          </cell>
          <cell r="D292" t="str">
            <v>Cum</v>
          </cell>
          <cell r="E292" t="str">
            <v>04-25</v>
          </cell>
          <cell r="F292">
            <v>10059.790000000001</v>
          </cell>
        </row>
        <row r="293">
          <cell r="A293" t="str">
            <v>04-26</v>
          </cell>
          <cell r="B293" t="str">
            <v>Burnt brick work in wall over 115 mm thick laid and jointed in cement mortar 1:4 straight or to curve with inner radius of 6 m and over upto 4.25 m depth</v>
          </cell>
          <cell r="D293" t="str">
            <v>Cum</v>
          </cell>
          <cell r="E293" t="str">
            <v>04-26</v>
          </cell>
          <cell r="F293">
            <v>9792.35</v>
          </cell>
        </row>
        <row r="294">
          <cell r="A294" t="str">
            <v>04-27</v>
          </cell>
          <cell r="B294" t="str">
            <v>Burnt brick work in wall over 115 mm thick laid and jointed in cement mortar 1:6 straight or to curve with inner radius of 6 m and over upto 4.25 m depth</v>
          </cell>
          <cell r="D294" t="str">
            <v>Cum</v>
          </cell>
          <cell r="E294" t="str">
            <v>04-27</v>
          </cell>
          <cell r="F294">
            <v>9491.08</v>
          </cell>
        </row>
        <row r="295">
          <cell r="A295" t="str">
            <v>04-28</v>
          </cell>
          <cell r="B295" t="str">
            <v>Burnt brick work in wall 115 mm thick laid and jointed in cement mortar 1:3 straight or to curve with inner radius of 6 m and over from 4.25 m to 8.25 m depth</v>
          </cell>
          <cell r="D295" t="str">
            <v>Cum</v>
          </cell>
          <cell r="E295" t="str">
            <v>04-28</v>
          </cell>
          <cell r="F295">
            <v>11101.99</v>
          </cell>
        </row>
        <row r="296">
          <cell r="A296" t="str">
            <v>04-29</v>
          </cell>
          <cell r="B296" t="str">
            <v>Burnt brick work in wall 115 mm thick laid and jointed in cement mortar 1:4 straight or to curve with inner radius of 6 m and over from 4.25 m to 8.25 m depth</v>
          </cell>
          <cell r="D296" t="str">
            <v>Cum</v>
          </cell>
          <cell r="E296" t="str">
            <v>04-29</v>
          </cell>
          <cell r="F296">
            <v>10852.02</v>
          </cell>
        </row>
        <row r="297">
          <cell r="A297" t="str">
            <v>04-30</v>
          </cell>
          <cell r="B297" t="str">
            <v>Burnt brick work in wall 115 mm thick laid and jointed in cement mortar 1:6 straight or to curve with inner radius of 6 m and over from 4.25 m to 8.25 m depth</v>
          </cell>
          <cell r="D297" t="str">
            <v>Cum</v>
          </cell>
          <cell r="E297" t="str">
            <v>04-30</v>
          </cell>
          <cell r="F297">
            <v>10532.24</v>
          </cell>
        </row>
        <row r="298">
          <cell r="A298" t="str">
            <v>04-31</v>
          </cell>
          <cell r="B298" t="str">
            <v>Burnt brick work in wall over 115 mm thick laid and jointed in cement mortar 1:3 straight or to curve with inner radius of 6 m and over from  4.25 m to 8.25 m depth</v>
          </cell>
          <cell r="D298" t="str">
            <v>Cum</v>
          </cell>
          <cell r="E298" t="str">
            <v>04-31</v>
          </cell>
          <cell r="F298">
            <v>10091.81</v>
          </cell>
        </row>
        <row r="299">
          <cell r="A299" t="str">
            <v>04-32</v>
          </cell>
          <cell r="B299" t="str">
            <v>Burnt brick work in wall over 115 mm thick laid and jointed in cement mortar 1:4 straight or to curve with inner radius of 6 m and over from  4.25 m to 8.25 m depth</v>
          </cell>
          <cell r="D299" t="str">
            <v>Cum</v>
          </cell>
          <cell r="E299" t="str">
            <v>04-32</v>
          </cell>
          <cell r="F299">
            <v>9824.39</v>
          </cell>
        </row>
        <row r="300">
          <cell r="A300" t="str">
            <v>04-33</v>
          </cell>
          <cell r="B300" t="str">
            <v>Burnt brick work in wall over 115 mm thick laid and jointed in cement mortar 1:6 straight or to curve with inner radius of 6 m and over  from 4.25 m to 8.25 m depth</v>
          </cell>
          <cell r="D300" t="str">
            <v>Cum</v>
          </cell>
          <cell r="E300" t="str">
            <v>04-33</v>
          </cell>
          <cell r="F300">
            <v>9522.06</v>
          </cell>
        </row>
        <row r="301">
          <cell r="A301" t="str">
            <v>04-34</v>
          </cell>
          <cell r="B301" t="str">
            <v>Burnt brick work in wall 115 mm thick laid and jointed in cement mortar 1:3 straight or to curve with inner radius of 6 m and over from 8.25 to 12 m depth</v>
          </cell>
          <cell r="D301" t="str">
            <v>Cum</v>
          </cell>
          <cell r="E301" t="str">
            <v>04-34</v>
          </cell>
          <cell r="F301">
            <v>11306.48</v>
          </cell>
        </row>
        <row r="302">
          <cell r="A302" t="str">
            <v>04-35</v>
          </cell>
          <cell r="B302" t="str">
            <v>Burnt brick work in wall 115 mm thick laid and jointed in cement mortar 1:4 straight or to curve with inner radius of 6 m and over  from 8.25 to 12 m depth</v>
          </cell>
          <cell r="D302" t="str">
            <v>Cum</v>
          </cell>
          <cell r="E302" t="str">
            <v>04-35</v>
          </cell>
          <cell r="F302">
            <v>11039.04</v>
          </cell>
        </row>
        <row r="303">
          <cell r="A303" t="str">
            <v>04-36</v>
          </cell>
          <cell r="B303" t="str">
            <v>Burnt brick work in wall 115 mm thick laid and jointed in cement mortar 1:6 straight or to curve with inner radius of 6 m and over from  8.25 to 12 m depth</v>
          </cell>
          <cell r="D303" t="str">
            <v>Cum</v>
          </cell>
          <cell r="E303" t="str">
            <v>04-36</v>
          </cell>
          <cell r="F303">
            <v>10736.73</v>
          </cell>
        </row>
        <row r="304">
          <cell r="A304" t="str">
            <v>04-37</v>
          </cell>
          <cell r="B304" t="str">
            <v>Burnt brick work in wall over 115 mm thic laid and jointed in cement mortar 1:3 straight or to curve with inner radius of 6 m and over from 8.25 to 12 m depth complete all as specified</v>
          </cell>
          <cell r="D304" t="str">
            <v>Cum</v>
          </cell>
          <cell r="E304" t="str">
            <v>04-37</v>
          </cell>
          <cell r="F304">
            <v>10258.299999999999</v>
          </cell>
        </row>
        <row r="305">
          <cell r="A305" t="str">
            <v>04-38</v>
          </cell>
          <cell r="B305" t="str">
            <v>Burnt brick work in wall over 115 mm thic laid and jointed in cement mortar 1:4 straight or to curve with inner radius of 6 m and over from 8.25 to 12 m depth complete all as specified</v>
          </cell>
          <cell r="D305" t="str">
            <v>Cum</v>
          </cell>
          <cell r="E305" t="str">
            <v>04-38</v>
          </cell>
          <cell r="F305">
            <v>10132.75</v>
          </cell>
        </row>
        <row r="306">
          <cell r="A306" t="str">
            <v>04-39</v>
          </cell>
          <cell r="B306" t="str">
            <v>Burnt brick work in wall over 115 mm thic laid and jointed in cement mortar 1:6 straight or to curve with inner radius of 6 m and over from 8.25 to 12 m depth complete all as specified</v>
          </cell>
          <cell r="D306" t="str">
            <v>Cum</v>
          </cell>
          <cell r="E306" t="str">
            <v>04-39</v>
          </cell>
          <cell r="F306">
            <v>9657.99</v>
          </cell>
        </row>
        <row r="307">
          <cell r="B307" t="str">
            <v>Brick Work  (Machine Made)</v>
          </cell>
        </row>
        <row r="308">
          <cell r="A308" t="str">
            <v>04-40</v>
          </cell>
          <cell r="B308" t="str">
            <v>Machine made burnt brick work in wall 115 mm thick laid and jointed in cement mortar 1:3 straight or to curve with inner radius of 6 m and over upto G.F roof level</v>
          </cell>
          <cell r="D308" t="str">
            <v>Cum</v>
          </cell>
          <cell r="E308" t="str">
            <v>04-40</v>
          </cell>
          <cell r="F308">
            <v>15678.32</v>
          </cell>
        </row>
        <row r="309">
          <cell r="A309" t="str">
            <v>04-41</v>
          </cell>
          <cell r="B309" t="str">
            <v>Machine made burnt brick work in wall 115 mm thick laid and jointed in cement mortar 1:4 straight or to curve with inner radius of 6 m and over upto G.F roof level</v>
          </cell>
          <cell r="D309" t="str">
            <v>Cum</v>
          </cell>
          <cell r="E309" t="str">
            <v>04-41</v>
          </cell>
          <cell r="F309">
            <v>15473.48</v>
          </cell>
        </row>
        <row r="310">
          <cell r="A310" t="str">
            <v>04-42</v>
          </cell>
          <cell r="B310" t="str">
            <v>Machine made burnt brick work in wall 115 mm thick laid and jointed in cement mortar 1:6 straight or to curve with inner radius of 6 m and over upto G.F roof level</v>
          </cell>
          <cell r="D310" t="str">
            <v>Cum</v>
          </cell>
          <cell r="E310" t="str">
            <v>04-42</v>
          </cell>
          <cell r="F310">
            <v>15242.74</v>
          </cell>
        </row>
        <row r="311">
          <cell r="A311" t="str">
            <v>04-43</v>
          </cell>
          <cell r="B311" t="str">
            <v>Machine made burnt brick work in wall over 115 mm thick laid and jointed in cement mortar 1:3 straight or to curve with inner radius of 6 m and over upto G.F roof level</v>
          </cell>
          <cell r="D311" t="str">
            <v>Cum</v>
          </cell>
          <cell r="E311" t="str">
            <v>04-43</v>
          </cell>
          <cell r="F311">
            <v>15481.43</v>
          </cell>
        </row>
        <row r="312">
          <cell r="A312" t="str">
            <v>04-44</v>
          </cell>
          <cell r="B312" t="str">
            <v>Machine made burnt brick work in wall over 115 mm thick laid and jointed in cement mortar 1:4 straight or to curve with inner radius of 6 m and over upto G.F roof level</v>
          </cell>
          <cell r="D312" t="str">
            <v>Cum</v>
          </cell>
          <cell r="E312" t="str">
            <v>04-44</v>
          </cell>
          <cell r="F312">
            <v>15276.59</v>
          </cell>
        </row>
        <row r="313">
          <cell r="A313" t="str">
            <v>04-45</v>
          </cell>
          <cell r="B313" t="str">
            <v>Machine made burnt brick work in wall over 115 mm thick laid and jointed in cement mortar 1:6 straight or to curve with inner radius of 6 m and over upto G.F roof level</v>
          </cell>
          <cell r="D313" t="str">
            <v>Cum</v>
          </cell>
          <cell r="E313" t="str">
            <v>04-45</v>
          </cell>
          <cell r="F313">
            <v>15045.85</v>
          </cell>
        </row>
        <row r="314">
          <cell r="A314" t="str">
            <v>04-46</v>
          </cell>
          <cell r="B314" t="str">
            <v>Machine made burnt brick work in wall 115 mm thick laid and jointed in cement mortar 1:3 straight or to curve with inner radius of 6 m and over upto first floor roof level</v>
          </cell>
          <cell r="D314" t="str">
            <v>Cum</v>
          </cell>
          <cell r="E314" t="str">
            <v>04-46</v>
          </cell>
          <cell r="F314">
            <v>15905.18</v>
          </cell>
        </row>
        <row r="315">
          <cell r="A315" t="str">
            <v>04-47</v>
          </cell>
          <cell r="B315" t="str">
            <v>Machine made burnt brick work in wall 115 mm thick laid and jointed in cement mortar 1:4 straight or to curve with inner radius of 6 m and over upto first floor roof level</v>
          </cell>
          <cell r="D315" t="str">
            <v>Cum</v>
          </cell>
          <cell r="E315" t="str">
            <v>04-47</v>
          </cell>
          <cell r="F315">
            <v>15700.34</v>
          </cell>
        </row>
        <row r="316">
          <cell r="A316" t="str">
            <v>04-48</v>
          </cell>
          <cell r="B316" t="str">
            <v>Machine made burnt brick work in wall 115 mm thick laid and jointed in cement mortar 1:6 straight or to curve with inner radius of 6 m and over upto first floor roof level</v>
          </cell>
          <cell r="D316" t="str">
            <v>Cum</v>
          </cell>
          <cell r="E316" t="str">
            <v>04-48</v>
          </cell>
          <cell r="F316">
            <v>15469.6</v>
          </cell>
        </row>
        <row r="317">
          <cell r="A317" t="str">
            <v>04-49</v>
          </cell>
          <cell r="B317" t="str">
            <v>Machine made burnt brick work in wall over 115 mm thick laid and jointed in cement mortar 1:3 straight or to curve with inner radius of 6 m and over upto first floor roof level</v>
          </cell>
          <cell r="D317" t="str">
            <v>Cum</v>
          </cell>
          <cell r="E317" t="str">
            <v>04-49</v>
          </cell>
          <cell r="F317">
            <v>15698.6</v>
          </cell>
        </row>
        <row r="318">
          <cell r="A318" t="str">
            <v>04-50</v>
          </cell>
          <cell r="B318" t="str">
            <v>Machine made burnt brick work in wall over 115 mm thick laid and jointed in cement mortar 1:4 straight or to curve with inner radius of 6 m and over upto first floor roof level</v>
          </cell>
          <cell r="D318" t="str">
            <v>Cum</v>
          </cell>
          <cell r="E318" t="str">
            <v>04-50</v>
          </cell>
          <cell r="F318">
            <v>15493.75</v>
          </cell>
        </row>
        <row r="319">
          <cell r="A319" t="str">
            <v>04-51</v>
          </cell>
          <cell r="B319" t="str">
            <v>Machine made burnt brick work in wall over 115 mm thick laid and jointed in cement mortar 1:6 straight or to curve with inner radius of 6 m and over upto first floor roof level</v>
          </cell>
          <cell r="D319" t="str">
            <v>Cum</v>
          </cell>
          <cell r="E319" t="str">
            <v>04-51</v>
          </cell>
          <cell r="F319">
            <v>15263.01</v>
          </cell>
        </row>
        <row r="320">
          <cell r="A320" t="str">
            <v>04-52</v>
          </cell>
          <cell r="B320" t="str">
            <v>Machine made burnt brick work in wall 115 mm thick laid and jointed in cement mortar 1:3 straight or to curve with inner radius of 6 m and over upto 2nd floor roof level</v>
          </cell>
          <cell r="D320" t="str">
            <v>Cum</v>
          </cell>
          <cell r="E320" t="str">
            <v>04-52</v>
          </cell>
          <cell r="F320">
            <v>16131.5</v>
          </cell>
        </row>
        <row r="321">
          <cell r="A321" t="str">
            <v>04-53</v>
          </cell>
          <cell r="B321" t="str">
            <v>Machine made burnt brick work in wall 115 mm thick laid and jointed in cement mortar 1:4 straight or to curve with inner radius of 6 m and over upto 2nd floor roof level</v>
          </cell>
          <cell r="D321" t="str">
            <v>Cum</v>
          </cell>
          <cell r="E321" t="str">
            <v>04-53</v>
          </cell>
          <cell r="F321">
            <v>15926.66</v>
          </cell>
        </row>
        <row r="322">
          <cell r="A322" t="str">
            <v>04-54</v>
          </cell>
          <cell r="B322" t="str">
            <v>Machine made burnt brick work in wall 115 mm thick laid and jointed in cement mortar 1:6 straight or to curve with inner radius of 6 m and over upto 2nd floor roof level</v>
          </cell>
          <cell r="D322" t="str">
            <v>Cum</v>
          </cell>
          <cell r="E322" t="str">
            <v>04-54</v>
          </cell>
          <cell r="F322">
            <v>15694.96</v>
          </cell>
        </row>
        <row r="323">
          <cell r="A323" t="str">
            <v>04-55</v>
          </cell>
          <cell r="B323" t="str">
            <v>Machine made burnt brick work in wall over 115 mm thick laid and jointed in cement mortar 1:3 straight or to curve with inner radius of 6 m and over upto 2nd floor roof level</v>
          </cell>
          <cell r="D323" t="str">
            <v>Cum</v>
          </cell>
          <cell r="E323" t="str">
            <v>04-55</v>
          </cell>
          <cell r="F323">
            <v>15914.94</v>
          </cell>
        </row>
        <row r="324">
          <cell r="A324" t="str">
            <v>04-56</v>
          </cell>
          <cell r="B324" t="str">
            <v>Machine made burnt brick work in wall over 115 mm thick laid and jointed in cement mortar 1:4 straight or to curve with inner radius of 6 m and over upto 2nd floor roof level</v>
          </cell>
          <cell r="D324" t="str">
            <v>Cum</v>
          </cell>
          <cell r="E324" t="str">
            <v>04-56</v>
          </cell>
          <cell r="F324">
            <v>15710.13</v>
          </cell>
        </row>
        <row r="325">
          <cell r="A325" t="str">
            <v>04-57</v>
          </cell>
          <cell r="B325" t="str">
            <v>Machine made burnt brick work in wall over 115 mm thick laid and jointed in cement mortar 1:6 straight or to curve with inner radius of 6 m and over upto 2nd floor roof level</v>
          </cell>
          <cell r="D325" t="str">
            <v>Cum</v>
          </cell>
          <cell r="E325" t="str">
            <v>04-57</v>
          </cell>
          <cell r="F325">
            <v>15479.38</v>
          </cell>
        </row>
        <row r="326">
          <cell r="B326" t="str">
            <v>Additional labour cost</v>
          </cell>
        </row>
        <row r="327">
          <cell r="A327" t="str">
            <v>04-58</v>
          </cell>
          <cell r="B327" t="str">
            <v>Additional labour cost for each storey of building above 2nd floor roof level for burnt brick work straight or curve with inner radius of 6 m and over in any mortar</v>
          </cell>
          <cell r="D327" t="str">
            <v>Cum</v>
          </cell>
          <cell r="E327" t="str">
            <v>04-58</v>
          </cell>
          <cell r="F327">
            <v>291.13</v>
          </cell>
        </row>
        <row r="328">
          <cell r="A328" t="str">
            <v>04-59</v>
          </cell>
          <cell r="B328" t="str">
            <v>Additional labour cost for each storey of building above 2nd floor roof level for machine made burnt brick work straight or to curve with inner radius of 6 m and over in any mortar</v>
          </cell>
          <cell r="D328" t="str">
            <v>Cum</v>
          </cell>
          <cell r="E328" t="str">
            <v>04-59</v>
          </cell>
          <cell r="F328">
            <v>406.4</v>
          </cell>
        </row>
        <row r="329">
          <cell r="B329" t="str">
            <v>Brickwork (Wall etc)</v>
          </cell>
        </row>
        <row r="330">
          <cell r="A330" t="str">
            <v>04-60</v>
          </cell>
          <cell r="B330" t="str">
            <v>Burnt brick work in wall 115 mm thick laid and jointed in cement mortar 1:3 straight or to curve with inner radius less than 6 m upto 4.25 m depth</v>
          </cell>
          <cell r="D330" t="str">
            <v>Cum</v>
          </cell>
          <cell r="E330" t="str">
            <v>04-60</v>
          </cell>
          <cell r="F330">
            <v>12856.91</v>
          </cell>
        </row>
        <row r="331">
          <cell r="A331" t="str">
            <v>04-61</v>
          </cell>
          <cell r="B331" t="str">
            <v>Burnt brick work in wall 115 mm thick laid and jointed in cement mortar 1:4 straight or to curve with inner radius less than 6 m upto 4.25 m depth</v>
          </cell>
          <cell r="D331" t="str">
            <v>Cum</v>
          </cell>
          <cell r="E331" t="str">
            <v>04-61</v>
          </cell>
          <cell r="F331">
            <v>12589.47</v>
          </cell>
        </row>
        <row r="332">
          <cell r="A332" t="str">
            <v>04-62</v>
          </cell>
          <cell r="B332" t="str">
            <v>Burnt brick work in wall 115 mm thick laid and jointed in cement mortar 1:6 straight or to curve with inner radius less than 6 m upto 4.25 m depth</v>
          </cell>
          <cell r="D332" t="str">
            <v>Cum</v>
          </cell>
          <cell r="E332" t="str">
            <v>04-62</v>
          </cell>
          <cell r="F332">
            <v>12287.15</v>
          </cell>
        </row>
        <row r="333">
          <cell r="A333" t="str">
            <v>04-63</v>
          </cell>
          <cell r="B333" t="str">
            <v>Burnt brick work in wall over 115 mm thick laid and jointed in cement mortar 1:3 straight or to curve with inner of less than 6 m upto 4.25 depth</v>
          </cell>
          <cell r="D333" t="str">
            <v>Cum</v>
          </cell>
          <cell r="E333" t="str">
            <v>04-63</v>
          </cell>
          <cell r="F333">
            <v>11411.62</v>
          </cell>
        </row>
        <row r="334">
          <cell r="A334" t="str">
            <v>04-64</v>
          </cell>
          <cell r="B334" t="str">
            <v>Burnt brick work in wall over 115 mm thick laid and jointed in cement mortar 1:4 straight or to curve with inner of less than 6 m upto 4.25 depth</v>
          </cell>
          <cell r="D334" t="str">
            <v>Cum</v>
          </cell>
          <cell r="E334" t="str">
            <v>04-64</v>
          </cell>
          <cell r="F334">
            <v>11144.18</v>
          </cell>
        </row>
        <row r="335">
          <cell r="A335" t="str">
            <v>04-65</v>
          </cell>
          <cell r="B335" t="str">
            <v>Burnt brick work in wall over 115 mm thick laid and jointed in cement mortar 1:6 straight or to curve with inner of less than 6 m upto 4.25 depth</v>
          </cell>
          <cell r="D335" t="str">
            <v>Cum</v>
          </cell>
          <cell r="E335" t="str">
            <v>04-65</v>
          </cell>
          <cell r="F335">
            <v>10841.86</v>
          </cell>
        </row>
        <row r="336">
          <cell r="A336" t="str">
            <v>04-66</v>
          </cell>
          <cell r="B336" t="str">
            <v>Burnt brick work in wall 115 mm thick laid and jointed in cement mortar 1:3 straight or to curve with inner radius of less than 6 m, above 4.25 m to 8.25 m depth</v>
          </cell>
          <cell r="D336" t="str">
            <v>Cum</v>
          </cell>
          <cell r="E336" t="str">
            <v>04-66</v>
          </cell>
          <cell r="F336">
            <v>13149.96</v>
          </cell>
        </row>
        <row r="337">
          <cell r="A337" t="str">
            <v>04-67</v>
          </cell>
          <cell r="B337" t="str">
            <v>Burnt brick work in wall 115 mm thick laid and jointed in cement mortar 1:4 straight or to curve with inner radius of less than 6 m, above 4.25 m to 8.25 m depth</v>
          </cell>
          <cell r="D337" t="str">
            <v>Cum</v>
          </cell>
          <cell r="E337" t="str">
            <v>04-67</v>
          </cell>
          <cell r="F337">
            <v>12882.53</v>
          </cell>
        </row>
        <row r="338">
          <cell r="A338" t="str">
            <v>04-68</v>
          </cell>
          <cell r="B338" t="str">
            <v>Burnt brick work in wall 115 mm thick laid and jointed in cement mortar 1:6 straight or to curve with inner radius of less than 6 m, above 4.25 m to 8.25 m depth</v>
          </cell>
          <cell r="D338" t="str">
            <v>Cum</v>
          </cell>
          <cell r="E338" t="str">
            <v>04-68</v>
          </cell>
          <cell r="F338">
            <v>12580.21</v>
          </cell>
        </row>
        <row r="339">
          <cell r="A339" t="str">
            <v>04-69</v>
          </cell>
          <cell r="B339" t="str">
            <v>Burnt brick work in wall over 115 mm thick laid and jointed in cement mortar 1:3 straight or to cuve with inner radius of less than 6 m, above 4.25 m to 8.25 m depth.</v>
          </cell>
          <cell r="D339" t="str">
            <v>Cum</v>
          </cell>
          <cell r="E339" t="str">
            <v>04-69</v>
          </cell>
          <cell r="F339">
            <v>11633.78</v>
          </cell>
        </row>
        <row r="340">
          <cell r="A340" t="str">
            <v>04-70</v>
          </cell>
          <cell r="B340" t="str">
            <v>Burnt brick work in wall over 115 mm thick laid and jointed in cement mortar 1:4 straight or to cuve with inner radius of less than 6 m, above 4.25 m to 8.25 m depth.</v>
          </cell>
          <cell r="D340" t="str">
            <v>Cum</v>
          </cell>
          <cell r="E340" t="str">
            <v>04-70</v>
          </cell>
          <cell r="F340">
            <v>11555.52</v>
          </cell>
        </row>
        <row r="341">
          <cell r="A341" t="str">
            <v>04-71</v>
          </cell>
          <cell r="B341" t="str">
            <v>Burnt brick work in wall over 115 mm thick laid and jointed in cement mortar 1:6 straight or to cuve with inner radius of less than 6 m, above 4.25 m to 8.25 m depth.</v>
          </cell>
          <cell r="D341" t="str">
            <v>Cum</v>
          </cell>
          <cell r="E341" t="str">
            <v>04-71</v>
          </cell>
          <cell r="F341">
            <v>11253.21</v>
          </cell>
        </row>
        <row r="342">
          <cell r="A342" t="str">
            <v>04-72</v>
          </cell>
          <cell r="B342" t="str">
            <v>Burnt brick work in wall 115 mm thick laid and jointed in cement mortar 1:3 straight or to curve with inner radius of less than 6 m, above 8.25 m to 12 m depth</v>
          </cell>
          <cell r="D342" t="str">
            <v>Cum</v>
          </cell>
          <cell r="E342" t="str">
            <v>04-72</v>
          </cell>
          <cell r="F342">
            <v>13456.94</v>
          </cell>
        </row>
        <row r="343">
          <cell r="A343" t="str">
            <v>04-73</v>
          </cell>
          <cell r="B343" t="str">
            <v>Burnt brick work in wall 115 mm thick laid and jointed in cement mortar 1:4 straight or to curve with inner radius of less than 6 m, above 8.25 m to 12 m depth</v>
          </cell>
          <cell r="D343" t="str">
            <v>Cum</v>
          </cell>
          <cell r="E343" t="str">
            <v>04-73</v>
          </cell>
          <cell r="F343">
            <v>13189.5</v>
          </cell>
        </row>
        <row r="344">
          <cell r="A344" t="str">
            <v>04-74</v>
          </cell>
          <cell r="B344" t="str">
            <v>Burnt brick work in wall 115 mm thick laid and jointed in cement mortar 1:6 straight or to curve with inner radius of less than 6 m, above 8.25 m to 12 m depth</v>
          </cell>
          <cell r="D344" t="str">
            <v>Cum</v>
          </cell>
          <cell r="E344" t="str">
            <v>04-74</v>
          </cell>
          <cell r="F344">
            <v>12887.18</v>
          </cell>
        </row>
        <row r="345">
          <cell r="A345" t="str">
            <v>04-75</v>
          </cell>
          <cell r="B345" t="str">
            <v>Burnt brick work in wall over 115 mm thick laid and jointed in cement mortar 1:3 straight or to curve with inner radius of less than 6 m, above 8.25 m to 12 m depth</v>
          </cell>
          <cell r="D345" t="str">
            <v>Cum</v>
          </cell>
          <cell r="E345" t="str">
            <v>04-75</v>
          </cell>
          <cell r="F345">
            <v>12088.79</v>
          </cell>
        </row>
        <row r="346">
          <cell r="A346" t="str">
            <v>04-76</v>
          </cell>
          <cell r="B346" t="str">
            <v>Burnt brick work in wall over 115 mm thick laid and jointed in cement mortar 1:4 straight or to curve with inner radius of less than 6 m, above 8.25 m to 12 m depth</v>
          </cell>
          <cell r="D346" t="str">
            <v>Cum</v>
          </cell>
          <cell r="E346" t="str">
            <v>04-76</v>
          </cell>
          <cell r="F346">
            <v>11821.36</v>
          </cell>
        </row>
        <row r="347">
          <cell r="A347" t="str">
            <v>04-77</v>
          </cell>
          <cell r="B347" t="str">
            <v>Burnt brick work in wall over 115 mm thick laid and jointed in cement mortar 1:6 straight or to curve with inner radius of less than 6 m, above 8.25 m to 12 m depth</v>
          </cell>
          <cell r="D347" t="str">
            <v>Cum</v>
          </cell>
          <cell r="E347" t="str">
            <v>04-77</v>
          </cell>
          <cell r="F347">
            <v>11519.04</v>
          </cell>
        </row>
        <row r="348">
          <cell r="B348" t="str">
            <v>Arches</v>
          </cell>
        </row>
        <row r="349">
          <cell r="A349" t="str">
            <v>04-78</v>
          </cell>
          <cell r="B349" t="str">
            <v>Cut and rubbed brick work in arches and vaults, etc laid and jointed in cement mortar 1:3.</v>
          </cell>
          <cell r="D349" t="str">
            <v>Cum</v>
          </cell>
          <cell r="E349" t="str">
            <v>04-78</v>
          </cell>
          <cell r="F349">
            <v>25371.03</v>
          </cell>
        </row>
        <row r="350">
          <cell r="A350" t="str">
            <v>04-79</v>
          </cell>
          <cell r="B350" t="str">
            <v>Cut and rubbed brick work in arches and vaults, etc laid and jointed in cement mortar 1:4.</v>
          </cell>
          <cell r="D350" t="str">
            <v>Cum</v>
          </cell>
          <cell r="E350" t="str">
            <v>04-79</v>
          </cell>
          <cell r="F350">
            <v>25103.599999999999</v>
          </cell>
        </row>
        <row r="351">
          <cell r="B351" t="str">
            <v>Honeycomb Brick work:</v>
          </cell>
        </row>
        <row r="352">
          <cell r="A352" t="str">
            <v>04-80</v>
          </cell>
          <cell r="B352" t="str">
            <v>Brick work in honey comb walls any description laid and jointed in cement mortar 1:3.</v>
          </cell>
          <cell r="D352" t="str">
            <v>Cum</v>
          </cell>
          <cell r="E352" t="str">
            <v>04-80</v>
          </cell>
          <cell r="F352">
            <v>5961.44</v>
          </cell>
        </row>
        <row r="353">
          <cell r="A353" t="str">
            <v>04-81</v>
          </cell>
          <cell r="B353" t="str">
            <v>Brick work in honey comb walls any description laid and jointed in cement mortar 1:4.</v>
          </cell>
          <cell r="D353" t="str">
            <v>Cum</v>
          </cell>
          <cell r="E353" t="str">
            <v>04-81</v>
          </cell>
          <cell r="F353">
            <v>5846.92</v>
          </cell>
        </row>
        <row r="354">
          <cell r="A354" t="str">
            <v>04-82</v>
          </cell>
          <cell r="B354" t="str">
            <v>Brick work in honey comb walls any description laid and jointed in cement mortar 1:6.</v>
          </cell>
          <cell r="D354" t="str">
            <v>Cum</v>
          </cell>
          <cell r="E354" t="str">
            <v>04-82</v>
          </cell>
          <cell r="F354">
            <v>5737.06</v>
          </cell>
        </row>
        <row r="355">
          <cell r="B355" t="str">
            <v>Fire Bricks.</v>
          </cell>
        </row>
        <row r="356">
          <cell r="A356" t="str">
            <v>04-83</v>
          </cell>
          <cell r="B356" t="str">
            <v>Fire brick work set and jointed in fire clay.</v>
          </cell>
          <cell r="D356" t="str">
            <v>Cum</v>
          </cell>
          <cell r="E356" t="str">
            <v>04-83</v>
          </cell>
          <cell r="F356">
            <v>63671.89</v>
          </cell>
        </row>
        <row r="357">
          <cell r="A357" t="str">
            <v>04-84</v>
          </cell>
          <cell r="B357" t="str">
            <v>Fire brick work set and jointed in fire clay (except cost of brick)</v>
          </cell>
          <cell r="D357" t="str">
            <v>Cum</v>
          </cell>
          <cell r="E357" t="str">
            <v>04-84</v>
          </cell>
          <cell r="F357">
            <v>8602.1200000000008</v>
          </cell>
        </row>
        <row r="358">
          <cell r="B358" t="str">
            <v>Cavity Walls:</v>
          </cell>
        </row>
        <row r="359">
          <cell r="A359" t="str">
            <v>04-85</v>
          </cell>
          <cell r="B359" t="str">
            <v>Extra to brick work for forming cavity, 57 mm wide, laid and jointed in cement mortar, 1:3 as specified.  One face of wall to be measured.</v>
          </cell>
          <cell r="D359" t="str">
            <v>Sqm</v>
          </cell>
          <cell r="E359" t="str">
            <v>04-85</v>
          </cell>
          <cell r="F359">
            <v>696.26</v>
          </cell>
        </row>
        <row r="360">
          <cell r="A360" t="str">
            <v>04-86</v>
          </cell>
          <cell r="B360" t="str">
            <v>Extra to brick work for forming cavity, 57 mm wide, laid and jointed in cement mortar, 1:4 as specified.  One face of wall to be measured.</v>
          </cell>
          <cell r="D360" t="str">
            <v>Sqm</v>
          </cell>
          <cell r="E360" t="str">
            <v>04-86</v>
          </cell>
          <cell r="F360">
            <v>696.26</v>
          </cell>
        </row>
        <row r="361">
          <cell r="A361" t="str">
            <v>04-87</v>
          </cell>
          <cell r="B361" t="str">
            <v>Extra to brick work for forming cavity, 57 mm wide, laid and jointed in cement mortar, 1:6 as specified.  One face of wall to be measured.</v>
          </cell>
          <cell r="D361" t="str">
            <v>Sqm</v>
          </cell>
          <cell r="E361" t="str">
            <v>04-87</v>
          </cell>
          <cell r="F361">
            <v>696.26</v>
          </cell>
        </row>
        <row r="362">
          <cell r="A362" t="str">
            <v>04-88</v>
          </cell>
          <cell r="B362" t="str">
            <v>Facing with machine made tiles built in CM 1:3 (228 mm x 114 mm x 43 mm to 47 mm thick)</v>
          </cell>
          <cell r="D362" t="str">
            <v>Sqm</v>
          </cell>
          <cell r="E362" t="str">
            <v>04-88</v>
          </cell>
          <cell r="F362">
            <v>2763.3</v>
          </cell>
        </row>
        <row r="363">
          <cell r="B363" t="str">
            <v>Pointing to Brick work:</v>
          </cell>
        </row>
        <row r="364">
          <cell r="A364" t="str">
            <v>04-89</v>
          </cell>
          <cell r="B364" t="str">
            <v>Pointing flush, or recessed in CM 1:3 to old or new brick work built in any mortar</v>
          </cell>
          <cell r="D364" t="str">
            <v>Sqm</v>
          </cell>
          <cell r="E364" t="str">
            <v>04-89</v>
          </cell>
          <cell r="F364">
            <v>284.35000000000002</v>
          </cell>
        </row>
        <row r="365">
          <cell r="A365" t="str">
            <v>04-90</v>
          </cell>
          <cell r="B365" t="str">
            <v>Pointing flush, or recessed in CM 1:4 to old or new brick work built in any mortar</v>
          </cell>
          <cell r="D365" t="str">
            <v>Sqm</v>
          </cell>
          <cell r="E365" t="str">
            <v>04-90</v>
          </cell>
          <cell r="F365">
            <v>279.11</v>
          </cell>
        </row>
        <row r="366">
          <cell r="A366" t="str">
            <v>04-91</v>
          </cell>
          <cell r="B366" t="str">
            <v>Pointing flush, or recessed in CM 1:6 to old or new brick work built in any mortar</v>
          </cell>
          <cell r="D366" t="str">
            <v>Sqm</v>
          </cell>
          <cell r="E366" t="str">
            <v>04-91</v>
          </cell>
          <cell r="F366">
            <v>273.69</v>
          </cell>
        </row>
        <row r="367">
          <cell r="A367" t="str">
            <v>04-92</v>
          </cell>
          <cell r="B367" t="str">
            <v>Tuck pointing in CM 1:3 to old or new brick work built in any  mortar</v>
          </cell>
          <cell r="D367" t="str">
            <v>Sqm</v>
          </cell>
          <cell r="E367" t="str">
            <v>04-92</v>
          </cell>
          <cell r="F367">
            <v>337.24</v>
          </cell>
        </row>
        <row r="368">
          <cell r="A368" t="str">
            <v>04-93</v>
          </cell>
          <cell r="B368" t="str">
            <v>Tuck pointing in CM 1:4 to old or new brick work built in any  mortar</v>
          </cell>
          <cell r="D368" t="str">
            <v>Sqm</v>
          </cell>
          <cell r="E368" t="str">
            <v>04-93</v>
          </cell>
          <cell r="F368">
            <v>331.99</v>
          </cell>
        </row>
        <row r="369">
          <cell r="A369" t="str">
            <v>04-94</v>
          </cell>
          <cell r="B369" t="str">
            <v>Tuck pointing in CM 1:6 to old or new brick work built in any  mortar</v>
          </cell>
          <cell r="D369" t="str">
            <v>Sqm</v>
          </cell>
          <cell r="E369" t="str">
            <v>04-94</v>
          </cell>
          <cell r="F369">
            <v>326.57</v>
          </cell>
        </row>
        <row r="370">
          <cell r="A370" t="str">
            <v>04-95</v>
          </cell>
          <cell r="B370" t="str">
            <v>Struck pointing in CM 1:1 to old or new brick work built in any mortar.</v>
          </cell>
          <cell r="D370" t="str">
            <v>Sqm</v>
          </cell>
          <cell r="E370" t="str">
            <v>04-95</v>
          </cell>
          <cell r="F370">
            <v>364.79</v>
          </cell>
        </row>
        <row r="371">
          <cell r="A371" t="str">
            <v>04-96</v>
          </cell>
          <cell r="B371" t="str">
            <v>Struck pointing in CM 1:2 to old or new brick work built in any mortar.</v>
          </cell>
          <cell r="D371" t="str">
            <v>Sqm</v>
          </cell>
          <cell r="E371" t="str">
            <v>04-96</v>
          </cell>
          <cell r="F371">
            <v>330.15</v>
          </cell>
        </row>
        <row r="372">
          <cell r="A372" t="str">
            <v>04-97</v>
          </cell>
          <cell r="B372" t="str">
            <v>Racking out joints of old walls built in any mortar, including preparing surface for repointing</v>
          </cell>
          <cell r="D372" t="str">
            <v>Sqm</v>
          </cell>
          <cell r="E372" t="str">
            <v>04-97</v>
          </cell>
          <cell r="F372">
            <v>253.86</v>
          </cell>
        </row>
        <row r="373">
          <cell r="B373" t="str">
            <v>Damp Proof Courses (DPC)</v>
          </cell>
        </row>
        <row r="374">
          <cell r="A374" t="str">
            <v>04-98</v>
          </cell>
          <cell r="B374" t="str">
            <v>13 mm thick DPC of CM 1:3 mixed with pudlo(or other similar approved mateial )3% by weight</v>
          </cell>
          <cell r="D374" t="str">
            <v>Sqm</v>
          </cell>
          <cell r="E374" t="str">
            <v>04-98</v>
          </cell>
          <cell r="F374">
            <v>350.37</v>
          </cell>
        </row>
        <row r="375">
          <cell r="A375" t="str">
            <v>04-99</v>
          </cell>
          <cell r="B375" t="str">
            <v>20 mm thick DPC of CM 1:3 mixed with pudlo or other similar approved mateial 3% by weight</v>
          </cell>
          <cell r="D375" t="str">
            <v>Sqm</v>
          </cell>
          <cell r="E375" t="str">
            <v>04-99</v>
          </cell>
          <cell r="F375">
            <v>525.78</v>
          </cell>
        </row>
        <row r="376">
          <cell r="A376" t="str">
            <v>04-100</v>
          </cell>
          <cell r="B376" t="str">
            <v>DPC of hessien cloth No. 2 impregnated with bitumen (hot application) as specified</v>
          </cell>
          <cell r="D376" t="str">
            <v>Sqm</v>
          </cell>
          <cell r="E376" t="str">
            <v>04-100</v>
          </cell>
          <cell r="F376">
            <v>280.69</v>
          </cell>
        </row>
        <row r="377">
          <cell r="A377" t="str">
            <v>04-101</v>
          </cell>
          <cell r="B377" t="str">
            <v>DPC of double layer of polythene sheet as specified</v>
          </cell>
          <cell r="D377" t="str">
            <v>Sqm</v>
          </cell>
          <cell r="E377" t="str">
            <v>04-101</v>
          </cell>
          <cell r="F377">
            <v>495.4</v>
          </cell>
        </row>
        <row r="378">
          <cell r="A378" t="str">
            <v>04-102</v>
          </cell>
          <cell r="B378" t="str">
            <v>50 mm thick PCC (1:2:4) using 3 mm aggregate and finished smooth with steel float, covered with two coats, each of hot bitumen @ 0.75 Kg per Sqm and blinded with 0.012 Cum of sand per Sqm</v>
          </cell>
          <cell r="D378" t="str">
            <v>Sqm</v>
          </cell>
          <cell r="E378" t="str">
            <v>04-102</v>
          </cell>
          <cell r="F378">
            <v>658.83</v>
          </cell>
        </row>
        <row r="379">
          <cell r="B379" t="str">
            <v>Miscellaneous</v>
          </cell>
        </row>
        <row r="380">
          <cell r="A380" t="str">
            <v>04-103</v>
          </cell>
          <cell r="B380" t="str">
            <v>Extra only to brick work built in any mortar for splayed, bull-nosed or moulded angle bricks.</v>
          </cell>
          <cell r="D380" t="str">
            <v>Metre</v>
          </cell>
          <cell r="E380" t="str">
            <v>04-103</v>
          </cell>
          <cell r="F380">
            <v>229.26</v>
          </cell>
        </row>
        <row r="381">
          <cell r="A381" t="str">
            <v>04-104</v>
          </cell>
          <cell r="B381" t="str">
            <v>Extra only to brick built in any mortar for splayed or bull-nosed brick on edge, window sills any width, set tilting to project 40 mm grooved for watr bar and throated.</v>
          </cell>
          <cell r="D381" t="str">
            <v>Metre</v>
          </cell>
          <cell r="E381" t="str">
            <v>04-104</v>
          </cell>
          <cell r="F381">
            <v>343.9</v>
          </cell>
        </row>
        <row r="382">
          <cell r="A382" t="str">
            <v>04-105</v>
          </cell>
          <cell r="B382" t="str">
            <v>Extra only to brick work built in any mortar for plain or moulded purpose made brick, cornices, oversailing courses, neckings, strings or copings including weathering or throating of required</v>
          </cell>
          <cell r="D382" t="str">
            <v>Sqm</v>
          </cell>
          <cell r="E382" t="str">
            <v>04-105</v>
          </cell>
          <cell r="F382">
            <v>562.74</v>
          </cell>
        </row>
        <row r="383">
          <cell r="A383" t="str">
            <v>04-106</v>
          </cell>
          <cell r="B383" t="str">
            <v>Cutting out in any mortar and facing up with brick work in CM 1:3, where old walls had been bonded in and removed.</v>
          </cell>
          <cell r="D383" t="str">
            <v>Sqm</v>
          </cell>
          <cell r="E383" t="str">
            <v>04-106</v>
          </cell>
          <cell r="F383">
            <v>1233.1199999999999</v>
          </cell>
        </row>
        <row r="384">
          <cell r="A384" t="str">
            <v>04-107</v>
          </cell>
          <cell r="B384" t="str">
            <v>Cutting out decayed brick work in any mortar and refacing with new brick (any bond) in CM 1:3 and pointing/striking in same mortar, 115 mm thick.</v>
          </cell>
          <cell r="D384" t="str">
            <v>Sqm</v>
          </cell>
          <cell r="E384" t="str">
            <v>04-107</v>
          </cell>
          <cell r="F384">
            <v>1492.55</v>
          </cell>
        </row>
        <row r="385">
          <cell r="A385" t="str">
            <v>04-108</v>
          </cell>
          <cell r="B385" t="str">
            <v>Cutting out old air bricks, gratings, soot doors and similar (including frames etc) and fix only new / replacements including bedding and joining in cement mortar, removal to and from stores, 230 mm x 75 mm upto 330 mm x 230 mm.</v>
          </cell>
          <cell r="D385" t="str">
            <v>C Nos</v>
          </cell>
          <cell r="E385" t="str">
            <v>04-108</v>
          </cell>
          <cell r="F385">
            <v>20842.22</v>
          </cell>
        </row>
        <row r="386">
          <cell r="A386" t="str">
            <v>04-109</v>
          </cell>
          <cell r="B386" t="str">
            <v>Cutting out old air bricks, gratings, soot doors and similar (including frames etc) and fix only new / replacements including bedding and joining in cement mortar, removal to and from stores, 460 mm x 230 mm upto 610 mm x 380 mm.</v>
          </cell>
          <cell r="D386" t="str">
            <v>C Nos</v>
          </cell>
          <cell r="E386" t="str">
            <v>04-109</v>
          </cell>
          <cell r="F386">
            <v>26052.81</v>
          </cell>
        </row>
        <row r="387">
          <cell r="A387" t="str">
            <v>04-110</v>
          </cell>
          <cell r="B387" t="str">
            <v>Sweeping chimeys including removal of soot and other obstructions - single storey.</v>
          </cell>
          <cell r="D387" t="str">
            <v>C Nos</v>
          </cell>
          <cell r="E387" t="str">
            <v>04-110</v>
          </cell>
          <cell r="F387">
            <v>5643.44</v>
          </cell>
        </row>
        <row r="388">
          <cell r="A388" t="str">
            <v>04-111</v>
          </cell>
          <cell r="B388" t="str">
            <v>Sweeping chimeys including removal of soot and other obstructions - double storey.</v>
          </cell>
          <cell r="D388" t="str">
            <v>C Nos</v>
          </cell>
          <cell r="E388" t="str">
            <v>04-111</v>
          </cell>
          <cell r="F388">
            <v>11286.88</v>
          </cell>
        </row>
        <row r="389">
          <cell r="B389" t="str">
            <v>Shuttering for Brick Lintels:</v>
          </cell>
        </row>
        <row r="390">
          <cell r="A390" t="str">
            <v>04-112</v>
          </cell>
          <cell r="B390" t="str">
            <v>Shuttering for slabs, landings, lintels, beams, columns and the like etc</v>
          </cell>
          <cell r="D390" t="str">
            <v>Sqm</v>
          </cell>
          <cell r="E390" t="str">
            <v>04-112</v>
          </cell>
          <cell r="F390">
            <v>455.43</v>
          </cell>
        </row>
        <row r="391">
          <cell r="B391" t="str">
            <v>Flue Pipe:</v>
          </cell>
        </row>
        <row r="392">
          <cell r="A392" t="str">
            <v>04-113</v>
          </cell>
          <cell r="B392" t="str">
            <v>Supply and fix AC building pipe class "A" 80 mm dia with spigot and socket joint for flue etc including jointing</v>
          </cell>
          <cell r="D392" t="str">
            <v>Metre</v>
          </cell>
          <cell r="E392" t="str">
            <v>04-113</v>
          </cell>
          <cell r="F392">
            <v>224.13</v>
          </cell>
        </row>
        <row r="393">
          <cell r="A393" t="str">
            <v>04-114</v>
          </cell>
          <cell r="B393" t="str">
            <v>Supply and fix AC building pipe class "A" 100 mm dia with spigot and socket joint for flue etc including jointing</v>
          </cell>
          <cell r="D393" t="str">
            <v>Metre</v>
          </cell>
          <cell r="E393" t="str">
            <v>04-114</v>
          </cell>
          <cell r="F393">
            <v>278.64</v>
          </cell>
        </row>
        <row r="394">
          <cell r="A394" t="str">
            <v>04-115</v>
          </cell>
          <cell r="B394" t="str">
            <v>Supply and fix AC building pipe class "A" 150 mm dia with spigot and socket joint for flue etc including jointing</v>
          </cell>
          <cell r="D394" t="str">
            <v>Metre</v>
          </cell>
          <cell r="E394" t="str">
            <v>04-115</v>
          </cell>
          <cell r="F394">
            <v>431.76</v>
          </cell>
        </row>
        <row r="396">
          <cell r="B396" t="str">
            <v>5-STONE MASONRY</v>
          </cell>
        </row>
        <row r="397">
          <cell r="B397" t="str">
            <v>Random rubble-Stone Masonary Brought upto Course</v>
          </cell>
        </row>
        <row r="398">
          <cell r="A398" t="str">
            <v>05-01</v>
          </cell>
          <cell r="B398" t="str">
            <v>Random rubble stone masonary  brought upto courses every 45 Cm to 105 Cm to 110 Cm roughly hammer dressed stone, well bonded, faced with hammer dressed selected stone with square quoins and jambs, any thickness in building work PLATE - I laid dry.</v>
          </cell>
          <cell r="D398" t="str">
            <v>Cum</v>
          </cell>
          <cell r="E398" t="str">
            <v>05-01</v>
          </cell>
          <cell r="F398" t="str">
            <v>2/898.62</v>
          </cell>
        </row>
        <row r="399">
          <cell r="A399" t="str">
            <v>05-02</v>
          </cell>
          <cell r="B399" t="str">
            <v xml:space="preserve">Random rubble stone masonary  brought upto courses every 45 Cm to 105 Cm to 110 Cm roughly hammer dressed stone, well bonded, faced with hammer dressed selected stone with square quoins and jambs, any thickness in building work PLATE - I laid and jointed </v>
          </cell>
          <cell r="D399" t="str">
            <v>Cum</v>
          </cell>
          <cell r="E399" t="str">
            <v>05-02</v>
          </cell>
          <cell r="F399">
            <v>4881.87</v>
          </cell>
        </row>
        <row r="400">
          <cell r="A400" t="str">
            <v>05-03</v>
          </cell>
          <cell r="B400" t="str">
            <v xml:space="preserve">Random rubble stone masonary  brought upto courses every 45 Cm to 105 Cm to 110 Cm roughly hammer dressed stone, well bonded, faced with hammer dressed selected stone with square quoins and jambs, any thickness in building work PLATE - I laid and jointed </v>
          </cell>
          <cell r="D400" t="str">
            <v>Cum</v>
          </cell>
          <cell r="E400" t="str">
            <v>05-03</v>
          </cell>
          <cell r="F400">
            <v>4564.55</v>
          </cell>
        </row>
        <row r="401">
          <cell r="A401" t="str">
            <v>05-04</v>
          </cell>
          <cell r="B401" t="str">
            <v>Random rubble stone masonary  brought upto courses every 45 Cm to 105 Cm to 110 Cm roughly hammer dressed stone, well bonded, faced with hammer dressed selected stone with square quoins and jambs, any thickness in building work PLATE - I laid dry as in Re</v>
          </cell>
          <cell r="D401" t="str">
            <v>Cum</v>
          </cell>
          <cell r="E401" t="str">
            <v>05-04</v>
          </cell>
          <cell r="F401">
            <v>3221.84</v>
          </cell>
        </row>
        <row r="402">
          <cell r="A402" t="str">
            <v>05-05</v>
          </cell>
          <cell r="B402" t="str">
            <v xml:space="preserve">Random rubble stone masonary  brought upto courses every 45 Cm to 105 Cm to 110 Cm roughly hammer dressed stone, well bonded, faced with hammer dressed selected stone with square quoins and jambs, any thickness in building work PLATE - I laid and jointed </v>
          </cell>
          <cell r="D402" t="str">
            <v>Cum</v>
          </cell>
          <cell r="E402" t="str">
            <v>05-05</v>
          </cell>
          <cell r="F402">
            <v>5319.48</v>
          </cell>
        </row>
        <row r="403">
          <cell r="A403" t="str">
            <v>05-06</v>
          </cell>
          <cell r="B403" t="str">
            <v xml:space="preserve">Random rubble stone masonary  brought upto courses every 45 Cm to 105 Cm to 110 Cm roughly hammer dressed stone, well bonded, faced with hammer dressed selected stone with square quoins and jambs, any thickness in building work PLATE - I laid and jointed </v>
          </cell>
          <cell r="D403" t="str">
            <v>Cum</v>
          </cell>
          <cell r="E403" t="str">
            <v>05-06</v>
          </cell>
          <cell r="F403">
            <v>5002.17</v>
          </cell>
        </row>
        <row r="404">
          <cell r="B404" t="str">
            <v>Squared Rubble-Un-Coursed</v>
          </cell>
        </row>
        <row r="405">
          <cell r="A405" t="str">
            <v>05-07</v>
          </cell>
          <cell r="B405" t="str">
            <v>Squared rubble, uncoursed roughly hammer dressed stone, well bonded, faced with hammer dressed selected stone with square quoins and jambs, any thickness in building work PLATE-II, laid dry.</v>
          </cell>
          <cell r="D405" t="str">
            <v>Cum</v>
          </cell>
          <cell r="E405" t="str">
            <v>05-07</v>
          </cell>
          <cell r="F405">
            <v>3903.21</v>
          </cell>
        </row>
        <row r="406">
          <cell r="A406" t="str">
            <v>05-08</v>
          </cell>
          <cell r="B406" t="str">
            <v>Squared rubble, uncoursed roughly hammer dressed stone, well bonded, faced with hammer dressed selected stone with square quoins and jambs, any thickness in building work PLATE-II, in cement mortar 1:4.</v>
          </cell>
          <cell r="D406" t="str">
            <v>Cum</v>
          </cell>
          <cell r="E406" t="str">
            <v>05-08</v>
          </cell>
          <cell r="F406">
            <v>6241.2</v>
          </cell>
        </row>
        <row r="407">
          <cell r="A407" t="str">
            <v>05-09</v>
          </cell>
          <cell r="B407" t="str">
            <v>Squared rubble, uncoursed roughly hammer dressed stone, well bonded, faced with hammer dressed selected stone with square quoins and jambs, any thickness in building work PLATE-II, in cement mortar 1:6.</v>
          </cell>
          <cell r="D407" t="str">
            <v>Cum</v>
          </cell>
          <cell r="E407" t="str">
            <v>05-09</v>
          </cell>
          <cell r="F407">
            <v>5923.87</v>
          </cell>
        </row>
        <row r="408">
          <cell r="B408" t="str">
            <v>Squared Rubble- Regular Coursed</v>
          </cell>
        </row>
        <row r="409">
          <cell r="A409" t="str">
            <v>05-10</v>
          </cell>
          <cell r="B409" t="str">
            <v>Add to item 5-7, 5-8,and 5-9 if laid to regular courses 150mm to 230mm thick PLATE III</v>
          </cell>
          <cell r="D409" t="str">
            <v>Cum</v>
          </cell>
          <cell r="E409" t="str">
            <v>05-10</v>
          </cell>
          <cell r="F409">
            <v>461.74</v>
          </cell>
        </row>
        <row r="410">
          <cell r="B410" t="str">
            <v>Block and Ashlar Masonry</v>
          </cell>
        </row>
        <row r="411">
          <cell r="A411" t="str">
            <v>05-11</v>
          </cell>
          <cell r="B411" t="str">
            <v>Extra over squared rubble regular coursed masonry for block in course - Plate -IV (per face of wall)</v>
          </cell>
          <cell r="D411" t="str">
            <v>Sqm</v>
          </cell>
          <cell r="E411" t="str">
            <v>05-11</v>
          </cell>
          <cell r="F411">
            <v>660.04</v>
          </cell>
        </row>
        <row r="412">
          <cell r="A412" t="str">
            <v>05-12</v>
          </cell>
          <cell r="B412" t="str">
            <v>Extra over squared rubble regular coursed masonry for block in ASHLAR - Plate -IV (per face of wall)</v>
          </cell>
          <cell r="D412" t="str">
            <v>Sqm</v>
          </cell>
          <cell r="E412" t="str">
            <v>05-12</v>
          </cell>
          <cell r="F412">
            <v>850.36</v>
          </cell>
        </row>
        <row r="413">
          <cell r="B413" t="str">
            <v>Pointing</v>
          </cell>
        </row>
        <row r="414">
          <cell r="A414" t="str">
            <v>05-13</v>
          </cell>
          <cell r="B414" t="str">
            <v>Pointing struck, flush or recessed to old or new stone masonry any type, in cement mortar 1:3</v>
          </cell>
          <cell r="D414" t="str">
            <v>Sqm</v>
          </cell>
          <cell r="E414" t="str">
            <v>05-13</v>
          </cell>
          <cell r="F414">
            <v>407.47</v>
          </cell>
        </row>
        <row r="415">
          <cell r="A415" t="str">
            <v>05-14</v>
          </cell>
          <cell r="B415" t="str">
            <v>Pointing struck, flush or recessed to old or new stone masonry any type, in coloured cement mortar 1:3</v>
          </cell>
          <cell r="D415" t="str">
            <v>Sqm</v>
          </cell>
          <cell r="E415" t="str">
            <v>05-14</v>
          </cell>
          <cell r="F415">
            <v>451.74</v>
          </cell>
        </row>
        <row r="416">
          <cell r="A416" t="str">
            <v>05-15</v>
          </cell>
          <cell r="B416" t="str">
            <v>Pointing struck, flush or recessed to old or new stone masonry any type, in cement mortar 1:4</v>
          </cell>
          <cell r="D416" t="str">
            <v>Sqm</v>
          </cell>
          <cell r="E416" t="str">
            <v>05-15</v>
          </cell>
          <cell r="F416">
            <v>402.14</v>
          </cell>
        </row>
        <row r="417">
          <cell r="A417" t="str">
            <v>05-16</v>
          </cell>
          <cell r="B417" t="str">
            <v>Pointing struck, flush or recessed to old or new stone masonry any type, in coloured cement mortar 1:4</v>
          </cell>
          <cell r="D417" t="str">
            <v>Sqm</v>
          </cell>
          <cell r="E417" t="str">
            <v>05-16</v>
          </cell>
          <cell r="F417">
            <v>441.19</v>
          </cell>
        </row>
        <row r="418">
          <cell r="A418" t="str">
            <v>05-17</v>
          </cell>
          <cell r="B418" t="str">
            <v>Tuck pointing, to old or new stone masonry any type in cement mortar 1:3</v>
          </cell>
          <cell r="D418" t="str">
            <v>Sqm</v>
          </cell>
          <cell r="E418" t="str">
            <v>05-17</v>
          </cell>
          <cell r="F418">
            <v>372.95</v>
          </cell>
        </row>
        <row r="419">
          <cell r="A419" t="str">
            <v>05-18</v>
          </cell>
          <cell r="B419" t="str">
            <v>Tuck pointing, to old or new stone masonry any type in coloured cement mortar 1:3</v>
          </cell>
          <cell r="D419" t="str">
            <v>Sqm</v>
          </cell>
          <cell r="E419" t="str">
            <v>05-18</v>
          </cell>
          <cell r="F419">
            <v>418.97</v>
          </cell>
        </row>
        <row r="420">
          <cell r="A420" t="str">
            <v>05-19</v>
          </cell>
          <cell r="B420" t="str">
            <v>Tuck pointing, to old or new stone masonry any type in cement mortar 1:4</v>
          </cell>
          <cell r="D420" t="str">
            <v>Sqm</v>
          </cell>
          <cell r="E420" t="str">
            <v>05-19</v>
          </cell>
          <cell r="F420">
            <v>364.41</v>
          </cell>
        </row>
        <row r="421">
          <cell r="A421" t="str">
            <v>05-20</v>
          </cell>
          <cell r="B421" t="str">
            <v>Tuck pointing, to old or new stone masonry any type in coloured cement mortar 1:4</v>
          </cell>
          <cell r="D421" t="str">
            <v>Sqm</v>
          </cell>
          <cell r="E421" t="str">
            <v>05-20</v>
          </cell>
          <cell r="F421">
            <v>403.47</v>
          </cell>
        </row>
        <row r="422">
          <cell r="A422" t="str">
            <v>05-21</v>
          </cell>
          <cell r="B422" t="str">
            <v>Struck pointing, to old or new stone masonry any type in cement mortar 1:1</v>
          </cell>
          <cell r="D422" t="str">
            <v>Sqm</v>
          </cell>
          <cell r="E422" t="str">
            <v>05-21</v>
          </cell>
          <cell r="F422">
            <v>406.12</v>
          </cell>
        </row>
        <row r="423">
          <cell r="A423" t="str">
            <v>05-22</v>
          </cell>
          <cell r="B423" t="str">
            <v>Struck pointing, to old or new stone masonry any type in coloured cement mortar 1:1</v>
          </cell>
          <cell r="D423" t="str">
            <v>Sqm</v>
          </cell>
          <cell r="E423" t="str">
            <v>05-22</v>
          </cell>
          <cell r="F423">
            <v>455.59</v>
          </cell>
        </row>
        <row r="424">
          <cell r="B424" t="str">
            <v>Dressed Stonework</v>
          </cell>
        </row>
        <row r="425">
          <cell r="A425" t="str">
            <v>05-23</v>
          </cell>
          <cell r="B425" t="str">
            <v>Stone in blocks, with faces, beds and joints on one-line dressed as in bands, string and plinth courses, blocking courses pilaster, cornice, columns, caps, bases, copings, kneelers, lintels, etc., (measured net) - built in cement mortar 1:4</v>
          </cell>
          <cell r="D425" t="str">
            <v>Cum</v>
          </cell>
          <cell r="E425" t="str">
            <v>05-23</v>
          </cell>
          <cell r="F425">
            <v>7157.03</v>
          </cell>
        </row>
        <row r="426">
          <cell r="A426" t="str">
            <v>05-24</v>
          </cell>
          <cell r="B426" t="str">
            <v>Stone in blocks, with faces, beds and joints on one-line dressed as in bands, string and plinth courses, blocking courses pilaster, cornice, columns, caps, bases, copings, kneelers, lintels, etc., (measured net) - built in cement mortar 1:6</v>
          </cell>
          <cell r="D426" t="str">
            <v>Cum</v>
          </cell>
          <cell r="E426" t="str">
            <v>05-24</v>
          </cell>
          <cell r="F426">
            <v>6839.7</v>
          </cell>
        </row>
        <row r="427">
          <cell r="B427" t="str">
            <v>Door and Window Sills, etc.</v>
          </cell>
        </row>
        <row r="428">
          <cell r="A428" t="str">
            <v>05-25</v>
          </cell>
          <cell r="B428" t="str">
            <v>Providing and laying of door and window sills, steps, etc., plain face on exposed surface and chisel dressed on all other faces, sunk and weathered if required, including ends, set and jointed in cement mortar 1:4</v>
          </cell>
          <cell r="D428" t="str">
            <v>Cum</v>
          </cell>
          <cell r="E428" t="str">
            <v>05-25</v>
          </cell>
          <cell r="F428">
            <v>14499.4</v>
          </cell>
        </row>
        <row r="429">
          <cell r="B429" t="str">
            <v>Boulders in Crates, Pitching, Etc.</v>
          </cell>
        </row>
        <row r="430">
          <cell r="A430" t="str">
            <v>05-26</v>
          </cell>
          <cell r="B430" t="str">
            <v>Boulder filling dry hand packets as filling behind retaining walls in pitching and bunds.</v>
          </cell>
          <cell r="D430" t="str">
            <v>Cum</v>
          </cell>
          <cell r="E430" t="str">
            <v>05-26</v>
          </cell>
          <cell r="F430">
            <v>1366.29</v>
          </cell>
        </row>
        <row r="431">
          <cell r="A431" t="str">
            <v>05-27</v>
          </cell>
          <cell r="B431" t="str">
            <v>Boulder filling in crates including laying ready made wire mattress in position, hand packing boulders folding wire mattres and tying its eges so as to form crates of the required shape and size etc., but exclusive of wire mattress and anchorage of crates</v>
          </cell>
          <cell r="D431" t="str">
            <v>Cum</v>
          </cell>
          <cell r="E431" t="str">
            <v>05-27</v>
          </cell>
          <cell r="F431">
            <v>1526.61</v>
          </cell>
        </row>
        <row r="432">
          <cell r="B432" t="str">
            <v>Miscellaneous Repairs</v>
          </cell>
        </row>
        <row r="433">
          <cell r="A433" t="str">
            <v>05-28</v>
          </cell>
          <cell r="B433" t="str">
            <v>Racking out ONLY joints of stone masonry in any mortar, including preparing surface for re-pointing in any mortar.</v>
          </cell>
          <cell r="D433" t="str">
            <v>Sqm</v>
          </cell>
          <cell r="E433" t="str">
            <v>05-28</v>
          </cell>
          <cell r="F433">
            <v>28.06</v>
          </cell>
        </row>
        <row r="434">
          <cell r="A434" t="str">
            <v>05-29</v>
          </cell>
          <cell r="B434" t="str">
            <v>Refastening or resecuring ends of balusters newels rag bolts let into stone recutting of mortices and re-running with cement .</v>
          </cell>
          <cell r="D434" t="str">
            <v>Each</v>
          </cell>
          <cell r="E434" t="str">
            <v>05-29</v>
          </cell>
          <cell r="F434">
            <v>63.6</v>
          </cell>
        </row>
        <row r="435">
          <cell r="A435" t="str">
            <v>05-30</v>
          </cell>
          <cell r="B435" t="str">
            <v>Boulders laid, jointed and pointed in cement mortar 1:4 in pitching.</v>
          </cell>
          <cell r="D435" t="str">
            <v>Cum</v>
          </cell>
          <cell r="E435" t="str">
            <v>05-30</v>
          </cell>
          <cell r="F435">
            <v>4757.09</v>
          </cell>
        </row>
        <row r="438">
          <cell r="B438" t="str">
            <v>6- WOOD WORK</v>
          </cell>
        </row>
        <row r="439">
          <cell r="A439" t="str">
            <v>06-01</v>
          </cell>
          <cell r="B439" t="str">
            <v>Use and waste of timbring to excavation of any description including walls, struts, open or close polling board, etc., as may be necessary and fixing and removal (payment will be made for the area supported).</v>
          </cell>
          <cell r="D439" t="str">
            <v>Sqm</v>
          </cell>
          <cell r="E439" t="str">
            <v>06-01</v>
          </cell>
          <cell r="F439">
            <v>479.62</v>
          </cell>
        </row>
        <row r="440">
          <cell r="A440" t="str">
            <v>06-02</v>
          </cell>
          <cell r="B440" t="str">
            <v xml:space="preserve">Timbering to excavation when timber is permanently left in </v>
          </cell>
          <cell r="D440" t="str">
            <v>Cum</v>
          </cell>
          <cell r="E440" t="str">
            <v>06-02</v>
          </cell>
          <cell r="F440">
            <v>45977.77</v>
          </cell>
        </row>
        <row r="441">
          <cell r="B441" t="str">
            <v>Shoring work</v>
          </cell>
        </row>
        <row r="442">
          <cell r="A442" t="str">
            <v>06-03</v>
          </cell>
          <cell r="B442" t="str">
            <v>Use and waste including striking of shoring timber, framing and boarding to temporary partition etc, (striking is included in the rates and will not be paid as demolition).</v>
          </cell>
          <cell r="D442" t="str">
            <v>Cum</v>
          </cell>
          <cell r="E442" t="str">
            <v>06-03</v>
          </cell>
          <cell r="F442">
            <v>22160.79</v>
          </cell>
        </row>
        <row r="443">
          <cell r="B443" t="str">
            <v>Wood Work</v>
          </cell>
        </row>
        <row r="444">
          <cell r="A444" t="str">
            <v>06-04</v>
          </cell>
          <cell r="B444" t="str">
            <v>Supply &amp; Fix timber in scantling first class softwood complete all as specified</v>
          </cell>
          <cell r="D444" t="str">
            <v>Cum</v>
          </cell>
          <cell r="E444" t="str">
            <v>06-04</v>
          </cell>
          <cell r="F444">
            <v>140681.98000000001</v>
          </cell>
        </row>
        <row r="445">
          <cell r="A445" t="str">
            <v>06-05</v>
          </cell>
          <cell r="B445" t="str">
            <v>Supply &amp; Fix timber in scantling first class hard wood (Shisham) complete all as specified</v>
          </cell>
          <cell r="D445" t="str">
            <v>Cum</v>
          </cell>
          <cell r="E445" t="str">
            <v>06-05</v>
          </cell>
          <cell r="F445">
            <v>44427.98</v>
          </cell>
        </row>
        <row r="446">
          <cell r="A446" t="str">
            <v>06-06</v>
          </cell>
          <cell r="B446" t="str">
            <v>Supply &amp; Fix timber in scantling 1st class Burma Teak complete all as specified</v>
          </cell>
          <cell r="D446" t="str">
            <v>Cum</v>
          </cell>
          <cell r="E446" t="str">
            <v>06-06</v>
          </cell>
          <cell r="F446">
            <v>348578.62</v>
          </cell>
        </row>
        <row r="447">
          <cell r="A447" t="str">
            <v>06-07</v>
          </cell>
          <cell r="B447" t="str">
            <v>Supply and fix timber in scantling framed 1st class soft wood complete</v>
          </cell>
          <cell r="D447" t="str">
            <v>Cum</v>
          </cell>
          <cell r="E447" t="str">
            <v>06-07</v>
          </cell>
          <cell r="F447">
            <v>153265.44</v>
          </cell>
        </row>
        <row r="448">
          <cell r="A448" t="str">
            <v>06-08</v>
          </cell>
          <cell r="B448" t="str">
            <v>Supply and fix timber in scantling framed 1st class hard wood (Shisham) wood</v>
          </cell>
          <cell r="D448" t="str">
            <v>Cum</v>
          </cell>
          <cell r="E448" t="str">
            <v>06-08</v>
          </cell>
          <cell r="F448">
            <v>55650.73</v>
          </cell>
        </row>
        <row r="449">
          <cell r="A449" t="str">
            <v>06-09</v>
          </cell>
          <cell r="B449" t="str">
            <v>Supply and fix timber in scantling framed 1st class Burma teak</v>
          </cell>
          <cell r="D449" t="str">
            <v>Cum</v>
          </cell>
          <cell r="E449" t="str">
            <v>06-09</v>
          </cell>
          <cell r="F449">
            <v>387009.26</v>
          </cell>
        </row>
        <row r="450">
          <cell r="A450" t="str">
            <v>06-10</v>
          </cell>
          <cell r="B450" t="str">
            <v>Supply and fix timber in scantling wrought &amp; framed.  1st Class soft wood complete all as specified</v>
          </cell>
          <cell r="D450" t="str">
            <v>Cum</v>
          </cell>
          <cell r="E450" t="str">
            <v>06-10</v>
          </cell>
          <cell r="F450">
            <v>159373.04</v>
          </cell>
        </row>
        <row r="451">
          <cell r="A451" t="str">
            <v>06-11</v>
          </cell>
          <cell r="B451" t="str">
            <v>Supply and fix timber in scantling wrought &amp; framed.  1st class hard wood (Shisham) complete all as specified</v>
          </cell>
          <cell r="D451" t="str">
            <v>Cum</v>
          </cell>
          <cell r="E451" t="str">
            <v>06-11</v>
          </cell>
          <cell r="F451">
            <v>62369.2</v>
          </cell>
        </row>
        <row r="452">
          <cell r="A452" t="str">
            <v>06-12</v>
          </cell>
          <cell r="B452" t="str">
            <v>Supply and fix timber in scantling wrought &amp; framed.  1st class Burma Teak, complete all as specified</v>
          </cell>
          <cell r="D452" t="str">
            <v>Cum</v>
          </cell>
          <cell r="E452" t="str">
            <v>06-12</v>
          </cell>
          <cell r="F452">
            <v>414153.03</v>
          </cell>
        </row>
        <row r="453">
          <cell r="B453" t="str">
            <v>Fillets</v>
          </cell>
        </row>
        <row r="454">
          <cell r="A454" t="str">
            <v>06-13</v>
          </cell>
          <cell r="B454" t="str">
            <v>Supply &amp; Fixing fillets not exceeding 12.90 SqmCm sectional area of 1st class soft wood, wrought &amp; fixed with screws.</v>
          </cell>
          <cell r="D454" t="str">
            <v>Metre</v>
          </cell>
          <cell r="E454" t="str">
            <v>06-13</v>
          </cell>
          <cell r="F454">
            <v>119.13</v>
          </cell>
        </row>
        <row r="455">
          <cell r="A455" t="str">
            <v>06-14</v>
          </cell>
          <cell r="B455" t="str">
            <v>Supply &amp; Fixing fillets not exceeding 12.90 SqmCm sectional area of 1st class hard wood (shisham), wrought &amp; fixed with screws.</v>
          </cell>
          <cell r="D455" t="str">
            <v>Metre</v>
          </cell>
          <cell r="E455" t="str">
            <v>06-14</v>
          </cell>
          <cell r="F455">
            <v>54.6</v>
          </cell>
        </row>
        <row r="456">
          <cell r="A456" t="str">
            <v>06-15</v>
          </cell>
          <cell r="B456" t="str">
            <v>Supply &amp; Fixing fillets not exceeding 12.90 SqmCm sectional area of 1st class Burma Teak, wrought &amp; fixed with screws.</v>
          </cell>
          <cell r="D456" t="str">
            <v>Metre</v>
          </cell>
          <cell r="E456" t="str">
            <v>06-15</v>
          </cell>
          <cell r="F456">
            <v>286.47000000000003</v>
          </cell>
        </row>
        <row r="457">
          <cell r="A457" t="str">
            <v>06-16</v>
          </cell>
          <cell r="B457" t="str">
            <v>Supply and fixing fillets exceeding 12.90 SqmCm but not exceeding 25.80 SqmCm sectional area of 1st class soft wood, wrought &amp; fixed with screws</v>
          </cell>
          <cell r="D457" t="str">
            <v>Metre</v>
          </cell>
          <cell r="E457" t="str">
            <v>06-16</v>
          </cell>
          <cell r="F457">
            <v>236.51</v>
          </cell>
        </row>
        <row r="458">
          <cell r="A458" t="str">
            <v>06-17</v>
          </cell>
          <cell r="B458" t="str">
            <v>Supply and fixing fillets exceeding 12.90 SqmCm but not exceeding 25.80 SqmCm sectional area of 1st class hard wood (Shisham), wrought &amp; fixed with screws</v>
          </cell>
          <cell r="D458" t="str">
            <v>Metre</v>
          </cell>
          <cell r="E458" t="str">
            <v>06-17</v>
          </cell>
          <cell r="F458">
            <v>99.53</v>
          </cell>
        </row>
        <row r="459">
          <cell r="A459" t="str">
            <v>06-18</v>
          </cell>
          <cell r="B459" t="str">
            <v>Supply and fixing fillets exceeding 12.90 SqmCm but not exceeding 25.80 SqmCm sectional area of 1st class Burma Teak, wrought &amp; fixed with screws</v>
          </cell>
          <cell r="D459" t="str">
            <v>Metre</v>
          </cell>
          <cell r="E459" t="str">
            <v>06-18</v>
          </cell>
          <cell r="F459">
            <v>606.66999999999996</v>
          </cell>
        </row>
        <row r="460">
          <cell r="A460" t="str">
            <v>06-19</v>
          </cell>
          <cell r="B460" t="str">
            <v>Supply &amp; fixing fillets exceeding 25.80 Sqm Cm but not exceeding 38.70 SqCm in sectional area of 1st Class soft wood, wrought and fixed with screws</v>
          </cell>
          <cell r="D460" t="str">
            <v>Metre</v>
          </cell>
          <cell r="E460" t="str">
            <v>06-19</v>
          </cell>
          <cell r="F460">
            <v>349.64</v>
          </cell>
        </row>
        <row r="461">
          <cell r="A461" t="str">
            <v>06-20</v>
          </cell>
          <cell r="B461" t="str">
            <v>Supply &amp; fixing fillets exceeding 25.80 Sqm Cm but not exceeding 38.70 SqCm in sectional area of 1st class hard wood (Shisham), wrought and fixed with screws</v>
          </cell>
          <cell r="D461" t="str">
            <v>Metre</v>
          </cell>
          <cell r="E461" t="str">
            <v>06-20</v>
          </cell>
          <cell r="F461">
            <v>134.54</v>
          </cell>
        </row>
        <row r="462">
          <cell r="A462" t="str">
            <v>06-21</v>
          </cell>
          <cell r="B462" t="str">
            <v>Supply &amp; fixing fillets exceeding 25.80 Sqm Cm but not exceeding 38.70 SqCm in sectional area of 1st class Burma Teak, wrought and fixed with screws</v>
          </cell>
          <cell r="D462" t="str">
            <v>Metre</v>
          </cell>
          <cell r="E462" t="str">
            <v>06-21</v>
          </cell>
          <cell r="F462">
            <v>904.87</v>
          </cell>
        </row>
        <row r="463">
          <cell r="B463" t="str">
            <v>Boarding</v>
          </cell>
        </row>
        <row r="464">
          <cell r="A464" t="str">
            <v>06-22</v>
          </cell>
          <cell r="B464" t="str">
            <v>Supply &amp; fixing boarding, rebated, grooved and tongued, beaded or chamfered one or both sides, and fixed complete with screws in any position and any width required, of 1st class soft wood, wrought one side edges short, 13 mm thick.</v>
          </cell>
          <cell r="D464" t="str">
            <v>Sqm</v>
          </cell>
          <cell r="E464" t="str">
            <v>06-22</v>
          </cell>
          <cell r="F464">
            <v>2343.61</v>
          </cell>
        </row>
        <row r="465">
          <cell r="A465" t="str">
            <v>06-23</v>
          </cell>
          <cell r="B465" t="str">
            <v>Supply &amp; fixing boarding, rebated, grooved and tongued, beaded or chamfered one or both sides, and fixed complete with screws in any position and any width required, of 1st class soft wood, wrought one side edges short, 19 mm thick.</v>
          </cell>
          <cell r="D465" t="str">
            <v>Sqm</v>
          </cell>
          <cell r="E465" t="str">
            <v>06-23</v>
          </cell>
          <cell r="F465">
            <v>3314.69</v>
          </cell>
        </row>
        <row r="466">
          <cell r="A466" t="str">
            <v>06-24</v>
          </cell>
          <cell r="B466" t="str">
            <v>Supply &amp; fixing boarding, rebated, grooved and tongued, beaded or chamfered one or both sides, and fixed complete with screws in any position and any width required, of 1st class soft wood, wrought one side edges short, 25 mm thick.</v>
          </cell>
          <cell r="D466" t="str">
            <v>Sqm</v>
          </cell>
          <cell r="E466" t="str">
            <v>06-24</v>
          </cell>
          <cell r="F466">
            <v>4168.3900000000003</v>
          </cell>
        </row>
        <row r="467">
          <cell r="A467" t="str">
            <v>06-25</v>
          </cell>
          <cell r="B467" t="str">
            <v>Supply &amp; fixing boarding, rebated, grooved and tongued, beaded or chamfered one or both sides, and fixed complete with screws in any position and any width required in wall, floors ceiling etc of 1st class hard wood (Shisham), wrought one side edges short</v>
          </cell>
          <cell r="D467" t="str">
            <v>Sqm</v>
          </cell>
          <cell r="E467" t="str">
            <v>06-25</v>
          </cell>
          <cell r="F467">
            <v>804.51</v>
          </cell>
        </row>
        <row r="468">
          <cell r="A468" t="str">
            <v>06-26</v>
          </cell>
          <cell r="B468" t="str">
            <v>Supply &amp; fixing boarding, rebated, grooved and tongued, beaded or chamfered one or both sides, and fixed complete with screws in any position and any width required in wall, floors ceiling etc of 1st class hard wood (Shisham), wrought one side edges short</v>
          </cell>
          <cell r="D468" t="str">
            <v>Sqm</v>
          </cell>
          <cell r="E468" t="str">
            <v>06-26</v>
          </cell>
          <cell r="F468">
            <v>1280.23</v>
          </cell>
        </row>
        <row r="469">
          <cell r="A469" t="str">
            <v>06-27</v>
          </cell>
          <cell r="B469" t="str">
            <v>Supply &amp; fixing boarding, rebated, grooved and tongued, beaded or chamfered one or both sides, and fixed complete with screws in any position and any width required in wall, floors ceiling etc of 1st class hard wood (Shisham), wrought one side edges short</v>
          </cell>
          <cell r="D469" t="str">
            <v>Sqm</v>
          </cell>
          <cell r="E469" t="str">
            <v>06-27</v>
          </cell>
          <cell r="F469">
            <v>1587.28</v>
          </cell>
        </row>
        <row r="470">
          <cell r="A470" t="str">
            <v>06-28</v>
          </cell>
          <cell r="B470" t="str">
            <v>Supply &amp; fixing boarding, rebated, grooved and tongued, beaded or chamfered one or both sides, and fixed complete with screws in any position and any width required in walls, floors ceiling etc of 1st class hard wood  Burma Teak, wrought one side eges sho</v>
          </cell>
          <cell r="D470" t="str">
            <v>Sqm</v>
          </cell>
          <cell r="E470" t="str">
            <v>06-28</v>
          </cell>
          <cell r="F470">
            <v>5811.52</v>
          </cell>
        </row>
        <row r="471">
          <cell r="A471" t="str">
            <v>06-29</v>
          </cell>
          <cell r="B471" t="str">
            <v>Supply &amp; fixing boarding, rebated, grooved and tongued, beaded or chamfered one or both sides, and fixed complete with screws in any position and any width required in walls, floors ceiling etc of 1st class hard wood  Burma Teak, wrought one side eges sho</v>
          </cell>
          <cell r="D471" t="str">
            <v>Sqm</v>
          </cell>
          <cell r="E471" t="str">
            <v>06-29</v>
          </cell>
          <cell r="F471">
            <v>8469.9699999999993</v>
          </cell>
        </row>
        <row r="472">
          <cell r="A472" t="str">
            <v>06-30</v>
          </cell>
          <cell r="B472" t="str">
            <v>Supply &amp; fixing boarding, rebated, grooved and tongued, beaded or chamfered one or both sides, and fixed complete with screws in any position and any width required in walls, floors ceiling etc of 1st class hard wood  Burma Teak, wrought one side eges sho</v>
          </cell>
          <cell r="D472" t="str">
            <v>Sqm</v>
          </cell>
          <cell r="E472" t="str">
            <v>06-30</v>
          </cell>
          <cell r="F472">
            <v>10844.06</v>
          </cell>
        </row>
        <row r="473">
          <cell r="A473" t="str">
            <v>06-31</v>
          </cell>
          <cell r="B473" t="str">
            <v>Supply &amp; fixing boarding, rebated, grooved and tongued, beaded or chamfered one or both sides, and fixed complete withs crews in any position and any width required in walls, floors ceiling etc of 1st class softwood, wrought both side edges short 13 mm th</v>
          </cell>
          <cell r="D473" t="str">
            <v>Sqm</v>
          </cell>
          <cell r="E473" t="str">
            <v>06-31</v>
          </cell>
          <cell r="F473">
            <v>2475.39</v>
          </cell>
        </row>
        <row r="474">
          <cell r="A474" t="str">
            <v>06-32</v>
          </cell>
          <cell r="B474" t="str">
            <v>Supply &amp; fixing boarding, rebated, grooved and tongued, beaded or chamfered one or both sides, and fixed complete withs crews in any position and any width required in walls, floors ceiling etc of 1st class softwood, wrought both side edges short 19 mm th</v>
          </cell>
          <cell r="D474" t="str">
            <v>Sqm</v>
          </cell>
          <cell r="E474" t="str">
            <v>06-32</v>
          </cell>
          <cell r="F474">
            <v>3468.12</v>
          </cell>
        </row>
        <row r="475">
          <cell r="A475" t="str">
            <v>06-33</v>
          </cell>
          <cell r="B475" t="str">
            <v>Supply &amp; fixing boarding, rebated, grooved and tongued, beaded or chamfered one or both sides, and fixed complete withs crews in any position and any width required in walls, floors ceiling etc of 1st class softwood, wrought both side edges short 25 mm th</v>
          </cell>
          <cell r="D475" t="str">
            <v>Sqm</v>
          </cell>
          <cell r="E475" t="str">
            <v>06-33</v>
          </cell>
          <cell r="F475">
            <v>4348.76</v>
          </cell>
        </row>
        <row r="476">
          <cell r="A476" t="str">
            <v>06-34</v>
          </cell>
          <cell r="B476" t="str">
            <v>Supply and fixing boarding, rebated, grooved and tongued, beaded or chamfered one or both side, and fixed complete with screws in any position and any width required in wall, floors ceiling etc of 1st class hard wood (Shisham), wrought both side edged sho</v>
          </cell>
          <cell r="D476" t="str">
            <v>Sqm</v>
          </cell>
          <cell r="E476" t="str">
            <v>06-34</v>
          </cell>
          <cell r="F476">
            <v>1113.1400000000001</v>
          </cell>
        </row>
        <row r="477">
          <cell r="A477" t="str">
            <v>06-35</v>
          </cell>
          <cell r="B477" t="str">
            <v>Supply and fixing boarding, rebated, grooved and tongued, beaded or chamfered one or both side, and fixed complete with screws in any position and any width required in wall, floors ceiling etc of 1st class hard wood (Shisham), wrought both side edged sho</v>
          </cell>
          <cell r="D477" t="str">
            <v>Sqm</v>
          </cell>
          <cell r="E477" t="str">
            <v>06-35</v>
          </cell>
          <cell r="F477">
            <v>1460.6</v>
          </cell>
        </row>
        <row r="478">
          <cell r="A478" t="str">
            <v>06-36</v>
          </cell>
          <cell r="B478" t="str">
            <v>Supply and fixing boarding, rebated, grooved and tongued, beaded or chamfered one or both side, and fixed complete with screws in any position and any width required in wall, floors ceiling etc of 1st class hard wood (Shisham), wrought both side edged sho</v>
          </cell>
          <cell r="D478" t="str">
            <v>Sqm</v>
          </cell>
          <cell r="E478" t="str">
            <v>06-36</v>
          </cell>
          <cell r="F478">
            <v>1793.31</v>
          </cell>
        </row>
        <row r="479">
          <cell r="A479" t="str">
            <v>06-37</v>
          </cell>
          <cell r="B479" t="str">
            <v>Supply and fixing boarding, rebated, grooved and tongued, beaded or chamfered one or both side, and fixed complete with screws in any position and any width required in wall, floors ceiling etc of 1st class hard wood Burma Teak, wrought both side edged sh</v>
          </cell>
          <cell r="D479" t="str">
            <v>Sqm</v>
          </cell>
          <cell r="E479" t="str">
            <v>06-37</v>
          </cell>
          <cell r="F479">
            <v>6017.55</v>
          </cell>
        </row>
        <row r="480">
          <cell r="A480" t="str">
            <v>06-38</v>
          </cell>
          <cell r="B480" t="str">
            <v>Supply and fixing boarding, rebated, grooved and tongued, beaded or chamfered one or both side, and fixed complete with screws in any position and any width required in wall, floors ceiling etc of 1st class hard wood Burma Teak, wrought both side edged sh</v>
          </cell>
          <cell r="D480" t="str">
            <v>Sqm</v>
          </cell>
          <cell r="E480" t="str">
            <v>06-38</v>
          </cell>
          <cell r="F480">
            <v>8675.99</v>
          </cell>
        </row>
        <row r="481">
          <cell r="A481" t="str">
            <v>06-39</v>
          </cell>
          <cell r="B481" t="str">
            <v>Supply and fixing boarding, rebated, grooved and tongued, beaded or chamfered one or both side, and fixed complete with screws in any position and any width required in wall, floors ceiling etc of 1st class hard wood Burma Teak, wrought both side edged sh</v>
          </cell>
          <cell r="D481" t="str">
            <v>Sqm</v>
          </cell>
          <cell r="E481" t="str">
            <v>06-39</v>
          </cell>
          <cell r="F481">
            <v>11037.26</v>
          </cell>
        </row>
        <row r="482">
          <cell r="A482" t="str">
            <v>06-40</v>
          </cell>
          <cell r="B482" t="str">
            <v>Supply and fixing boarding with screws in any position wrought both side, edge short of 1st class soft wood 13 mm thick.</v>
          </cell>
          <cell r="D482" t="str">
            <v>Sqm</v>
          </cell>
          <cell r="E482" t="str">
            <v>06-40</v>
          </cell>
          <cell r="F482">
            <v>2423.2800000000002</v>
          </cell>
        </row>
        <row r="483">
          <cell r="A483" t="str">
            <v>06-41</v>
          </cell>
          <cell r="B483" t="str">
            <v>Supply and fixing boarding with screws in any position wrought both side, edge short of 1st class soft wood 19 mm thick.</v>
          </cell>
          <cell r="D483" t="str">
            <v>Sqm</v>
          </cell>
          <cell r="E483" t="str">
            <v>06-41</v>
          </cell>
          <cell r="F483">
            <v>3416.01</v>
          </cell>
        </row>
        <row r="484">
          <cell r="A484" t="str">
            <v>06-42</v>
          </cell>
          <cell r="B484" t="str">
            <v>Supply and fixing boarding with screws in any position wrought both side, edge short of 1st class soft wood 25 mm thick.</v>
          </cell>
          <cell r="D484" t="str">
            <v>Sqm</v>
          </cell>
          <cell r="E484" t="str">
            <v>06-42</v>
          </cell>
          <cell r="F484">
            <v>4307.07</v>
          </cell>
        </row>
        <row r="485">
          <cell r="A485" t="str">
            <v>06-43</v>
          </cell>
          <cell r="B485" t="str">
            <v>Supply and fixing boarding with screws in any position, wrought both side, edge short of 1st class hard wood (Shisham), 13 mm thick.</v>
          </cell>
          <cell r="D485" t="str">
            <v>Sqm</v>
          </cell>
          <cell r="E485" t="str">
            <v>06-43</v>
          </cell>
          <cell r="F485">
            <v>1061.03</v>
          </cell>
        </row>
        <row r="486">
          <cell r="A486" t="str">
            <v>06-44</v>
          </cell>
          <cell r="B486" t="str">
            <v>Supply and fixing boarding with screws in any position, wrought both side, edge short of 1st class hard wood (Shisham), 19 mm thick.</v>
          </cell>
          <cell r="D486" t="str">
            <v>Sqm</v>
          </cell>
          <cell r="E486" t="str">
            <v>06-44</v>
          </cell>
          <cell r="F486">
            <v>1434.14</v>
          </cell>
        </row>
        <row r="487">
          <cell r="A487" t="str">
            <v>06-45</v>
          </cell>
          <cell r="B487" t="str">
            <v>Supply and fixing boarding with screws in any position, wrought both side, edge short of 1st class hard wood (Shisham), 25 mm thick.</v>
          </cell>
          <cell r="D487" t="str">
            <v>Sqm</v>
          </cell>
          <cell r="E487" t="str">
            <v>06-45</v>
          </cell>
          <cell r="F487">
            <v>1725.97</v>
          </cell>
        </row>
        <row r="488">
          <cell r="A488" t="str">
            <v>06-46</v>
          </cell>
          <cell r="B488" t="str">
            <v>Supply and fixing boarding with screws in any position wrought both side edge short or 1st class hard wood Burma Teak, 13 mm thick.</v>
          </cell>
          <cell r="D488" t="str">
            <v>Sqm</v>
          </cell>
          <cell r="E488" t="str">
            <v>06-46</v>
          </cell>
          <cell r="F488">
            <v>6051.63</v>
          </cell>
        </row>
        <row r="489">
          <cell r="A489" t="str">
            <v>06-47</v>
          </cell>
          <cell r="B489" t="str">
            <v>Supply and fixing boarding with screws in any position wrought both side edge short or 1st class hard wood Burma Teak, 19 mm thick.</v>
          </cell>
          <cell r="D489" t="str">
            <v>Sqm</v>
          </cell>
          <cell r="E489" t="str">
            <v>06-47</v>
          </cell>
          <cell r="F489">
            <v>8623.8799999999992</v>
          </cell>
        </row>
        <row r="490">
          <cell r="A490" t="str">
            <v>06-48</v>
          </cell>
          <cell r="B490" t="str">
            <v>Supply and fixing boarding with screws in any position wrought both side edge short or 1st class hard wood Burma Teak, 25 mm thick.</v>
          </cell>
          <cell r="D490" t="str">
            <v>Sqm</v>
          </cell>
          <cell r="E490" t="str">
            <v>06-48</v>
          </cell>
          <cell r="F490">
            <v>10995.58</v>
          </cell>
        </row>
        <row r="491">
          <cell r="A491" t="str">
            <v>06-49</v>
          </cell>
          <cell r="B491" t="str">
            <v>Supply and fixing chip board (600 density) 13 mm thick</v>
          </cell>
          <cell r="D491" t="str">
            <v>Sqm</v>
          </cell>
          <cell r="E491" t="str">
            <v>06-49</v>
          </cell>
          <cell r="F491">
            <v>469.34</v>
          </cell>
        </row>
        <row r="492">
          <cell r="A492" t="str">
            <v>06-50</v>
          </cell>
          <cell r="B492" t="str">
            <v>Supply and fixing chip board (600 density) 19 mm thick</v>
          </cell>
          <cell r="D492" t="str">
            <v>Sqm</v>
          </cell>
          <cell r="E492" t="str">
            <v>06-50</v>
          </cell>
          <cell r="F492">
            <v>626.17999999999995</v>
          </cell>
        </row>
        <row r="493">
          <cell r="A493" t="str">
            <v>06-51</v>
          </cell>
          <cell r="B493" t="str">
            <v>Supply and fixing chip board (600 density) 25 mm thick</v>
          </cell>
          <cell r="D493" t="str">
            <v>Sqm</v>
          </cell>
          <cell r="E493" t="str">
            <v>06-51</v>
          </cell>
          <cell r="F493">
            <v>820.03</v>
          </cell>
        </row>
        <row r="494">
          <cell r="A494" t="str">
            <v>06-52</v>
          </cell>
          <cell r="B494" t="str">
            <v>Supply and fix Formica 0.8 mm thick</v>
          </cell>
          <cell r="D494" t="str">
            <v>Sqm</v>
          </cell>
          <cell r="E494" t="str">
            <v>06-52</v>
          </cell>
          <cell r="F494">
            <v>397.03</v>
          </cell>
        </row>
        <row r="495">
          <cell r="A495" t="str">
            <v>06-53</v>
          </cell>
          <cell r="B495" t="str">
            <v>Fixing only Formica 0.8 mm thick.</v>
          </cell>
          <cell r="D495" t="str">
            <v>Sqm</v>
          </cell>
          <cell r="E495" t="str">
            <v>06-53</v>
          </cell>
          <cell r="F495">
            <v>80.55</v>
          </cell>
        </row>
        <row r="496">
          <cell r="A496" t="str">
            <v>06-54</v>
          </cell>
          <cell r="B496" t="str">
            <v>Add to Sch item No. 06-52 and 06-53 if fixed in repaires.</v>
          </cell>
          <cell r="D496" t="str">
            <v>Sqm</v>
          </cell>
          <cell r="E496" t="str">
            <v>06-54</v>
          </cell>
          <cell r="F496">
            <v>25.65</v>
          </cell>
        </row>
        <row r="497">
          <cell r="A497" t="str">
            <v>06-55</v>
          </cell>
          <cell r="B497" t="str">
            <v>Supply and fix ply wood 3 mm thick in any position commercialy ply.</v>
          </cell>
          <cell r="D497" t="str">
            <v>Sqm</v>
          </cell>
          <cell r="E497" t="str">
            <v>06-55</v>
          </cell>
          <cell r="F497">
            <v>353.87</v>
          </cell>
        </row>
        <row r="498">
          <cell r="A498" t="str">
            <v>06-56</v>
          </cell>
          <cell r="B498" t="str">
            <v>Supply and fix ply wood 3 mm thick in any position Shisham ply.</v>
          </cell>
          <cell r="D498" t="str">
            <v>Sqm</v>
          </cell>
          <cell r="E498" t="str">
            <v>06-56</v>
          </cell>
          <cell r="F498">
            <v>572.1</v>
          </cell>
        </row>
        <row r="499">
          <cell r="A499" t="str">
            <v>06-57</v>
          </cell>
          <cell r="B499" t="str">
            <v>Supply and fix ply wood 3 mm thick in any position Teak ply.</v>
          </cell>
          <cell r="D499" t="str">
            <v>Sqm</v>
          </cell>
          <cell r="E499" t="str">
            <v>06-57</v>
          </cell>
          <cell r="F499">
            <v>580.86</v>
          </cell>
        </row>
        <row r="500">
          <cell r="A500" t="str">
            <v>06-58</v>
          </cell>
          <cell r="B500" t="str">
            <v>Supply and fix ply wood 3 mm thick in any position Malaysian ply</v>
          </cell>
          <cell r="D500" t="str">
            <v>Sqm</v>
          </cell>
          <cell r="E500" t="str">
            <v>06-58</v>
          </cell>
          <cell r="F500">
            <v>665.03</v>
          </cell>
        </row>
        <row r="501">
          <cell r="A501" t="str">
            <v>06-59</v>
          </cell>
          <cell r="B501" t="str">
            <v>Add to Sch item 06-55 to 57 if fixed in repairs</v>
          </cell>
          <cell r="D501" t="str">
            <v>Sqm</v>
          </cell>
          <cell r="E501" t="str">
            <v>06-59</v>
          </cell>
          <cell r="F501">
            <v>25.65</v>
          </cell>
        </row>
        <row r="502">
          <cell r="A502" t="str">
            <v>06-60</v>
          </cell>
          <cell r="B502" t="str">
            <v>Supply and fixing 19 mm thick chip board veneered both sides of special pattern in any position commercial</v>
          </cell>
          <cell r="D502" t="str">
            <v>Sqm</v>
          </cell>
          <cell r="E502" t="str">
            <v>06-60</v>
          </cell>
          <cell r="F502">
            <v>723.36</v>
          </cell>
        </row>
        <row r="503">
          <cell r="A503" t="str">
            <v>06-61</v>
          </cell>
          <cell r="B503" t="str">
            <v>Supply and fixing 19 mm thick chip board veneered both sides of special pattern in any position Shisham</v>
          </cell>
          <cell r="D503" t="str">
            <v>Sqm</v>
          </cell>
          <cell r="E503" t="str">
            <v>06-61</v>
          </cell>
          <cell r="F503">
            <v>904.49</v>
          </cell>
        </row>
        <row r="504">
          <cell r="A504" t="str">
            <v>06-62</v>
          </cell>
          <cell r="B504" t="str">
            <v>Supply and fixing 19 mm thick chip board veneered both sides of special pattern in any position Teak</v>
          </cell>
          <cell r="D504" t="str">
            <v>Sqm</v>
          </cell>
          <cell r="E504" t="str">
            <v>06-62</v>
          </cell>
          <cell r="F504">
            <v>1132.5999999999999</v>
          </cell>
        </row>
        <row r="505">
          <cell r="B505" t="str">
            <v>Old Roof Trusses</v>
          </cell>
        </row>
        <row r="506">
          <cell r="A506" t="str">
            <v>06-63</v>
          </cell>
          <cell r="B506" t="str">
            <v>Taking down, old timber trusses upto 8 m span</v>
          </cell>
          <cell r="D506" t="str">
            <v>Each</v>
          </cell>
          <cell r="E506" t="str">
            <v>06-63</v>
          </cell>
          <cell r="F506">
            <v>551.52</v>
          </cell>
        </row>
        <row r="507">
          <cell r="A507" t="str">
            <v>06-64</v>
          </cell>
          <cell r="B507" t="str">
            <v>Taking down, old timber trusses exceeding  8 m not exceeding 11 m span</v>
          </cell>
          <cell r="D507" t="str">
            <v>Each</v>
          </cell>
          <cell r="E507" t="str">
            <v>06-64</v>
          </cell>
          <cell r="F507">
            <v>1019.67</v>
          </cell>
        </row>
        <row r="508">
          <cell r="A508" t="str">
            <v>06-65</v>
          </cell>
          <cell r="B508" t="str">
            <v>Hoisting and fixing old timber trusses upto 8 m span</v>
          </cell>
          <cell r="D508" t="str">
            <v>Each</v>
          </cell>
          <cell r="E508" t="str">
            <v>06-65</v>
          </cell>
          <cell r="F508">
            <v>1359.56</v>
          </cell>
        </row>
        <row r="509">
          <cell r="A509" t="str">
            <v>06-66</v>
          </cell>
          <cell r="B509" t="str">
            <v>Hoisting and fixing old timber trusses exceeding  8 m not exceeding 11 m span</v>
          </cell>
          <cell r="D509" t="str">
            <v>Each</v>
          </cell>
          <cell r="E509" t="str">
            <v>06-66</v>
          </cell>
          <cell r="F509">
            <v>2039.33</v>
          </cell>
        </row>
        <row r="510">
          <cell r="B510" t="str">
            <v>Trellis Work</v>
          </cell>
        </row>
        <row r="511">
          <cell r="A511" t="str">
            <v>06-67</v>
          </cell>
          <cell r="B511" t="str">
            <v>Supply and fix 40 mm x 10 mm first class soft wood wrought trellies work two way, square or diagonal at 50 mm space and 75 mm x 25 mm fillet framing all around fixed complete</v>
          </cell>
          <cell r="D511" t="str">
            <v>Sqm</v>
          </cell>
          <cell r="E511" t="str">
            <v>06-67</v>
          </cell>
          <cell r="F511">
            <v>3010.65</v>
          </cell>
        </row>
        <row r="512">
          <cell r="B512" t="str">
            <v>Moulding and Turned Work</v>
          </cell>
        </row>
        <row r="513">
          <cell r="A513" t="str">
            <v>06-68</v>
          </cell>
          <cell r="B513" t="str">
            <v>Supply and fix first class softwood moulding and turned work exc75 mm but not exceeding 150 mm, 25 mm, thick.</v>
          </cell>
          <cell r="D513" t="str">
            <v>Metre</v>
          </cell>
          <cell r="E513" t="str">
            <v>06-68</v>
          </cell>
          <cell r="F513">
            <v>339.89</v>
          </cell>
        </row>
        <row r="514">
          <cell r="A514" t="str">
            <v>06-69</v>
          </cell>
          <cell r="B514" t="str">
            <v>Supply and fix first class softwood moulding and turned work exc75 mm but not exceeding 150 mm, 40 mm, thick.</v>
          </cell>
          <cell r="D514" t="str">
            <v>Metre</v>
          </cell>
          <cell r="E514" t="str">
            <v>06-69</v>
          </cell>
          <cell r="F514">
            <v>723</v>
          </cell>
        </row>
        <row r="515">
          <cell r="A515" t="str">
            <v>06-70</v>
          </cell>
          <cell r="B515" t="str">
            <v>Supply and fix first class softwood moulding and turned work exc75 mm but not exceeding 150 mm, 50 mm, thick.</v>
          </cell>
          <cell r="D515" t="str">
            <v>Metre</v>
          </cell>
          <cell r="E515" t="str">
            <v>06-70</v>
          </cell>
          <cell r="F515">
            <v>955.67</v>
          </cell>
        </row>
        <row r="516">
          <cell r="B516" t="str">
            <v>Small Articles</v>
          </cell>
        </row>
        <row r="517">
          <cell r="A517" t="str">
            <v>06-71</v>
          </cell>
          <cell r="B517" t="str">
            <v>Supply and fix first class soft wood small fittings wrought, splayed, chamfered, shaped, rounded etc., such as brackets, small schelves, latch hinge, switch and bell push blocks, door &amp; window stops etc. Articles not exceeding 440 CuCm (size measured as n</v>
          </cell>
          <cell r="D517" t="str">
            <v>C Nos</v>
          </cell>
          <cell r="E517" t="str">
            <v>06-71</v>
          </cell>
          <cell r="F517">
            <v>14892.01</v>
          </cell>
        </row>
        <row r="518">
          <cell r="A518" t="str">
            <v>06-72</v>
          </cell>
          <cell r="B518" t="str">
            <v xml:space="preserve">Supply and fix first class soft wood small fittings wrought, splayed, chamfered, shaped, rounded etc., such as brackets, small schelves, latch hinge, switch and bell push blocks, door &amp; window stops etc. Articles exceeding 440 CuCm but not exceeding 1050 </v>
          </cell>
          <cell r="D518" t="str">
            <v>C Nos</v>
          </cell>
          <cell r="E518" t="str">
            <v>06-72</v>
          </cell>
          <cell r="F518">
            <v>20867.900000000001</v>
          </cell>
        </row>
        <row r="519">
          <cell r="B519" t="str">
            <v>Ballies</v>
          </cell>
        </row>
        <row r="520">
          <cell r="A520" t="str">
            <v>06-73</v>
          </cell>
          <cell r="B520" t="str">
            <v>Supply and fix ballies complete having mean diameter exceeding exceeding 75 mm and not exceeding 100 mm.</v>
          </cell>
          <cell r="D520" t="str">
            <v>Metre</v>
          </cell>
          <cell r="E520" t="str">
            <v>06-73</v>
          </cell>
          <cell r="F520">
            <v>149.12</v>
          </cell>
        </row>
        <row r="521">
          <cell r="A521" t="str">
            <v>06-74</v>
          </cell>
          <cell r="B521" t="str">
            <v>Supply and fix ballies complete having mean diameter exceeding exceeding 100 mm and not exceeding 150 mm.</v>
          </cell>
          <cell r="D521" t="str">
            <v>Metre</v>
          </cell>
          <cell r="E521" t="str">
            <v>06-74</v>
          </cell>
          <cell r="F521">
            <v>173.15</v>
          </cell>
        </row>
        <row r="522">
          <cell r="B522" t="str">
            <v>Workmanship, Plugging, etc.</v>
          </cell>
        </row>
        <row r="523">
          <cell r="A523" t="str">
            <v>06-75</v>
          </cell>
          <cell r="B523" t="str">
            <v>Labour only for beads, chamfers, splay, rebate, rounded, angles, tongues, grooves, rounded nosings, staff beads, flutes, each exceeding 6 mm and not exceeding 75 mm width or girth mouldings and turned work not exceeding 75 mm girth, where not otherwise pr</v>
          </cell>
          <cell r="D523" t="str">
            <v>Metre</v>
          </cell>
          <cell r="E523" t="str">
            <v>06-75</v>
          </cell>
          <cell r="F523">
            <v>76.959999999999994</v>
          </cell>
        </row>
        <row r="524">
          <cell r="A524" t="str">
            <v>06-76</v>
          </cell>
          <cell r="B524" t="str">
            <v>Labour only for beads, chamfers, splay, rebate, rounded, angles, tongues, grooves, rounded nosings, staff beads, flutes, each exceeding 6 mm and not exceeding 75 mm width or girth mouldings and turned work not exceeding 75 mm girth, where not otherwise pr</v>
          </cell>
          <cell r="D524" t="str">
            <v>Metre</v>
          </cell>
          <cell r="E524" t="str">
            <v>06-76</v>
          </cell>
          <cell r="F524">
            <v>89.78</v>
          </cell>
        </row>
        <row r="525">
          <cell r="A525" t="str">
            <v>06-77</v>
          </cell>
          <cell r="B525" t="str">
            <v>Extra for work in rifle rack I.e., cutting and dishing for butts, notching for stocks and cutting for ends of barrel softwood first class.</v>
          </cell>
          <cell r="D525" t="str">
            <v>C Rifles</v>
          </cell>
          <cell r="E525" t="str">
            <v>06-77</v>
          </cell>
          <cell r="F525">
            <v>15391.2</v>
          </cell>
        </row>
        <row r="526">
          <cell r="A526" t="str">
            <v>06-78</v>
          </cell>
          <cell r="B526" t="str">
            <v>Extra for work in rifle rack I.e., cutting and dishing for butts, notching for stocks and cutting for ends of barrel hard wood (Shisham)  first class.</v>
          </cell>
          <cell r="D526" t="str">
            <v>C Rifles</v>
          </cell>
          <cell r="E526" t="str">
            <v>06-78</v>
          </cell>
          <cell r="F526">
            <v>19239</v>
          </cell>
        </row>
        <row r="527">
          <cell r="A527" t="str">
            <v>06-79</v>
          </cell>
          <cell r="B527" t="str">
            <v xml:space="preserve">Supply and fix Rawal Plug 25mm long for boards etc not exc 200mm c/c(in any wall in any mortar or concrete walls) </v>
          </cell>
          <cell r="D527" t="str">
            <v>Metre</v>
          </cell>
          <cell r="E527" t="str">
            <v>06-79</v>
          </cell>
          <cell r="F527">
            <v>49.7</v>
          </cell>
        </row>
        <row r="528">
          <cell r="A528" t="str">
            <v>06-80</v>
          </cell>
          <cell r="B528" t="str">
            <v xml:space="preserve">Supply and fix Rawal Plug 50mm long for boards etc not exc 200mm c/c(in any wall in any mortar or concrete walls) </v>
          </cell>
          <cell r="D528" t="str">
            <v>Metre</v>
          </cell>
          <cell r="E528" t="str">
            <v>06-80</v>
          </cell>
          <cell r="F528">
            <v>46.81</v>
          </cell>
        </row>
        <row r="529">
          <cell r="B529" t="str">
            <v>JOBBING WORK</v>
          </cell>
        </row>
        <row r="530">
          <cell r="A530" t="str">
            <v>06-81</v>
          </cell>
          <cell r="B530" t="str">
            <v>Resecuring of wire gauze (fly and mosquito netting with fillets and framing) hard /soft wood.</v>
          </cell>
          <cell r="D530" t="str">
            <v>Sqm</v>
          </cell>
          <cell r="E530" t="str">
            <v>06-81</v>
          </cell>
          <cell r="F530">
            <v>48.1</v>
          </cell>
        </row>
        <row r="531">
          <cell r="A531" t="str">
            <v>06-82</v>
          </cell>
          <cell r="B531" t="str">
            <v>Taking up or down ,and refixing of wire gauze . (fly and mosquito netting with fillets and/ or framing) hard /soft wood.</v>
          </cell>
          <cell r="D531" t="str">
            <v>Sqm</v>
          </cell>
          <cell r="E531" t="str">
            <v>06-82</v>
          </cell>
          <cell r="F531">
            <v>73.75</v>
          </cell>
        </row>
        <row r="532">
          <cell r="A532" t="str">
            <v>06-83</v>
          </cell>
          <cell r="B532" t="str">
            <v>Taking up or down  wire gauze . (fly and mosquito netting with fillets and/ or framing)  and removing to store ,hard /soft wood.</v>
          </cell>
          <cell r="D532" t="str">
            <v>Sqm</v>
          </cell>
          <cell r="E532" t="str">
            <v>06-83</v>
          </cell>
          <cell r="F532">
            <v>25.65</v>
          </cell>
        </row>
        <row r="533">
          <cell r="A533" t="str">
            <v>06-84</v>
          </cell>
          <cell r="B533" t="str">
            <v>Taking up or down ,and refixing of shelves including brackets,  fillets and window boards with bearers  etc,. hard /soft wood.</v>
          </cell>
          <cell r="D533" t="str">
            <v>Sqm</v>
          </cell>
          <cell r="E533" t="str">
            <v>06-84</v>
          </cell>
          <cell r="F533">
            <v>86.58</v>
          </cell>
        </row>
        <row r="534">
          <cell r="A534" t="str">
            <v>06-85</v>
          </cell>
          <cell r="B534" t="str">
            <v>Taking up or down of shelves including brackets,  fillets and window boards with beads  etc,.and removing to store, hard /soft wood.</v>
          </cell>
          <cell r="D534" t="str">
            <v>Sqm</v>
          </cell>
          <cell r="E534" t="str">
            <v>06-85</v>
          </cell>
          <cell r="F534">
            <v>38.479999999999997</v>
          </cell>
        </row>
        <row r="535">
          <cell r="A535" t="str">
            <v>06-86</v>
          </cell>
          <cell r="B535" t="str">
            <v>Taking up or down ,and refixing of skirting wood, any width including grounds if required,   hard /soft wood.</v>
          </cell>
          <cell r="D535" t="str">
            <v>Sqm</v>
          </cell>
          <cell r="E535" t="str">
            <v>06-86</v>
          </cell>
          <cell r="F535">
            <v>125.05</v>
          </cell>
        </row>
        <row r="536">
          <cell r="A536" t="str">
            <v>06-87</v>
          </cell>
          <cell r="B536" t="str">
            <v>Taking up or down ,and  skirting wood, any width including grounds and removing to store,   hard /soft wood.</v>
          </cell>
          <cell r="D536" t="str">
            <v>Sqm</v>
          </cell>
          <cell r="E536" t="str">
            <v>06-87</v>
          </cell>
          <cell r="F536">
            <v>41.68</v>
          </cell>
        </row>
        <row r="537">
          <cell r="A537" t="str">
            <v>06-88</v>
          </cell>
          <cell r="B537" t="str">
            <v>Taking up or down ,and refixing boarding or flooring  in area not exceeding  4.65sqm supper,   hard /soft wood.</v>
          </cell>
          <cell r="D537" t="str">
            <v>Sqm</v>
          </cell>
          <cell r="E537" t="str">
            <v>06-88</v>
          </cell>
          <cell r="F537">
            <v>175.56</v>
          </cell>
        </row>
        <row r="538">
          <cell r="A538" t="str">
            <v>06-89</v>
          </cell>
          <cell r="B538" t="str">
            <v>Taking up or down ,and refixing boarding or flooring in patches, in repairs to existing floors including cutting to joints etc., hard / soft wood.</v>
          </cell>
          <cell r="D538" t="str">
            <v>Sqm</v>
          </cell>
          <cell r="E538" t="str">
            <v>06-89</v>
          </cell>
          <cell r="F538">
            <v>288.58999999999997</v>
          </cell>
        </row>
        <row r="539">
          <cell r="A539" t="str">
            <v>06-90</v>
          </cell>
          <cell r="B539" t="str">
            <v>Resecuring of casings (box)  to pipes, any girth,  hard /soft wood.</v>
          </cell>
          <cell r="D539" t="str">
            <v>Sqm</v>
          </cell>
          <cell r="E539" t="str">
            <v>06-90</v>
          </cell>
          <cell r="F539">
            <v>25.65</v>
          </cell>
        </row>
        <row r="540">
          <cell r="A540" t="str">
            <v>06-91</v>
          </cell>
          <cell r="B540" t="str">
            <v>Taking up or down and refixing  of casing (box) to pipes, any girth,  hard /soft wood.</v>
          </cell>
          <cell r="D540" t="str">
            <v>Metre</v>
          </cell>
          <cell r="E540" t="str">
            <v>06-91</v>
          </cell>
          <cell r="F540">
            <v>51.3</v>
          </cell>
        </row>
        <row r="541">
          <cell r="A541" t="str">
            <v>06-92</v>
          </cell>
          <cell r="B541" t="str">
            <v>Taking up or down and removing to store  of casing (box)  to pipes, any girth,  hard /soft wood.</v>
          </cell>
          <cell r="D541" t="str">
            <v>Metre</v>
          </cell>
          <cell r="E541" t="str">
            <v>06-92</v>
          </cell>
          <cell r="F541">
            <v>12.83</v>
          </cell>
        </row>
        <row r="542">
          <cell r="A542" t="str">
            <v>06-93</v>
          </cell>
          <cell r="B542" t="str">
            <v>Resecuring of filllets, mouldings, quardrant skirting, hand rails, peg rails, etc., hard / soft wood.</v>
          </cell>
          <cell r="D542" t="str">
            <v>Metre</v>
          </cell>
          <cell r="E542" t="str">
            <v>06-93</v>
          </cell>
          <cell r="F542">
            <v>32.07</v>
          </cell>
        </row>
        <row r="543">
          <cell r="A543" t="str">
            <v>06-94</v>
          </cell>
          <cell r="B543" t="str">
            <v>Taking up or down and refixing of fillets, mouldings, quardrant skirting, hand rails, peg rails, etc., hard / soft wood.</v>
          </cell>
          <cell r="D543" t="str">
            <v>Metre</v>
          </cell>
          <cell r="E543" t="str">
            <v>06-94</v>
          </cell>
          <cell r="F543">
            <v>51.3</v>
          </cell>
        </row>
        <row r="544">
          <cell r="A544" t="str">
            <v>06-95</v>
          </cell>
          <cell r="B544" t="str">
            <v>Taking up or down  fillets, mouldings, quardrant skirting, hand rails, peg rails, etc., and removing to store,  hard or soft wood.</v>
          </cell>
          <cell r="D544" t="str">
            <v>Metre</v>
          </cell>
          <cell r="E544" t="str">
            <v>06-95</v>
          </cell>
          <cell r="F544">
            <v>12.83</v>
          </cell>
        </row>
        <row r="545">
          <cell r="A545" t="str">
            <v>06-96</v>
          </cell>
          <cell r="B545" t="str">
            <v>Taking up or down and refixing of scantling in any position, hard or soft wood.</v>
          </cell>
          <cell r="D545" t="str">
            <v>Cum</v>
          </cell>
          <cell r="E545" t="str">
            <v>06-96</v>
          </cell>
          <cell r="F545">
            <v>6107.61</v>
          </cell>
        </row>
        <row r="547">
          <cell r="B547" t="str">
            <v>7 - DOORS AND WINDOWS</v>
          </cell>
        </row>
        <row r="548">
          <cell r="A548" t="str">
            <v>07-01</v>
          </cell>
          <cell r="B548" t="str">
            <v>Supply and fix first class soft wood wrought sashes, glazed with moulded or chamfered bars, panels filled in with glass including chowkats, hold fasts and fixed with screws to frames, 32mm thick.</v>
          </cell>
          <cell r="D548" t="str">
            <v>Sqm</v>
          </cell>
          <cell r="E548" t="str">
            <v>07-01</v>
          </cell>
          <cell r="F548">
            <v>8138.16</v>
          </cell>
        </row>
        <row r="549">
          <cell r="A549" t="str">
            <v>07-02</v>
          </cell>
          <cell r="B549" t="str">
            <v>Supply and fix first class soft wood wrought sashes, glazed with moulded or chamfered bars, panels filled in with gauzed 9x9 mesh, 24 gauge including chowkats, hold fasts and fixed with screws to frames, 32mm thick.</v>
          </cell>
          <cell r="D549" t="str">
            <v>Sqm</v>
          </cell>
          <cell r="E549" t="str">
            <v>07-02</v>
          </cell>
          <cell r="F549">
            <v>8036.26</v>
          </cell>
        </row>
        <row r="550">
          <cell r="A550" t="str">
            <v>07-03</v>
          </cell>
          <cell r="B550" t="str">
            <v xml:space="preserve">Supply and fix first class soft wood wrought sashes, glazed with moulded or chamfered bars, panels filled in with glass including chowkats, hold fasts and fixed with screws to frames, 38mm thick glazed. </v>
          </cell>
          <cell r="D550" t="str">
            <v>Sqm</v>
          </cell>
          <cell r="E550" t="str">
            <v>07-03</v>
          </cell>
          <cell r="F550">
            <v>8427.85</v>
          </cell>
        </row>
        <row r="551">
          <cell r="A551" t="str">
            <v>07-04</v>
          </cell>
          <cell r="B551" t="str">
            <v>Supply and fix first class soft wood wrought sashes, glazed with moulded or chamfered bars, panels filled in with wire gauzed 9x9 mesh, 24 gauge including chowkats, hold fasts and fixed with screws to frames, 38mm thick.</v>
          </cell>
          <cell r="D551" t="str">
            <v>Sqm</v>
          </cell>
          <cell r="E551" t="str">
            <v>07-04</v>
          </cell>
          <cell r="F551">
            <v>8338.2900000000009</v>
          </cell>
        </row>
        <row r="552">
          <cell r="A552" t="str">
            <v>07-05</v>
          </cell>
          <cell r="B552" t="str">
            <v>Deduct from item 07-1 to 07-4 if  chowkats not "supplied and fixed.</v>
          </cell>
          <cell r="D552" t="str">
            <v>Sqm</v>
          </cell>
          <cell r="E552" t="str">
            <v>07-05</v>
          </cell>
          <cell r="F552">
            <v>4389.1000000000004</v>
          </cell>
        </row>
        <row r="553">
          <cell r="A553" t="str">
            <v>07-06</v>
          </cell>
          <cell r="B553" t="str">
            <v>Supply and fix first class Burma Teak wood wrought sashes, glazed with  moulded or chamfered bars, panels filled in with glass  including chowkats, holdfasts and fixed with screws to frames, 32mm thick.</v>
          </cell>
          <cell r="D553" t="str">
            <v>Sqm</v>
          </cell>
          <cell r="E553" t="str">
            <v>07-06</v>
          </cell>
          <cell r="F553">
            <v>17898.939999999999</v>
          </cell>
        </row>
        <row r="554">
          <cell r="A554" t="str">
            <v>07-07</v>
          </cell>
          <cell r="B554" t="str">
            <v>Supply and fix first class Burma Teak wood wrought sashes, glazed with  moulded or chamfered bars, panels filled in with gauzed 9x9 mesh gauge including chowkats, holdfasts and fixed with screws to frames, 32mm thick.</v>
          </cell>
          <cell r="D554" t="str">
            <v>Sqm</v>
          </cell>
          <cell r="E554" t="str">
            <v>07-07</v>
          </cell>
          <cell r="F554">
            <v>17809.38</v>
          </cell>
        </row>
        <row r="555">
          <cell r="A555" t="str">
            <v>07-08</v>
          </cell>
          <cell r="B555" t="str">
            <v>Supply and fix first class Burma Teak wood wrought sashes, glazed with  moulded or chamfered bars, panels filled in with glass  including chowkats, holdfasts and fixed with screws to frames, glazed 38mm thick.</v>
          </cell>
          <cell r="D555" t="str">
            <v>Sqm</v>
          </cell>
          <cell r="E555" t="str">
            <v>07-08</v>
          </cell>
          <cell r="F555">
            <v>18704.66</v>
          </cell>
        </row>
        <row r="556">
          <cell r="A556" t="str">
            <v>07-09</v>
          </cell>
          <cell r="B556" t="str">
            <v>Supply and fix first class Burma Teak wood wrought sashes, glazed with  moulded or chamfered bars, panels filled in with gauzed 9x9 mesh 24 gauge  including chowkats, holdfasts and fixed with screws to frames, glazed 38mm thick.</v>
          </cell>
          <cell r="D556" t="str">
            <v>Sqm</v>
          </cell>
          <cell r="E556" t="str">
            <v>07-09</v>
          </cell>
          <cell r="F556">
            <v>18615.11</v>
          </cell>
        </row>
        <row r="557">
          <cell r="A557" t="str">
            <v>07-10</v>
          </cell>
          <cell r="B557" t="str">
            <v>Deduct from item 07-6 to  07-9 if  chowkats not "supplied and fixed.</v>
          </cell>
          <cell r="D557" t="str">
            <v>Sqm</v>
          </cell>
          <cell r="E557" t="str">
            <v>07-10</v>
          </cell>
          <cell r="F557">
            <v>10817.06</v>
          </cell>
        </row>
        <row r="558">
          <cell r="A558" t="str">
            <v>07-11</v>
          </cell>
          <cell r="B558" t="str">
            <v>Supply and fix first class soft wood wrought sashes, and doors ,glazed  with moulded or chamfered bars, panels filled in with glass  including chowkats,hold fasts and hung with hinges or pivots including iron mongery as described, 32mm thick.</v>
          </cell>
          <cell r="D558" t="str">
            <v>Sqm</v>
          </cell>
          <cell r="E558" t="str">
            <v>07-11</v>
          </cell>
          <cell r="F558">
            <v>8678.33</v>
          </cell>
        </row>
        <row r="559">
          <cell r="A559" t="str">
            <v>07-12</v>
          </cell>
          <cell r="B559" t="str">
            <v xml:space="preserve">Supply and fix first class soft wood wrought sashes, and doors ,glazed  with moulded or chamfered bars, panels filled in with gauzed 9x9 mesh 24 gauge  including chowkats,hold fasts and hung with hinges or pivots including iron mongery as described, 32mm </v>
          </cell>
          <cell r="D559" t="str">
            <v>Sqm</v>
          </cell>
          <cell r="E559" t="str">
            <v>07-12</v>
          </cell>
          <cell r="F559">
            <v>8545.5300000000007</v>
          </cell>
        </row>
        <row r="560">
          <cell r="A560" t="str">
            <v>07-13</v>
          </cell>
          <cell r="B560" t="str">
            <v>Supply and fix first class soft wood wrought sashes, and doors ,glazed  with moulded or chamfered bars, panels filled in with glass  including chowkats,hold fasts and hung with hinges or pivots including iron mongery as described, 38mm thick.</v>
          </cell>
          <cell r="D560" t="str">
            <v>Sqm</v>
          </cell>
          <cell r="E560" t="str">
            <v>07-13</v>
          </cell>
          <cell r="F560">
            <v>8893.1200000000008</v>
          </cell>
        </row>
        <row r="561">
          <cell r="A561" t="str">
            <v>07-14</v>
          </cell>
          <cell r="B561" t="str">
            <v>Supply and fix first class soft wood wrought sashes, and doors ,glazed  with moulded or chamfered bars, panels filled in with gauzed 9x9 mesh 24 GB  including chowkats,hold fasts and hung with hinges or pivots including iron mongery as described, 38mm thi</v>
          </cell>
          <cell r="D561" t="str">
            <v>Sqm</v>
          </cell>
          <cell r="E561" t="str">
            <v>07-14</v>
          </cell>
          <cell r="F561">
            <v>8803.57</v>
          </cell>
        </row>
        <row r="562">
          <cell r="A562" t="str">
            <v>07-15</v>
          </cell>
          <cell r="B562" t="str">
            <v>Deduct from item 07-11 to  07-14 if  chowkats not "supplied and fixed.</v>
          </cell>
          <cell r="D562" t="str">
            <v>Sqm</v>
          </cell>
          <cell r="E562" t="str">
            <v>07-15</v>
          </cell>
          <cell r="F562">
            <v>4390.05</v>
          </cell>
        </row>
        <row r="563">
          <cell r="A563" t="str">
            <v>07-16</v>
          </cell>
          <cell r="B563" t="str">
            <v>Supply and fix first class Burma Teak wood  sashes, and doors ,glazed  with moulded or chamfered bars, angels filled in with glass  including chowkats,hold fasts and hung with hinges or pivots including iron mongery as described, 32mm thick.</v>
          </cell>
          <cell r="D563" t="str">
            <v>Sqm</v>
          </cell>
          <cell r="E563" t="str">
            <v>07-16</v>
          </cell>
          <cell r="F563">
            <v>18485.47</v>
          </cell>
        </row>
        <row r="564">
          <cell r="A564" t="str">
            <v>07-17</v>
          </cell>
          <cell r="B564" t="str">
            <v>Supply and fix first class Burma Teak wood  sashes, and doors ,glazed  with moulded or chamfered bars, angels filled in with gauzed 9x9 mesh 24 GB  including chowkats,hold fasts and hung with hinges or pivots including iron mongery as described, 32mm thic</v>
          </cell>
          <cell r="D564" t="str">
            <v>Sqm</v>
          </cell>
          <cell r="E564" t="str">
            <v>07-17</v>
          </cell>
          <cell r="F564">
            <v>18375.169999999998</v>
          </cell>
        </row>
        <row r="565">
          <cell r="A565" t="str">
            <v>07-18</v>
          </cell>
          <cell r="B565" t="str">
            <v>Supply and fix first class Burma Teak wood  sashes, and doors ,glazed  with moulded or chamfered bars, angels filled in with glass  including chowkats,hold fasts and hung with hinges or pivots including iron mongery as described, 38mm thick.</v>
          </cell>
          <cell r="D565" t="str">
            <v>Sqm</v>
          </cell>
          <cell r="E565" t="str">
            <v>07-18</v>
          </cell>
          <cell r="F565">
            <v>19341.5</v>
          </cell>
        </row>
        <row r="566">
          <cell r="A566" t="str">
            <v>07-19</v>
          </cell>
          <cell r="B566" t="str">
            <v>Supply and fix first class Burma Teak wood  sashes, and doors ,glazed  with moulded or chamfered bars, angels filled in with gauzed 9x9 mesh 24 GB  including chowkats,hold fasts and hung with hinges or pivots including iron mongery as described, 38mm thic</v>
          </cell>
          <cell r="D566" t="str">
            <v>Sqm</v>
          </cell>
          <cell r="E566" t="str">
            <v>07-19</v>
          </cell>
          <cell r="F566">
            <v>19251.939999999999</v>
          </cell>
        </row>
        <row r="567">
          <cell r="A567" t="str">
            <v>07-20</v>
          </cell>
          <cell r="B567" t="str">
            <v>Deduct from item 07-2, 07-4, 07-7, 07-9, 07-12, 07-14, 07-17 and 07-19  if mosquito proof gauze 16x16 mesh 26 gauge is used.</v>
          </cell>
          <cell r="D567" t="str">
            <v>Sqm</v>
          </cell>
          <cell r="E567" t="str">
            <v>07-20</v>
          </cell>
          <cell r="F567">
            <v>154.65</v>
          </cell>
        </row>
        <row r="568">
          <cell r="A568" t="str">
            <v>07-21</v>
          </cell>
          <cell r="B568" t="str">
            <v>Deduct from item 07-16 to  07-19 if  chowkats not "supplied and fixed.</v>
          </cell>
          <cell r="D568" t="str">
            <v>Sqm</v>
          </cell>
          <cell r="E568" t="str">
            <v>07-21</v>
          </cell>
          <cell r="F568">
            <v>10734.62</v>
          </cell>
        </row>
        <row r="569">
          <cell r="A569" t="str">
            <v>07-22</v>
          </cell>
          <cell r="B569" t="str">
            <v>Supply and fix  first class soft wood , glazed  CSWs, with moulded or chamfered bars, panels filled in with glass  including chowkats hung with pivots including mongery as described, 32mm thick</v>
          </cell>
          <cell r="D569" t="str">
            <v>Sqm</v>
          </cell>
          <cell r="E569" t="str">
            <v>07-22</v>
          </cell>
          <cell r="F569">
            <v>10701.58</v>
          </cell>
        </row>
        <row r="570">
          <cell r="A570" t="str">
            <v>07-23</v>
          </cell>
          <cell r="B570" t="str">
            <v>Supply and fix  first class soft wood , glazed  CSWs, with moulded or chamfered bars, panels filled in with gauzed 9x9 mesh 24 gauge   including chowkats hung with pivots including  mongery as described, 32mm thick</v>
          </cell>
          <cell r="D570" t="str">
            <v>Sqm</v>
          </cell>
          <cell r="E570" t="str">
            <v>07-23</v>
          </cell>
          <cell r="F570">
            <v>10633.65</v>
          </cell>
        </row>
        <row r="571">
          <cell r="A571" t="str">
            <v>07-24</v>
          </cell>
          <cell r="B571" t="str">
            <v>Supply and fix  first class soft wood , glazed  CSWs, with moulded or chamfered bars, panels filled in with glass  including chowkats hung with pivots including mongery as described, 38mm thick</v>
          </cell>
          <cell r="D571" t="str">
            <v>Sqm</v>
          </cell>
          <cell r="E571" t="str">
            <v>07-24</v>
          </cell>
          <cell r="F571">
            <v>10859.45</v>
          </cell>
        </row>
        <row r="572">
          <cell r="A572" t="str">
            <v>07-25</v>
          </cell>
          <cell r="B572" t="str">
            <v>Supply and fix  first class soft wood , glazed  CSWs, with moulded or chamfered bars, panels filled in with gauzed 9x9 mesh 24 gauge  including chowkats hung with pivots including mongery as described, 38mm thick</v>
          </cell>
          <cell r="D572" t="str">
            <v>Sqm</v>
          </cell>
          <cell r="E572" t="str">
            <v>07-25</v>
          </cell>
          <cell r="F572">
            <v>10790.99</v>
          </cell>
        </row>
        <row r="573">
          <cell r="A573" t="str">
            <v>07-26</v>
          </cell>
          <cell r="B573" t="str">
            <v>Deduct from item 07-22  to  07-25 if  chowkats not "supplied and fixed.</v>
          </cell>
          <cell r="D573" t="str">
            <v>Sqm</v>
          </cell>
          <cell r="E573" t="str">
            <v>07-26</v>
          </cell>
          <cell r="F573">
            <v>6582.56</v>
          </cell>
        </row>
        <row r="574">
          <cell r="A574" t="str">
            <v>07-27</v>
          </cell>
          <cell r="B574" t="str">
            <v>Supply and fix first class Burma Teak wood , glazed  CSWs, with moulded or chamfered bars, panels filled in with glass  including chowkats hung with pivots including mongery as described, 32mm thick.</v>
          </cell>
          <cell r="D574" t="str">
            <v>Sqm</v>
          </cell>
          <cell r="E574" t="str">
            <v>07-27</v>
          </cell>
          <cell r="F574">
            <v>23703.48</v>
          </cell>
        </row>
        <row r="575">
          <cell r="A575" t="str">
            <v>07-28</v>
          </cell>
          <cell r="B575" t="str">
            <v>Supply and fix first class Burma Teak wood , glazed  CSWs, with moulded or chamfered bars, panels filled in with gauzed 9x9 mesh 24 gauge  including chowkats hung with pivots including mongery as described, 32mm thick.</v>
          </cell>
          <cell r="D575" t="str">
            <v>Sqm</v>
          </cell>
          <cell r="E575" t="str">
            <v>07-28</v>
          </cell>
          <cell r="F575">
            <v>23635.35</v>
          </cell>
        </row>
        <row r="576">
          <cell r="A576" t="str">
            <v>07-29</v>
          </cell>
          <cell r="B576" t="str">
            <v>Supply and fix first class Burma Teak wood , glazed  CSWs, with moulded or chamfered bars, panels filled in with glass  including chowkats hung with pivots including mongery as described, 38mm thick.</v>
          </cell>
          <cell r="D576" t="str">
            <v>Sqm</v>
          </cell>
          <cell r="E576" t="str">
            <v>07-29</v>
          </cell>
          <cell r="F576">
            <v>24137.02</v>
          </cell>
        </row>
        <row r="577">
          <cell r="A577" t="str">
            <v>07-30</v>
          </cell>
          <cell r="B577" t="str">
            <v>Supply and fix first class Burma Teak wood , glazed  CSWs, with moulded or chamfered bars, panels filled in with gauzed 9x9 mesh 24 gauge  including chowkats hung with pivots including mongery as described, 38mm thick.</v>
          </cell>
          <cell r="D577" t="str">
            <v>Sqm</v>
          </cell>
          <cell r="E577" t="str">
            <v>07-30</v>
          </cell>
          <cell r="F577">
            <v>24084.11</v>
          </cell>
        </row>
        <row r="578">
          <cell r="A578" t="str">
            <v>07-31</v>
          </cell>
          <cell r="B578" t="str">
            <v>Deduct from item 07-23, 07-25, 07-28 and  07-30 if mosquito proof gauze is used.</v>
          </cell>
          <cell r="D578" t="str">
            <v>Sqm</v>
          </cell>
          <cell r="E578" t="str">
            <v>07-31</v>
          </cell>
          <cell r="F578">
            <v>21.36</v>
          </cell>
        </row>
        <row r="579">
          <cell r="A579" t="str">
            <v>07-32</v>
          </cell>
          <cell r="B579" t="str">
            <v>Deduct from item 07-27  to  07-30 if  chowkats not supplied and fixed.</v>
          </cell>
          <cell r="D579" t="str">
            <v>Sqm</v>
          </cell>
          <cell r="E579" t="str">
            <v>07-32</v>
          </cell>
          <cell r="F579">
            <v>16205.84</v>
          </cell>
        </row>
        <row r="580">
          <cell r="A580" t="str">
            <v>07-33</v>
          </cell>
          <cell r="B580" t="str">
            <v>Supply and fix venetian shutter for windows made of first class soft wood 100mm wide rails and styles and hard wood (shisham) venetian, includind chowkats 75mm x 125mm, hold fasts and fixed with screws to frame, 32 mm thick.</v>
          </cell>
          <cell r="D580" t="str">
            <v>Sqm</v>
          </cell>
          <cell r="E580" t="str">
            <v>07-33</v>
          </cell>
          <cell r="F580">
            <v>9418.7999999999993</v>
          </cell>
        </row>
        <row r="581">
          <cell r="A581" t="str">
            <v>07-34</v>
          </cell>
          <cell r="B581" t="str">
            <v>Supply and fix venetian shutter for windows made of first class soft wood 100mm wide rails and styles and hard wood (shisham) venetian, includind chowkats 75mm x 125mm, hold fasts and fixed with screws to frame, 38 mm thick.</v>
          </cell>
          <cell r="D581" t="str">
            <v>Sqm</v>
          </cell>
          <cell r="E581" t="str">
            <v>07-34</v>
          </cell>
          <cell r="F581">
            <v>9799.5300000000007</v>
          </cell>
        </row>
        <row r="582">
          <cell r="A582" t="str">
            <v>07-35</v>
          </cell>
          <cell r="B582" t="str">
            <v>Deduct from item 07-33and 07-34 if  chowkats not "supplied and fixed". .</v>
          </cell>
          <cell r="D582" t="str">
            <v>Sqm</v>
          </cell>
          <cell r="E582" t="str">
            <v>07-35</v>
          </cell>
          <cell r="F582">
            <v>4521.32</v>
          </cell>
        </row>
        <row r="583">
          <cell r="B583" t="str">
            <v>Aluminium Doors and Windows</v>
          </cell>
        </row>
        <row r="584">
          <cell r="A584" t="str">
            <v>07-36</v>
          </cell>
          <cell r="B584" t="str">
            <v>Supplying of Aluminium sliding window (Economy Model) of Anodized aluminium extruded section upto hieght of 1524 mm as specified incl fixing on concrete, wooden or steel frames complete with all neccesary fittings except glass.</v>
          </cell>
          <cell r="D584" t="str">
            <v>Sqm</v>
          </cell>
          <cell r="E584" t="str">
            <v>07-36</v>
          </cell>
          <cell r="F584">
            <v>5541.06</v>
          </cell>
        </row>
        <row r="585">
          <cell r="A585" t="str">
            <v>07-37</v>
          </cell>
          <cell r="B585" t="str">
            <v>Supplying of Aluminium sliding window (Economy Model) of Anodized Bronze extruded section upto hieght of 1524 mm as specified incl fixing on concrete, wooden or steel frames complete with all neccesary fittings except glass.</v>
          </cell>
          <cell r="D585" t="str">
            <v>Sqm</v>
          </cell>
          <cell r="E585" t="str">
            <v>07-37</v>
          </cell>
          <cell r="F585">
            <v>5748.9</v>
          </cell>
        </row>
        <row r="586">
          <cell r="A586" t="str">
            <v>07-38</v>
          </cell>
          <cell r="B586" t="str">
            <v>Supplying of Aluminium sliding window (Economy Model) of Anodized Champagne extruded section upto hieght of 1524 mm as specified incl fixing on concrete, wooden or steel frames complete with all neccesary fittings except glass.</v>
          </cell>
          <cell r="D586" t="str">
            <v>Sqm</v>
          </cell>
          <cell r="E586" t="str">
            <v>07-38</v>
          </cell>
          <cell r="F586">
            <v>6000.48</v>
          </cell>
        </row>
        <row r="587">
          <cell r="A587" t="str">
            <v>07-39</v>
          </cell>
          <cell r="B587" t="str">
            <v>Supplying of Aluminium sliding window (Deluxe Model) of Anodized Aluminium extruded section upto hieght of 1524 mm as specified incl fixing on concrete, wooden or steel frames complete with all neccesary fittings except glass.</v>
          </cell>
          <cell r="D587" t="str">
            <v>Sqm</v>
          </cell>
          <cell r="E587" t="str">
            <v>07-39</v>
          </cell>
          <cell r="F587">
            <v>6241.11</v>
          </cell>
        </row>
        <row r="588">
          <cell r="A588" t="str">
            <v>07-40</v>
          </cell>
          <cell r="B588" t="str">
            <v>Supplying of Aluminium sliding window (Deluxe Model) of Anodized Bronze extruded section upto hieght of 1524 mm as specified incl fixing on concrete, wooden or steel frames complete with all neccesary fittings except glass.</v>
          </cell>
          <cell r="D588" t="str">
            <v>Sqm</v>
          </cell>
          <cell r="E588" t="str">
            <v>07-40</v>
          </cell>
          <cell r="F588">
            <v>6405.18</v>
          </cell>
        </row>
        <row r="589">
          <cell r="A589" t="str">
            <v>07-41</v>
          </cell>
          <cell r="B589" t="str">
            <v>Supplying of Aluminium sliding window (Deluxe Model) of Anodized Champagne extruded section upto hieght of 1524 mm as specified incl fixing on concrete, wooden or steel frames complete with all neccesary fittings except glass.</v>
          </cell>
          <cell r="D589" t="str">
            <v>Sqm</v>
          </cell>
          <cell r="E589" t="str">
            <v>07-41</v>
          </cell>
          <cell r="F589">
            <v>6623.95</v>
          </cell>
        </row>
        <row r="590">
          <cell r="A590" t="str">
            <v>07-42</v>
          </cell>
          <cell r="B590" t="str">
            <v>Supplying of Aluminium sliding window (Premium Model) of Anodized Aluminium extruded section upto hieght of 1524 mm as specified incl fixing on concrete, wooden or steel frames complete with all neccesary fittings except glass.</v>
          </cell>
          <cell r="D590" t="str">
            <v>Sqm</v>
          </cell>
          <cell r="E590" t="str">
            <v>07-42</v>
          </cell>
          <cell r="F590">
            <v>7159.94</v>
          </cell>
        </row>
        <row r="591">
          <cell r="A591" t="str">
            <v>07-43</v>
          </cell>
          <cell r="B591" t="str">
            <v>Supplying of Aluminium sliding window (Premium Model) of Anodized Bronze extruded section upto hieght of 1524 mm as specified incl fixing on concrete, wooden or steel frames complete with all neccesary fittings except glass.</v>
          </cell>
          <cell r="D591" t="str">
            <v>Sqm</v>
          </cell>
          <cell r="E591" t="str">
            <v>07-43</v>
          </cell>
          <cell r="F591">
            <v>7356.82</v>
          </cell>
        </row>
        <row r="592">
          <cell r="A592" t="str">
            <v>07-44</v>
          </cell>
          <cell r="B592" t="str">
            <v>Supplying of Aluminium sliding window (Premium Model) of Anodized Champagne extruded section upto hieght of 1524 mm as specified incl fixing on concrete, wooden or steel frames complete with all neccesary fittings except glass.</v>
          </cell>
          <cell r="D592" t="str">
            <v>Sqm</v>
          </cell>
          <cell r="E592" t="str">
            <v>07-44</v>
          </cell>
          <cell r="F592">
            <v>7608.4</v>
          </cell>
        </row>
        <row r="593">
          <cell r="A593" t="str">
            <v>07-45</v>
          </cell>
          <cell r="B593" t="str">
            <v>Supplying of Aluminium sliding window (Economy Model) of Anodized  Aluminium extruded section exc-1524mm but not exc 3048mm height as specified incl fixing on concrete, wood or steel frames complete with all neccesary fittings except glass.</v>
          </cell>
          <cell r="D593" t="str">
            <v>Sqm</v>
          </cell>
          <cell r="E593" t="str">
            <v>07-45</v>
          </cell>
          <cell r="F593">
            <v>5048.83</v>
          </cell>
        </row>
        <row r="594">
          <cell r="A594" t="str">
            <v>07-46</v>
          </cell>
          <cell r="B594" t="str">
            <v>Supplying of Aluminium sliding window (Economy Model) of Anodized  Bronze extruded section exc-1524mm but not exc 3048mm height as specified incl fixing on concrete, wooden or steel frames complete with all neccesary fittings except glass.</v>
          </cell>
          <cell r="D594" t="str">
            <v>Sqm</v>
          </cell>
          <cell r="E594" t="str">
            <v>07-46</v>
          </cell>
          <cell r="F594">
            <v>5267.6</v>
          </cell>
        </row>
        <row r="595">
          <cell r="A595" t="str">
            <v>07-47</v>
          </cell>
          <cell r="B595" t="str">
            <v>Supplying of Aluminium sliding window (Economy Model) of Anodized  Champagne extruded section exc-1524mm but not exc 3048mm height as specified incl fixing on concrete, wooden or steel frames complete with all neccesary fittings except glass.</v>
          </cell>
          <cell r="D595" t="str">
            <v>Sqm</v>
          </cell>
          <cell r="E595" t="str">
            <v>07-47</v>
          </cell>
          <cell r="F595">
            <v>5508.25</v>
          </cell>
        </row>
        <row r="596">
          <cell r="A596" t="str">
            <v>07-48</v>
          </cell>
          <cell r="B596" t="str">
            <v>Supplying of Aluminium sliding window (Deluxe Model) of Anodized Aluminium  extruded section exc-1524mm but not exc 3048mm height as specified incl fixing on concrete, wooden or steel frames complete with all neccesary fittings except glass.</v>
          </cell>
          <cell r="D596" t="str">
            <v>Sqm</v>
          </cell>
          <cell r="E596" t="str">
            <v>07-48</v>
          </cell>
          <cell r="F596">
            <v>5781.71</v>
          </cell>
        </row>
        <row r="597">
          <cell r="A597" t="str">
            <v>07-49</v>
          </cell>
          <cell r="B597" t="str">
            <v>Supplying of Aluminium sliding window (Deluxe Model) of Anodized Bronze  extruded section exc-1524mm but not exc 3048mm height as specified incl fixing on concrete, wooden or steel frames complete with all neccesary fittings except glass.</v>
          </cell>
          <cell r="D597" t="str">
            <v>Sqm</v>
          </cell>
          <cell r="E597" t="str">
            <v>07-49</v>
          </cell>
          <cell r="F597">
            <v>5945.78</v>
          </cell>
        </row>
        <row r="598">
          <cell r="A598" t="str">
            <v>07-50</v>
          </cell>
          <cell r="B598" t="str">
            <v>Supplying of Aluminium sliding window (Deluxe Model) of Anodized Champagne  extruded section exc-1524mm but not exc 3048mm height as specified incl fixing on concrete, wooden or steel frames complete with all neccesary fittings except glass.</v>
          </cell>
          <cell r="D598" t="str">
            <v>Sqm</v>
          </cell>
          <cell r="E598" t="str">
            <v>07-50</v>
          </cell>
          <cell r="F598">
            <v>6164.55</v>
          </cell>
        </row>
        <row r="599">
          <cell r="A599" t="str">
            <v>07-51</v>
          </cell>
          <cell r="B599" t="str">
            <v>Supplying of Aluminium sliding window (Premium Model) of Anodized Aluminium  extruded section exc-1524mm but not exc 3048mm height as specified incl fixing on concrete, wooden or steel frames complete with all neccesary fittings except glass.</v>
          </cell>
          <cell r="D599" t="str">
            <v>Sqm</v>
          </cell>
          <cell r="E599" t="str">
            <v>07-51</v>
          </cell>
          <cell r="F599">
            <v>6241.1</v>
          </cell>
        </row>
        <row r="600">
          <cell r="A600" t="str">
            <v>07-52</v>
          </cell>
          <cell r="B600" t="str">
            <v>Supplying of Aluminium sliding window (Premium Model) of Anodized  Bronze extruded section exc-1524mm but not exc 3048mm height as specified incl fixing on concrete, wooden or steel frames complete with all neccesary fittings except glass.</v>
          </cell>
          <cell r="D600" t="str">
            <v>Sqm</v>
          </cell>
          <cell r="E600" t="str">
            <v>07-52</v>
          </cell>
          <cell r="F600">
            <v>6864.59</v>
          </cell>
        </row>
        <row r="601">
          <cell r="A601" t="str">
            <v>07-53</v>
          </cell>
          <cell r="B601" t="str">
            <v>Supplying of Aluminium sliding window (Premium Model) of Anodized  Champagne extruded section exc-1524mm but not exc 3048mm height as specified incl fixing on concrete, wooden or steel frames complete with all neccesary fittings except glass.</v>
          </cell>
          <cell r="D601" t="str">
            <v>Sqm</v>
          </cell>
          <cell r="E601" t="str">
            <v>07-53</v>
          </cell>
          <cell r="F601">
            <v>7159.94</v>
          </cell>
        </row>
        <row r="602">
          <cell r="A602" t="str">
            <v>07-54</v>
          </cell>
          <cell r="B602" t="str">
            <v>Supplying of Aluminium fixed window (Economy Model) of Anodized Aluminium  extruded section upto 1524mm height as specified incl fixing on concrete, wooden or steel frames complete with all neccesary fittings except glass.</v>
          </cell>
          <cell r="D602" t="str">
            <v>Sqm</v>
          </cell>
          <cell r="E602" t="str">
            <v>07-54</v>
          </cell>
          <cell r="F602">
            <v>2795.55</v>
          </cell>
        </row>
        <row r="603">
          <cell r="A603" t="str">
            <v>07-55</v>
          </cell>
          <cell r="B603" t="str">
            <v>Supplying of Aluminium fixed window (Economy Model) of Anodized  Bronze extruded section upto 1524mm height as specified incl fixing on concrete, wooden or steel frames complete with all neccesary fittings except glass.</v>
          </cell>
          <cell r="D603" t="str">
            <v>Sqm</v>
          </cell>
          <cell r="E603" t="str">
            <v>07-55</v>
          </cell>
          <cell r="F603">
            <v>2904.93</v>
          </cell>
        </row>
        <row r="604">
          <cell r="A604" t="str">
            <v>07-56</v>
          </cell>
          <cell r="B604" t="str">
            <v>Supplying of Aluminium fixed window (Economy Model) of Anodized  Champagne extruded section upto 1524mm height as specified incl fixing on concrete, wooden or steel frames complete with all neccesary fittings except glass.</v>
          </cell>
          <cell r="D604" t="str">
            <v>Sqm</v>
          </cell>
          <cell r="E604" t="str">
            <v>07-56</v>
          </cell>
          <cell r="F604">
            <v>3025.18</v>
          </cell>
        </row>
        <row r="605">
          <cell r="A605" t="str">
            <v>07-57</v>
          </cell>
          <cell r="B605" t="str">
            <v>Supplying of Aluminium fixed window (Deluxe Model) of Anodized Aluminium  extruded section upto 1524mm height as specified incl fixing on concrete, wooden or steel frames complete with all neccesary fittings except glass.</v>
          </cell>
          <cell r="D605" t="str">
            <v>Sqm</v>
          </cell>
          <cell r="E605" t="str">
            <v>07-57</v>
          </cell>
          <cell r="F605">
            <v>3200.26</v>
          </cell>
        </row>
        <row r="606">
          <cell r="A606" t="str">
            <v>07-58</v>
          </cell>
          <cell r="B606" t="str">
            <v>Supplying of Aluminium fixed window (Deluxe Model) of Anodized  Bronze extruded section upto 1524mm height as specified incl fixing on concrete, wooden or steel frames complete with all neccesary fittings except glass.</v>
          </cell>
          <cell r="D606" t="str">
            <v>Sqm</v>
          </cell>
          <cell r="E606" t="str">
            <v>07-58</v>
          </cell>
          <cell r="F606">
            <v>3265.89</v>
          </cell>
        </row>
        <row r="607">
          <cell r="A607" t="str">
            <v>07-59</v>
          </cell>
          <cell r="B607" t="str">
            <v>Supplying of Aluminium fixed window (Deluxe Model) of Anodized  Champagne extruded section upto 1524mm height as specified incl fixing on concrete, wooden or steel frames complete with all neccesary fittings except glass.</v>
          </cell>
          <cell r="D607" t="str">
            <v>Sqm</v>
          </cell>
          <cell r="E607" t="str">
            <v>07-59</v>
          </cell>
          <cell r="F607">
            <v>3419.03</v>
          </cell>
        </row>
        <row r="608">
          <cell r="A608" t="str">
            <v>07-60</v>
          </cell>
          <cell r="B608" t="str">
            <v>Supplying of Aluminium fixed window (Premium Model) of Anodized Aluminium  extruded section upto 1524mm height as specified incl fixing on concrete, wooden or steel frames complete with all neccesary fittings except glass.</v>
          </cell>
          <cell r="D608" t="str">
            <v>Sqm</v>
          </cell>
          <cell r="E608" t="str">
            <v>07-60</v>
          </cell>
          <cell r="F608">
            <v>3506.53</v>
          </cell>
        </row>
        <row r="609">
          <cell r="A609" t="str">
            <v>07-61</v>
          </cell>
          <cell r="B609" t="str">
            <v>Supplying of Aluminium fixed window (Premium Model) of Anodized  Bronze extruded section upto 1524mm height as specified incl fixing on concrete, wooden or steel frames complete with all neccesary fittings except glass.</v>
          </cell>
          <cell r="D609" t="str">
            <v>Sqm</v>
          </cell>
          <cell r="E609" t="str">
            <v>07-61</v>
          </cell>
          <cell r="F609">
            <v>3648.73</v>
          </cell>
        </row>
        <row r="610">
          <cell r="A610" t="str">
            <v>07-62</v>
          </cell>
          <cell r="B610" t="str">
            <v>Supplying of Aluminium fixed window (Premium Model) of Anodized  Champagne extruded section upto 1524mm height as specified incl fixing on concrete, wooden or steel frames complete with all neccesary fittings except glass.</v>
          </cell>
          <cell r="D610" t="str">
            <v>Sqm</v>
          </cell>
          <cell r="E610" t="str">
            <v>07-62</v>
          </cell>
          <cell r="F610">
            <v>3725.3</v>
          </cell>
        </row>
        <row r="611">
          <cell r="A611" t="str">
            <v>07-63</v>
          </cell>
          <cell r="B611" t="str">
            <v>Supplying of Aluminium fixed window (Economy Model) of Anodized Aluminium  extruded section exc-1524mm but not exc 3048mm height as specified incl fixing on concrete, wooden or steel frames complete with all neccesary fittings except glass.</v>
          </cell>
          <cell r="D611" t="str">
            <v>Sqm</v>
          </cell>
          <cell r="E611" t="str">
            <v>07-63</v>
          </cell>
          <cell r="F611">
            <v>2631.47</v>
          </cell>
        </row>
        <row r="612">
          <cell r="A612" t="str">
            <v>07-64</v>
          </cell>
          <cell r="B612" t="str">
            <v>Supplying of Aluminium fixed window (Economy Model) of Anodized Bronze  extruded section exc-1524mm but not exc 3048mm height as specified incl fixing on concrete, wooden or steel frames complete with all neccesary fittings except glass.</v>
          </cell>
          <cell r="D612" t="str">
            <v>Sqm</v>
          </cell>
          <cell r="E612" t="str">
            <v>07-64</v>
          </cell>
          <cell r="F612">
            <v>2729.92</v>
          </cell>
        </row>
        <row r="613">
          <cell r="A613" t="str">
            <v>07-65</v>
          </cell>
          <cell r="B613" t="str">
            <v>Supplying of Aluminium fixed window (Economy Model) of Anodized Champagne  extruded section exc-1524mm but not exc 3048mm height as specified incl fixing on concrete, wooden or steel frames complete with all neccesary fittings except glass.</v>
          </cell>
          <cell r="D613" t="str">
            <v>Sqm</v>
          </cell>
          <cell r="E613" t="str">
            <v>07-65</v>
          </cell>
          <cell r="F613">
            <v>2850.23</v>
          </cell>
        </row>
        <row r="614">
          <cell r="A614" t="str">
            <v>07-66</v>
          </cell>
          <cell r="B614" t="str">
            <v>Supplying of Aluminium fixed window (Deluxe Model) of Anodized Aluminium  extruded section exc-1524mm but not exc 3048mm height as specified incl fixing on concrete, wooden or steel frames complete with all neccesary fittings except glass.</v>
          </cell>
          <cell r="D614" t="str">
            <v>Sqm</v>
          </cell>
          <cell r="E614" t="str">
            <v>07-66</v>
          </cell>
          <cell r="F614">
            <v>2894.81</v>
          </cell>
        </row>
        <row r="615">
          <cell r="A615" t="str">
            <v>07-67</v>
          </cell>
          <cell r="B615" t="str">
            <v>Supplying of Aluminium fixed window (Deluxe Model) of Anodized Bronze  extruded section exc-1524mm but not exc 3048mm height as specified incl fixing on concrete, wooden or steel frames complete with all neccesary fittings except glass.</v>
          </cell>
          <cell r="D615" t="str">
            <v>Sqm</v>
          </cell>
          <cell r="E615" t="str">
            <v>07-67</v>
          </cell>
          <cell r="F615">
            <v>2948.68</v>
          </cell>
        </row>
        <row r="616">
          <cell r="A616" t="str">
            <v>07-68</v>
          </cell>
          <cell r="B616" t="str">
            <v>Supplying of Aluminium fixed window (Deluxe Model) of Anodized Champagne  extruded section exc-1524mm but not exc 3048mm height as specified incl fixing on concrete, wooden or steel frames complete with all neccesary fittings except glass.</v>
          </cell>
          <cell r="D616" t="str">
            <v>Sqm</v>
          </cell>
          <cell r="E616" t="str">
            <v>07-68</v>
          </cell>
          <cell r="F616">
            <v>3036.19</v>
          </cell>
        </row>
        <row r="617">
          <cell r="A617" t="str">
            <v>07-69</v>
          </cell>
          <cell r="B617" t="str">
            <v>Supplying of Aluminium fixed window (Premium Model) of Anodized Aluminium  extruded section exc-1524mm but not exc 3048mm height as specified incl fixing on concrete, wooden or steel frames complete with all neccesary fittings except glass.</v>
          </cell>
          <cell r="D617" t="str">
            <v>Sqm</v>
          </cell>
          <cell r="E617" t="str">
            <v>07-69</v>
          </cell>
          <cell r="F617">
            <v>2992.43</v>
          </cell>
        </row>
        <row r="618">
          <cell r="A618" t="str">
            <v>07-70</v>
          </cell>
          <cell r="B618" t="str">
            <v>Supplying of Aluminium fixed window (Premium Model) of Anodized Bronze  extruded section exc-1524mm but not exc 3048mm height as specified incl fixing on concrete, wooden or steel frames complete with all neccesary fittings except glass.</v>
          </cell>
          <cell r="D618" t="str">
            <v>Sqm</v>
          </cell>
          <cell r="E618" t="str">
            <v>07-70</v>
          </cell>
          <cell r="F618">
            <v>3123.69</v>
          </cell>
        </row>
        <row r="619">
          <cell r="A619" t="str">
            <v>07-71</v>
          </cell>
          <cell r="B619" t="str">
            <v>Supplying of Aluminium fixed window (Premium Model) of Anodized Champagne  extruded section exc-1524mm but not exc 3048mm height as specified incl fixing on concrete, wooden or steel frames complete with all neccesary fittings except glass.</v>
          </cell>
          <cell r="D619" t="str">
            <v>Sqm</v>
          </cell>
          <cell r="E619" t="str">
            <v>07-71</v>
          </cell>
          <cell r="F619">
            <v>3233.07</v>
          </cell>
        </row>
        <row r="620">
          <cell r="A620" t="str">
            <v>07-72</v>
          </cell>
          <cell r="B620" t="str">
            <v>Supplying of Aluminium Side Hung window (Economy Model) of Anodized  Aluminium extruded section upto 2133mm height as specified incl fixing on concrete, wooden or steel frames complete with all neccesary fittings except glass.</v>
          </cell>
          <cell r="D620" t="str">
            <v>Sqm</v>
          </cell>
          <cell r="E620" t="str">
            <v>07-72</v>
          </cell>
          <cell r="F620">
            <v>4567.84</v>
          </cell>
        </row>
        <row r="621">
          <cell r="A621" t="str">
            <v>07-73</v>
          </cell>
          <cell r="B621" t="str">
            <v>Supplying of Aluminium Side Hung window (Economy Model) of Anodized  Bronze extruded section upto 2133mm height as specified incl fixing on concrete, wooden or steel frames complete with all neccesary fittings except glass.</v>
          </cell>
          <cell r="D621" t="str">
            <v>Sqm</v>
          </cell>
          <cell r="E621" t="str">
            <v>07-73</v>
          </cell>
          <cell r="F621">
            <v>4709.75</v>
          </cell>
        </row>
        <row r="622">
          <cell r="A622" t="str">
            <v>07-74</v>
          </cell>
          <cell r="B622" t="str">
            <v>Supplying of Aluminium Side Hung window (Economy Model) of Anodized  Champagne extruded section upto 2133mm height as specified incl fixing on concrete, wooden or steel frames complete with all neccesary fittings except glass.</v>
          </cell>
          <cell r="D622" t="str">
            <v>Sqm</v>
          </cell>
          <cell r="E622" t="str">
            <v>07-74</v>
          </cell>
          <cell r="F622">
            <v>4906.6400000000003</v>
          </cell>
        </row>
        <row r="623">
          <cell r="A623" t="str">
            <v>07-75</v>
          </cell>
          <cell r="B623" t="str">
            <v>Supplying of Aluminium Side Hung window (Deluxe Model) of Anodized  Aluminium extruded section upto 2133mm height as specified incl fixing on concrete, wooden or steel frames complete with all neccesary fittings except glass.</v>
          </cell>
          <cell r="D623" t="str">
            <v>Sqm</v>
          </cell>
          <cell r="E623" t="str">
            <v>07-75</v>
          </cell>
          <cell r="F623">
            <v>5180.1000000000004</v>
          </cell>
        </row>
        <row r="624">
          <cell r="A624" t="str">
            <v>07-76</v>
          </cell>
          <cell r="B624" t="str">
            <v>Supplying of Aluminium Side Hung window (Deluxe Model) of Anodized  Bronze extruded section upto 2133mm height as specified incl fixing on concrete, wooden or steel frames complete with all neccesary fittings except glass.</v>
          </cell>
          <cell r="D624" t="str">
            <v>Sqm</v>
          </cell>
          <cell r="E624" t="str">
            <v>07-76</v>
          </cell>
          <cell r="F624">
            <v>5333.23</v>
          </cell>
        </row>
        <row r="625">
          <cell r="A625" t="str">
            <v>07-77</v>
          </cell>
          <cell r="B625" t="str">
            <v>Supplying of Aluminium Side Hung window (Deluxe Model) of Anodized  Champagne extruded section upto 2133mm height as specified incl fixing on concrete, wooden or steel frames complete with all neccesary fittings except glass.</v>
          </cell>
          <cell r="D625" t="str">
            <v>Sqm</v>
          </cell>
          <cell r="E625" t="str">
            <v>07-77</v>
          </cell>
          <cell r="F625">
            <v>7717.78</v>
          </cell>
        </row>
        <row r="626">
          <cell r="A626" t="str">
            <v>07-78</v>
          </cell>
          <cell r="B626" t="str">
            <v>Supplying of Aluminium Side Hung window (Premium Model) of Anodized Aluminium  extruded section upto 2133mm height as specified incl fixing on concrete, wooden or steel frames complete with all neccesary fittings except glass.</v>
          </cell>
          <cell r="D626" t="str">
            <v>Sqm</v>
          </cell>
          <cell r="E626" t="str">
            <v>07-78</v>
          </cell>
          <cell r="F626">
            <v>5672.33</v>
          </cell>
        </row>
        <row r="627">
          <cell r="A627" t="str">
            <v>07-79</v>
          </cell>
          <cell r="B627" t="str">
            <v>Supplying of Aluminium Side Hung window (Premium Model) of Anodized  Bronze extruded section upto 2133mm height as specified incl fixing on concrete, wooden or steel frames complete with all neccesary fittings except glass.</v>
          </cell>
          <cell r="D627" t="str">
            <v>Sqm</v>
          </cell>
          <cell r="E627" t="str">
            <v>07-79</v>
          </cell>
          <cell r="F627">
            <v>5912.96</v>
          </cell>
        </row>
        <row r="628">
          <cell r="A628" t="str">
            <v>07-80</v>
          </cell>
          <cell r="B628" t="str">
            <v>Supplying of Aluminium Side Hung window (Premium Model) of Anodized Champagne  extruded section upto 2133mm height as specified incl fixing on concrete, wooden or steel frames complete with all neccesary fittings except glass.</v>
          </cell>
          <cell r="D628" t="str">
            <v>Sqm</v>
          </cell>
          <cell r="E628" t="str">
            <v>07-80</v>
          </cell>
          <cell r="F628">
            <v>6077.05</v>
          </cell>
        </row>
        <row r="629">
          <cell r="A629" t="str">
            <v>07-81</v>
          </cell>
          <cell r="B629" t="str">
            <v>Supplying of Aluminium fly/Insect screening with imported mash  (Economy, Delux &amp; Premium Model) of Anodized Aluminium  extruded section as specified incl fixing on concrete, wood or steel frames complete with all neccesary fittings except glass.</v>
          </cell>
          <cell r="D629" t="str">
            <v>Sqm</v>
          </cell>
          <cell r="E629" t="str">
            <v>07-81</v>
          </cell>
          <cell r="F629">
            <v>1736.9</v>
          </cell>
        </row>
        <row r="630">
          <cell r="A630" t="str">
            <v>07-82</v>
          </cell>
          <cell r="B630" t="str">
            <v>Supplying of Aluminium fly/Insect screening with imported mash  (Economy Model &amp; Premium Model) of Anodized  Bronze extruded section as specified incl fixing on concrete, wood or steel frames complete with all neccesary fittings except glass.</v>
          </cell>
          <cell r="D630" t="str">
            <v>Sqm</v>
          </cell>
          <cell r="E630" t="str">
            <v>07-82</v>
          </cell>
          <cell r="F630">
            <v>1769.71</v>
          </cell>
        </row>
        <row r="631">
          <cell r="A631" t="str">
            <v>07-83</v>
          </cell>
          <cell r="B631" t="str">
            <v>Supplying of Aluminium fly/Insect screening with imported mash  (Economy Model &amp; Premium Model) of Anodized Champagne  extruded section as specified incl fixing on concrete, wood or steel frames complete with all neccesary fittings except glass.</v>
          </cell>
          <cell r="D631" t="str">
            <v>Sqm</v>
          </cell>
          <cell r="E631" t="str">
            <v>07-83</v>
          </cell>
          <cell r="F631">
            <v>1824.41</v>
          </cell>
        </row>
        <row r="632">
          <cell r="B632" t="str">
            <v xml:space="preserve">Steel Windows </v>
          </cell>
        </row>
        <row r="633">
          <cell r="A633" t="str">
            <v>07-84</v>
          </cell>
          <cell r="B633" t="str">
            <v>Supply and fix "Z" type steel window or CSW using Z and beam sections n-exc 1.48 Sqm Super each with openable / fixed panels with all necessary steel fitting/ iron mongery, hold fasts etc, and two coats of synthetic enamal paint in addition to one coat of</v>
          </cell>
          <cell r="D633" t="str">
            <v>Sqm</v>
          </cell>
          <cell r="E633" t="str">
            <v>07-84</v>
          </cell>
          <cell r="F633">
            <v>3190.29</v>
          </cell>
        </row>
        <row r="634">
          <cell r="A634" t="str">
            <v>07-85</v>
          </cell>
          <cell r="B634" t="str">
            <v>Supply and fix "Z" type steel window or CSW using Z and beam sections n-exc 1.48 Sqm Super each with openable / fixed panels with all necessary steel fitting/ brass mongery, hold fasts etc, and two coats of synthetic enamal paint in addition to one coat o</v>
          </cell>
          <cell r="D634" t="str">
            <v>Sqm</v>
          </cell>
          <cell r="E634" t="str">
            <v>07-85</v>
          </cell>
          <cell r="F634">
            <v>3590.87</v>
          </cell>
        </row>
        <row r="635">
          <cell r="A635" t="str">
            <v>07-86</v>
          </cell>
          <cell r="B635" t="str">
            <v>Supply and fix "Z" type steel windows or CSW using Z and beam sections n-exc 1.48 Sqm Super each with openable / fixed panels with"T" section  sashes all necessary steel fitting/ iron mongery, hold fasts etc, and two coats of synthetic enamal paint in add</v>
          </cell>
          <cell r="D635" t="str">
            <v>Sqm</v>
          </cell>
          <cell r="E635" t="str">
            <v>07-86</v>
          </cell>
          <cell r="F635">
            <v>3435.67</v>
          </cell>
        </row>
        <row r="636">
          <cell r="A636" t="str">
            <v>07-87</v>
          </cell>
          <cell r="B636" t="str">
            <v>Supply and fix "Z" type steel windows or CSW using Z and beam sections n-exc 1.48 Sqm Super each with openable / fixed panels with"T" section  sashes all necessary steel fitting/ brass mongery, hold fasts etc, and two coats of synthetic enamal paint in ad</v>
          </cell>
          <cell r="D636" t="str">
            <v>Sqm</v>
          </cell>
          <cell r="E636" t="str">
            <v>07-87</v>
          </cell>
          <cell r="F636">
            <v>3799.53</v>
          </cell>
        </row>
        <row r="637">
          <cell r="A637" t="str">
            <v>07-88</v>
          </cell>
          <cell r="B637" t="str">
            <v>Supply and fix "Z" type steel windows or CSW using Z and beam sections exc 1.48 Sqm Super each with openable / fixed panels with all necessary steel fitting/ iron mongery, hold fasts etc, two coats of synthetic enamal paint in addition to one coat one coa</v>
          </cell>
          <cell r="D637" t="str">
            <v>Sqm</v>
          </cell>
          <cell r="E637" t="str">
            <v>07-88</v>
          </cell>
          <cell r="F637">
            <v>2191.2199999999998</v>
          </cell>
        </row>
        <row r="638">
          <cell r="A638" t="str">
            <v>07-89</v>
          </cell>
          <cell r="B638" t="str">
            <v>Supply and fix "Z" type steel windows or CSW using Z and beam sections exc 1.48 Sqm Super each with openable / fixed panels with all necessary steel fitting/ brass mongery, hold fasts etc, two coats of synthetic enamal paint in addition to one coat one co</v>
          </cell>
          <cell r="D638" t="str">
            <v>Sqm</v>
          </cell>
          <cell r="E638" t="str">
            <v>07-89</v>
          </cell>
          <cell r="F638">
            <v>2756.76</v>
          </cell>
        </row>
        <row r="639">
          <cell r="A639" t="str">
            <v>07-90</v>
          </cell>
          <cell r="B639" t="str">
            <v>Supply and fix "Z" type steel windows or CSW using Z and beam sections exc 1.48 Sqm Super each with openable / fixed panels with "T" section  sashes with all necessary steel fitting/ iron mongery, hold fasts etc, and two coats of synthetic enamal paint in</v>
          </cell>
          <cell r="D639" t="str">
            <v>Sqm</v>
          </cell>
          <cell r="E639" t="str">
            <v>07-90</v>
          </cell>
          <cell r="F639">
            <v>2670.79</v>
          </cell>
        </row>
        <row r="640">
          <cell r="A640" t="str">
            <v>07-91</v>
          </cell>
          <cell r="B640" t="str">
            <v>Supply and fix "Z" type steel windows or CSW using Z and beam sections exc 1.48 Sqm Super each with openable / fixed panels with "T" section  sashes with all necessary steel fitting/ brass mongery, hold fasts etc, and two coats of synthetic enamal paint i</v>
          </cell>
          <cell r="D640" t="str">
            <v>Sqm</v>
          </cell>
          <cell r="E640" t="str">
            <v>07-91</v>
          </cell>
          <cell r="F640">
            <v>2983.72</v>
          </cell>
        </row>
        <row r="641">
          <cell r="A641" t="str">
            <v>07-92</v>
          </cell>
          <cell r="B641" t="str">
            <v>Supply and fix Box type steel sliding /Fixed windows or CSW using 16 gauge frame section 75mm x 30mm and panel section 25mm x 50mm &amp; 10mm x 10mm square gola  with all necessary steel fitting/ iron mongery, hold fasts etc, and two coats of synthetic enamal</v>
          </cell>
          <cell r="D641" t="str">
            <v>Sqm</v>
          </cell>
          <cell r="E641" t="str">
            <v>07-92</v>
          </cell>
          <cell r="F641">
            <v>3531.55</v>
          </cell>
        </row>
        <row r="642">
          <cell r="A642" t="str">
            <v>07-93</v>
          </cell>
          <cell r="B642" t="str">
            <v>Supply and fix Box Pipe type openable and Fixed side hung windows or CSW using 16 gauge frame section 50mm x 25mm and panel "Z" shape 38mm x 31mm &amp; 38mm &amp;10mmx 10mm square gola n.exc 1.48 Sqmsuper each  with all necessary fitting/ iron mongery, hold fasts</v>
          </cell>
          <cell r="D642" t="str">
            <v>Sqm</v>
          </cell>
          <cell r="E642" t="str">
            <v>07-93</v>
          </cell>
          <cell r="F642">
            <v>3586.68</v>
          </cell>
        </row>
        <row r="643">
          <cell r="A643" t="str">
            <v>07-94</v>
          </cell>
          <cell r="B643" t="str">
            <v xml:space="preserve">Supply and fix Box Pipe type openable and Fixed side hung windows or CSW using 16 gauge frame section 50mm x 25mm and panel "Z" shape 38mm x 31mm &amp; 38mm &amp;10mmx 10mm square gola exc 1.48 Sqm super each  with all necessary fitting/ iron mongery, hold fasts </v>
          </cell>
          <cell r="D643" t="str">
            <v>Sqm</v>
          </cell>
          <cell r="E643" t="str">
            <v>07-94</v>
          </cell>
          <cell r="F643">
            <v>3585.48</v>
          </cell>
        </row>
        <row r="644">
          <cell r="B644" t="str">
            <v xml:space="preserve">Steel Windows </v>
          </cell>
        </row>
        <row r="645">
          <cell r="A645" t="str">
            <v>07-95</v>
          </cell>
          <cell r="B645" t="str">
            <v xml:space="preserve">Supply and fix  first class soft wood, framed and panelled doors, gates etc incl hanging chowkats, holdfast,and iron mongery as described, 32mm thick </v>
          </cell>
          <cell r="D645" t="str">
            <v>Sqm</v>
          </cell>
          <cell r="E645" t="str">
            <v>07-95</v>
          </cell>
          <cell r="F645">
            <v>9566.67</v>
          </cell>
        </row>
        <row r="646">
          <cell r="A646" t="str">
            <v>07-96</v>
          </cell>
          <cell r="B646" t="str">
            <v xml:space="preserve">Supply and fix  first class soft wood, framed and panelled doors, gates etc incl hanging chowkats, holdfast,and iron mongery as described, 38mm thick </v>
          </cell>
          <cell r="D646" t="str">
            <v>Sqm</v>
          </cell>
          <cell r="E646" t="str">
            <v>07-96</v>
          </cell>
          <cell r="F646">
            <v>9811.4500000000007</v>
          </cell>
        </row>
        <row r="647">
          <cell r="A647" t="str">
            <v>07-97</v>
          </cell>
          <cell r="B647" t="str">
            <v xml:space="preserve">Supply and fix  first class soft wood, framed and panelled doors, gates etc (panelled filled in with MDF 16mm sheet) incl hanging chowkats, holdfast,and iron mongery as described, 32mm thick </v>
          </cell>
          <cell r="D647" t="str">
            <v>Sqm</v>
          </cell>
          <cell r="E647" t="str">
            <v>07-97</v>
          </cell>
          <cell r="F647">
            <v>9955.44</v>
          </cell>
        </row>
        <row r="648">
          <cell r="A648" t="str">
            <v>07-98</v>
          </cell>
          <cell r="B648" t="str">
            <v xml:space="preserve">Supply and fix  first class soft wood, framed and panelled doors, gates etc (panelled filled in with MDF 16mm sheet) incl hanging chowkats, holdfast,and iron mongery as described, 38mm thick </v>
          </cell>
          <cell r="D648" t="str">
            <v>Sqm</v>
          </cell>
          <cell r="E648" t="str">
            <v>07-98</v>
          </cell>
          <cell r="F648">
            <v>10141</v>
          </cell>
        </row>
        <row r="649">
          <cell r="A649" t="str">
            <v>07-99</v>
          </cell>
          <cell r="B649" t="str">
            <v>Deduct from item 07-95, 07-96, 07-97 and 07-98 if  chowkats not "supplied and fixed". .</v>
          </cell>
          <cell r="D649" t="str">
            <v>Sqm</v>
          </cell>
          <cell r="E649" t="str">
            <v>07-99</v>
          </cell>
          <cell r="F649">
            <v>3103.82</v>
          </cell>
        </row>
        <row r="650">
          <cell r="A650" t="str">
            <v>07-100</v>
          </cell>
          <cell r="B650" t="str">
            <v xml:space="preserve">Supply and fix  first class Burma Teak wood, framed and panelled doors, gates etc incl hanging chowkats, holdfast,and iron mongery as described, 32mm thick </v>
          </cell>
          <cell r="D650" t="str">
            <v>Sqm</v>
          </cell>
          <cell r="E650" t="str">
            <v>07-100</v>
          </cell>
          <cell r="F650">
            <v>20669.73</v>
          </cell>
        </row>
        <row r="651">
          <cell r="A651" t="str">
            <v>07-101</v>
          </cell>
          <cell r="B651" t="str">
            <v xml:space="preserve">Supply and fix  first class  Burma Teak wood, framed and panelled doors, gates etc incl hanging chowkats, holdfast,and iron mongery as described, 38mm thick </v>
          </cell>
          <cell r="D651" t="str">
            <v>Sqm</v>
          </cell>
          <cell r="E651" t="str">
            <v>07-101</v>
          </cell>
          <cell r="F651">
            <v>21473.87</v>
          </cell>
        </row>
        <row r="652">
          <cell r="A652" t="str">
            <v>07-102</v>
          </cell>
          <cell r="B652" t="str">
            <v>Deduct from item 07-100 and 07-101 if  chowkats not "supplied and fixed". .</v>
          </cell>
          <cell r="D652" t="str">
            <v>Sqm</v>
          </cell>
          <cell r="E652" t="str">
            <v>07-102</v>
          </cell>
          <cell r="F652">
            <v>7890.49</v>
          </cell>
        </row>
        <row r="653">
          <cell r="A653" t="str">
            <v>07-103</v>
          </cell>
          <cell r="B653" t="str">
            <v>Supply and fix  first class soft wood framed and panelled  partitions  and dados 32mm thick.</v>
          </cell>
          <cell r="D653" t="str">
            <v>Sqm</v>
          </cell>
          <cell r="E653" t="str">
            <v>07-103</v>
          </cell>
          <cell r="F653">
            <v>4673.95</v>
          </cell>
        </row>
        <row r="654">
          <cell r="A654" t="str">
            <v>07-104</v>
          </cell>
          <cell r="B654" t="str">
            <v>Supply and fix  first class soft wood framed and panelled  partitions  and dados 38mm thick.</v>
          </cell>
          <cell r="D654" t="str">
            <v>Sqm</v>
          </cell>
          <cell r="E654" t="str">
            <v>07-104</v>
          </cell>
          <cell r="F654">
            <v>4976.47</v>
          </cell>
        </row>
        <row r="655">
          <cell r="A655" t="str">
            <v>07-105</v>
          </cell>
          <cell r="B655" t="str">
            <v>Supply and fix  first class  Burma Teak wood,  framed and panelled  partitions  and dados 32mm thick.</v>
          </cell>
          <cell r="D655" t="str">
            <v>Sqm</v>
          </cell>
          <cell r="E655" t="str">
            <v>07-105</v>
          </cell>
          <cell r="F655">
            <v>11421.57</v>
          </cell>
        </row>
        <row r="656">
          <cell r="A656" t="str">
            <v>07-106</v>
          </cell>
          <cell r="B656" t="str">
            <v>Supply and fix  first class  Burma Teak wood,  framed and panelled  partitions  and dados 38mm thick.</v>
          </cell>
          <cell r="D656" t="str">
            <v>Sqm</v>
          </cell>
          <cell r="E656" t="str">
            <v>07-106</v>
          </cell>
          <cell r="F656">
            <v>12249.35</v>
          </cell>
        </row>
        <row r="657">
          <cell r="A657" t="str">
            <v>07-107</v>
          </cell>
          <cell r="B657" t="str">
            <v>Supply and fix  hollow flush door Teak venered, 38mm thick including iron mongery all as specified except chowkats.</v>
          </cell>
          <cell r="D657" t="str">
            <v>Sqm</v>
          </cell>
          <cell r="E657" t="str">
            <v>07-107</v>
          </cell>
          <cell r="F657">
            <v>6481.02</v>
          </cell>
        </row>
        <row r="658">
          <cell r="A658" t="str">
            <v>07-108</v>
          </cell>
          <cell r="B658" t="str">
            <v>Supply and fix  hollow flush door Shisham venered, 38mm thick including iron mongery all as specified except chowkats.</v>
          </cell>
          <cell r="D658" t="str">
            <v>Sqm</v>
          </cell>
          <cell r="E658" t="str">
            <v>07-108</v>
          </cell>
          <cell r="F658">
            <v>6445.94</v>
          </cell>
        </row>
        <row r="659">
          <cell r="A659" t="str">
            <v>07-109</v>
          </cell>
          <cell r="B659" t="str">
            <v>Supply and fix  hollow flush door Commercial venered, 38mm thick including iron mongery all as specified except chowkats.</v>
          </cell>
          <cell r="D659" t="str">
            <v>Sqm</v>
          </cell>
          <cell r="E659" t="str">
            <v>07-109</v>
          </cell>
          <cell r="F659">
            <v>6109.54</v>
          </cell>
        </row>
        <row r="660">
          <cell r="A660" t="str">
            <v>07-110</v>
          </cell>
          <cell r="B660" t="str">
            <v>Supply and fix  hollow flush door Teak venered, 32mm thick including iron mongery all as specified except chowkats.</v>
          </cell>
          <cell r="D660" t="str">
            <v>Sqm</v>
          </cell>
          <cell r="E660" t="str">
            <v>07-110</v>
          </cell>
          <cell r="F660">
            <v>5571.14</v>
          </cell>
        </row>
        <row r="661">
          <cell r="A661" t="str">
            <v>07-111</v>
          </cell>
          <cell r="B661" t="str">
            <v>Supply and fix  hollow flush door Shisham venered, 32mm thick including iron mongery all as specified except chowkats.</v>
          </cell>
          <cell r="D661" t="str">
            <v>Sqm</v>
          </cell>
          <cell r="E661" t="str">
            <v>07-111</v>
          </cell>
          <cell r="F661">
            <v>5654.67</v>
          </cell>
        </row>
        <row r="662">
          <cell r="A662" t="str">
            <v>07-112</v>
          </cell>
          <cell r="B662" t="str">
            <v>Supply and fix  hollow flush door Commercial venered, 32mm thick including iron mongery all as specified except chowkats.</v>
          </cell>
          <cell r="D662" t="str">
            <v>Sqm</v>
          </cell>
          <cell r="E662" t="str">
            <v>07-112</v>
          </cell>
          <cell r="F662">
            <v>5175.68</v>
          </cell>
        </row>
        <row r="663">
          <cell r="A663" t="str">
            <v>07-113</v>
          </cell>
          <cell r="B663" t="str">
            <v>Supply and fix solid  flush door Teak venered, 38mm thick including iron mongery all as specified except chowkats.</v>
          </cell>
          <cell r="D663" t="str">
            <v>Sqm</v>
          </cell>
          <cell r="E663" t="str">
            <v>07-113</v>
          </cell>
          <cell r="F663">
            <v>7676.25</v>
          </cell>
        </row>
        <row r="664">
          <cell r="A664" t="str">
            <v>07-114</v>
          </cell>
          <cell r="B664" t="str">
            <v>Supply and fix solid  flush door Shisham venered, 38mm thick including iron mongery all as specified except chowkats.</v>
          </cell>
          <cell r="D664" t="str">
            <v>Sqm</v>
          </cell>
          <cell r="E664" t="str">
            <v>07-114</v>
          </cell>
          <cell r="F664">
            <v>7816.96</v>
          </cell>
        </row>
        <row r="665">
          <cell r="A665" t="str">
            <v>07-115</v>
          </cell>
          <cell r="B665" t="str">
            <v>Supply and fix solid  flush door Commercial  venered, 38mm thick including iron mongery all as specified except chowkats.</v>
          </cell>
          <cell r="D665" t="str">
            <v>Sqm</v>
          </cell>
          <cell r="E665" t="str">
            <v>07-115</v>
          </cell>
          <cell r="F665">
            <v>7349.13</v>
          </cell>
        </row>
        <row r="666">
          <cell r="A666" t="str">
            <v>07-116</v>
          </cell>
          <cell r="B666" t="str">
            <v>Supply and fix solid  flush door Teak venered, 32mm thick including iron mongery all as specified except chowkats.</v>
          </cell>
          <cell r="D666" t="str">
            <v>Sqm</v>
          </cell>
          <cell r="E666" t="str">
            <v>07-116</v>
          </cell>
          <cell r="F666">
            <v>7060.02</v>
          </cell>
        </row>
        <row r="667">
          <cell r="A667" t="str">
            <v>07-117</v>
          </cell>
          <cell r="B667" t="str">
            <v>Supply and fix solid  flush door Shisham venered, 32mm thick including iron mongery all as specified except chowkats.</v>
          </cell>
          <cell r="D667" t="str">
            <v>Sqm</v>
          </cell>
          <cell r="E667" t="str">
            <v>07-117</v>
          </cell>
          <cell r="F667">
            <v>7143.59</v>
          </cell>
        </row>
        <row r="668">
          <cell r="A668" t="str">
            <v>07-118</v>
          </cell>
          <cell r="B668" t="str">
            <v>Supply and fix solid  flush door Commercial  venered, 32mm thick including iron mongery all as specified except chowkats.</v>
          </cell>
          <cell r="D668" t="str">
            <v>Sqm</v>
          </cell>
          <cell r="E668" t="str">
            <v>07-118</v>
          </cell>
          <cell r="F668">
            <v>6675.73</v>
          </cell>
        </row>
        <row r="669">
          <cell r="A669" t="str">
            <v>07-119</v>
          </cell>
          <cell r="B669" t="str">
            <v xml:space="preserve">Supply and fix MDF (Medium Density Fiber Board) hollow flush door, 38mm thick with Malaysian Ply( Pak made) 3mm skin panel on both sides internal wood, second class soft wood frame, 75mm x 32mm hydraulically hot pressed with glue in any design, shape and </v>
          </cell>
          <cell r="D669" t="str">
            <v>Sqm</v>
          </cell>
          <cell r="E669" t="str">
            <v>07-119</v>
          </cell>
          <cell r="F669">
            <v>2850.33</v>
          </cell>
        </row>
        <row r="670">
          <cell r="A670" t="str">
            <v>07-120</v>
          </cell>
          <cell r="B670" t="str">
            <v>Add to item 07-107 to 07-119 if chowkats 1st class soft wood, supplied and fixed.</v>
          </cell>
          <cell r="D670" t="str">
            <v>Sqm</v>
          </cell>
          <cell r="E670" t="str">
            <v>07-120</v>
          </cell>
          <cell r="F670">
            <v>3104.24</v>
          </cell>
        </row>
        <row r="671">
          <cell r="A671" t="str">
            <v>07-121</v>
          </cell>
          <cell r="B671" t="str">
            <v>Supply and fix solid  flush door Teak venered, 25mm thick for Cup board all as specified except chowkats.</v>
          </cell>
          <cell r="D671" t="str">
            <v>Sqm</v>
          </cell>
          <cell r="E671" t="str">
            <v>07-121</v>
          </cell>
          <cell r="F671">
            <v>5856.7</v>
          </cell>
        </row>
        <row r="672">
          <cell r="A672" t="str">
            <v>07-122</v>
          </cell>
          <cell r="B672" t="str">
            <v>Supply and fix solid  flush door Shisham venered, 25mm thick for Cup board all as specified except chowkats.</v>
          </cell>
          <cell r="D672" t="str">
            <v>Sqm</v>
          </cell>
          <cell r="E672" t="str">
            <v>07-122</v>
          </cell>
          <cell r="F672">
            <v>5940.23</v>
          </cell>
        </row>
        <row r="673">
          <cell r="A673" t="str">
            <v>07-123</v>
          </cell>
          <cell r="B673" t="str">
            <v>Supply and fix solid  flush door Commercial venered, 25mm thick for Cup board all as specified except chowkats.</v>
          </cell>
          <cell r="D673" t="str">
            <v>Sqm</v>
          </cell>
          <cell r="E673" t="str">
            <v>07-123</v>
          </cell>
          <cell r="F673">
            <v>5472.4</v>
          </cell>
        </row>
        <row r="674">
          <cell r="A674" t="str">
            <v>07-124</v>
          </cell>
          <cell r="B674" t="str">
            <v>Fixing only of solid  flush door (07-121, 07-122 &amp; 07-123), 25mm thick for Cup board all as specified except chowkats.</v>
          </cell>
          <cell r="D674" t="str">
            <v>Sqm</v>
          </cell>
          <cell r="E674" t="str">
            <v>07-124</v>
          </cell>
          <cell r="F674">
            <v>292.86</v>
          </cell>
        </row>
        <row r="675">
          <cell r="A675" t="str">
            <v>07-125</v>
          </cell>
          <cell r="B675" t="str">
            <v>Add to item 07-121, 07-122 &amp; 07-123, if fixed in repairs.</v>
          </cell>
          <cell r="D675" t="str">
            <v>Sqm</v>
          </cell>
          <cell r="E675" t="str">
            <v>07-125</v>
          </cell>
          <cell r="F675">
            <v>19.77</v>
          </cell>
        </row>
        <row r="676">
          <cell r="A676" t="str">
            <v>07-126</v>
          </cell>
          <cell r="B676" t="str">
            <v>Deduct from item 07-107 &amp; 07-109 , if second class soft wood is used in frameand core.</v>
          </cell>
          <cell r="D676" t="str">
            <v>Sqm</v>
          </cell>
          <cell r="E676" t="str">
            <v>07-126</v>
          </cell>
          <cell r="F676">
            <v>576.46</v>
          </cell>
        </row>
        <row r="677">
          <cell r="A677" t="str">
            <v>07-127</v>
          </cell>
          <cell r="B677" t="str">
            <v>Deduct from item 07-110 to 07-112 , if second class soft wood is used in frameand core.</v>
          </cell>
          <cell r="D677" t="str">
            <v>Sqm</v>
          </cell>
          <cell r="E677" t="str">
            <v>07-127</v>
          </cell>
          <cell r="F677">
            <v>358.23</v>
          </cell>
        </row>
        <row r="678">
          <cell r="A678" t="str">
            <v>07-128</v>
          </cell>
          <cell r="B678" t="str">
            <v>Deduct from item 07-113 to  07-115 , if second class soft wood is used in frameand core.</v>
          </cell>
          <cell r="D678" t="str">
            <v>Sqm</v>
          </cell>
          <cell r="E678" t="str">
            <v>07-128</v>
          </cell>
          <cell r="F678">
            <v>248.5</v>
          </cell>
        </row>
        <row r="679">
          <cell r="A679" t="str">
            <v>07-129</v>
          </cell>
          <cell r="B679" t="str">
            <v>Deduct from item 07-116 to  07-118 , if second class soft wood is used in frameand core.</v>
          </cell>
          <cell r="D679" t="str">
            <v>Sqm</v>
          </cell>
          <cell r="E679" t="str">
            <v>07-129</v>
          </cell>
          <cell r="F679">
            <v>211.02</v>
          </cell>
        </row>
        <row r="680">
          <cell r="A680" t="str">
            <v>07-130</v>
          </cell>
          <cell r="B680" t="str">
            <v>Deduct from item 07-121 to  07-123 , if second class soft wood is used in frameand core.</v>
          </cell>
          <cell r="D680" t="str">
            <v>Sqm</v>
          </cell>
          <cell r="E680" t="str">
            <v>07-130</v>
          </cell>
          <cell r="F680">
            <v>200.5</v>
          </cell>
        </row>
        <row r="681">
          <cell r="B681" t="str">
            <v>Aluminum    Doors</v>
          </cell>
        </row>
        <row r="682">
          <cell r="A682" t="str">
            <v>07-131</v>
          </cell>
          <cell r="B682" t="str">
            <v>Supplying of aluminum sliding door ( Deluxe Model) of Anodized aluminum extruded section  incl fixings on concrete, wooden or steel frames complete except glass, lock and handle.</v>
          </cell>
          <cell r="D682" t="str">
            <v>Sqm</v>
          </cell>
          <cell r="E682" t="str">
            <v>07-131</v>
          </cell>
          <cell r="F682">
            <v>6413.89</v>
          </cell>
        </row>
        <row r="683">
          <cell r="A683" t="str">
            <v>07-132</v>
          </cell>
          <cell r="B683" t="str">
            <v>Supplying of aluminum sliding door ( Deluxe Model) of Anodized Bronze extruded section  incl fixings on concrete, wooden or steel frames complete except glass, lock and handle.</v>
          </cell>
          <cell r="D683" t="str">
            <v>Sqm</v>
          </cell>
          <cell r="E683" t="str">
            <v>07-132</v>
          </cell>
          <cell r="F683">
            <v>6505.34</v>
          </cell>
        </row>
        <row r="684">
          <cell r="A684" t="str">
            <v>07-133</v>
          </cell>
          <cell r="B684" t="str">
            <v>Supplying of aluminum sliding door ( Deluxe Model) of Anodized Champagne extruded section  incl fixings on concrete, wooden or steel frames complete except glass, lock and handle.</v>
          </cell>
          <cell r="D684" t="str">
            <v>Sqm</v>
          </cell>
          <cell r="E684" t="str">
            <v>07-133</v>
          </cell>
          <cell r="F684">
            <v>6927.05</v>
          </cell>
        </row>
        <row r="685">
          <cell r="A685" t="str">
            <v>07-134</v>
          </cell>
          <cell r="B685" t="str">
            <v>Supplying of aluminum sliding door ( Premium Model) of Anodized aluminum extruded section  incl fixings on concrete, wooden or steel frames complete except glass, lock and handle.</v>
          </cell>
          <cell r="D685" t="str">
            <v>Sqm</v>
          </cell>
          <cell r="E685" t="str">
            <v>07-134</v>
          </cell>
          <cell r="F685">
            <v>7072.51</v>
          </cell>
        </row>
        <row r="686">
          <cell r="A686" t="str">
            <v>07-135</v>
          </cell>
          <cell r="B686" t="str">
            <v>Supplying of aluminum sliding door ( Premium Model) of Anodized Bronze extruded section  incl fixings on concrete, wooden or steel frames complete except glass, lock and handle.</v>
          </cell>
          <cell r="D686" t="str">
            <v>Sqm</v>
          </cell>
          <cell r="E686" t="str">
            <v>07-135</v>
          </cell>
          <cell r="F686">
            <v>7282.71</v>
          </cell>
        </row>
        <row r="687">
          <cell r="A687" t="str">
            <v>07-136</v>
          </cell>
          <cell r="B687" t="str">
            <v>Supplying of aluminum sliding door ( Premium Model) of Anodized Champagne extruded section  incl fixings on concrete, wooden or steel frames complete except glass, lock and handle.</v>
          </cell>
          <cell r="D687" t="str">
            <v>Sqm</v>
          </cell>
          <cell r="E687" t="str">
            <v>07-136</v>
          </cell>
          <cell r="F687">
            <v>7586.61</v>
          </cell>
        </row>
        <row r="688">
          <cell r="A688" t="str">
            <v>07-137</v>
          </cell>
          <cell r="B688" t="str">
            <v>Supplying of aluminum swing door single shutter ( Delux Model) of Anodized aluminum extruded section  as spd incl fixings on concrete, wooden or steel frames complete with all nec fitting except glass, lock and handle.</v>
          </cell>
          <cell r="D688" t="str">
            <v>Sqm</v>
          </cell>
          <cell r="E688" t="str">
            <v>07-137</v>
          </cell>
          <cell r="F688">
            <v>6656.85</v>
          </cell>
        </row>
        <row r="689">
          <cell r="A689" t="str">
            <v>07-138</v>
          </cell>
          <cell r="B689" t="str">
            <v>Supplying of aluminum swing door single shutter ( Delux Model) of Anodized  Bronze extruded section  as spd incl fixings on concrete, wooden or steel frames complete with all nec fitting except glass, lock and handle.</v>
          </cell>
          <cell r="D689" t="str">
            <v>Sqm</v>
          </cell>
          <cell r="E689" t="str">
            <v>07-138</v>
          </cell>
          <cell r="F689">
            <v>6788.11</v>
          </cell>
        </row>
        <row r="690">
          <cell r="A690" t="str">
            <v>07-139</v>
          </cell>
          <cell r="B690" t="str">
            <v>Supplying of aluminum swing door single shutter ( Delux Model) of Anodized  Champagne extruded section as spd incl fixings on concrete, wooden or steel frames complete with all nec fitting except glass, lock and handle.</v>
          </cell>
          <cell r="D690" t="str">
            <v>Sqm</v>
          </cell>
          <cell r="E690" t="str">
            <v>07-139</v>
          </cell>
          <cell r="F690">
            <v>7006.88</v>
          </cell>
        </row>
        <row r="691">
          <cell r="A691" t="str">
            <v>07-140</v>
          </cell>
          <cell r="B691" t="str">
            <v>Supplying aluminum swing door single shutter  (Premium Model) of Anodized  aluminum extruded section as spd  incl fixings on concrete, wood or steel frames complete with all nec fitting except glass, lock and handle.</v>
          </cell>
          <cell r="D691" t="str">
            <v>Sqm</v>
          </cell>
          <cell r="E691" t="str">
            <v>07-140</v>
          </cell>
          <cell r="F691">
            <v>7466.3</v>
          </cell>
        </row>
        <row r="692">
          <cell r="A692" t="str">
            <v>07-141</v>
          </cell>
          <cell r="B692" t="str">
            <v>Supplying aluminum swing door single shutter  (Premium Model) of Anodized  Bronze extruded section as spd  incl fixings on concrete, wood or steel frames complete with all nec fitting except glass, lock and handle.</v>
          </cell>
          <cell r="D692" t="str">
            <v>Sqm</v>
          </cell>
          <cell r="E692" t="str">
            <v>07-141</v>
          </cell>
          <cell r="F692">
            <v>7641.3</v>
          </cell>
        </row>
        <row r="693">
          <cell r="A693" t="str">
            <v>07-142</v>
          </cell>
          <cell r="B693" t="str">
            <v>Supplying aluminum swing door single shutter  (Premium Model) of Anodized  Champagne extruded section as spd  incl fixings on concrete, wood or steel frames complete with all nec fitting except glass, lock and handle.</v>
          </cell>
          <cell r="D693" t="str">
            <v>Sqm</v>
          </cell>
          <cell r="E693" t="str">
            <v>07-142</v>
          </cell>
          <cell r="F693">
            <v>7903.82</v>
          </cell>
        </row>
        <row r="694">
          <cell r="A694" t="str">
            <v>07-143</v>
          </cell>
          <cell r="B694" t="str">
            <v>Supplying aluminum swing door double shutter   (Delux Model) of Anodized  aluminum extruded section as spd  incl fixings on concrete, wood or steel frames complete with all nec fitting except glass, lock and handle.</v>
          </cell>
          <cell r="D694" t="str">
            <v>Sqm</v>
          </cell>
          <cell r="E694" t="str">
            <v>07-143</v>
          </cell>
          <cell r="F694">
            <v>7411.61</v>
          </cell>
        </row>
        <row r="695">
          <cell r="A695" t="str">
            <v>07-144</v>
          </cell>
          <cell r="B695" t="str">
            <v>Supplying aluminum swing door double shutter  (Delux Model) of Anodized  Bronze extruded section as spd  incl fixings on concrete, wood or steel frames complete with all nec fitting except glass, lock and handle.</v>
          </cell>
          <cell r="D695" t="str">
            <v>Sqm</v>
          </cell>
          <cell r="E695" t="str">
            <v>07-144</v>
          </cell>
          <cell r="F695">
            <v>7520.99</v>
          </cell>
        </row>
        <row r="696">
          <cell r="A696" t="str">
            <v>07-145</v>
          </cell>
          <cell r="B696" t="str">
            <v>Supplying aluminum swing door double shutter  (Delux Model) of Anodized  Champagne extruded section as spd  incl fixings on concrete, wood or steel frames complete with all nec fitting except glass, lock and handle.</v>
          </cell>
          <cell r="D696" t="str">
            <v>Sqm</v>
          </cell>
          <cell r="E696" t="str">
            <v>07-145</v>
          </cell>
          <cell r="F696">
            <v>7674.12</v>
          </cell>
        </row>
        <row r="697">
          <cell r="A697" t="str">
            <v>07-146</v>
          </cell>
          <cell r="B697" t="str">
            <v>Supplying aluminum swing door double shutter   (Premium Model) of Anodized  aluminum extruded section as spd  incl fixings on concrete, wood or steel frames complete with all nec fitting except glass, lock and handle.</v>
          </cell>
          <cell r="D697" t="str">
            <v>Sqm</v>
          </cell>
          <cell r="E697" t="str">
            <v>07-146</v>
          </cell>
          <cell r="F697">
            <v>8056.96</v>
          </cell>
        </row>
        <row r="698">
          <cell r="A698" t="str">
            <v>07-147</v>
          </cell>
          <cell r="B698" t="str">
            <v>Supplying aluminum swing door double shutter  (Premium  Model) of Anodized  Bronze extruded section as spd  incl fixings on concrete, wood or steel frames complete with all nec fitting except glass, lock and handle.</v>
          </cell>
          <cell r="D698" t="str">
            <v>Sqm</v>
          </cell>
          <cell r="E698" t="str">
            <v>07-147</v>
          </cell>
          <cell r="F698">
            <v>8275.7199999999993</v>
          </cell>
        </row>
        <row r="699">
          <cell r="A699" t="str">
            <v>07-148</v>
          </cell>
          <cell r="B699" t="str">
            <v>Supplying aluminum swing door double shutter  (Premium  Model) of Anodized  Champagne extruded section as spd  incl fixings on concrete, wood or steel frames complete with all nec fitting except glass, lock and handle.</v>
          </cell>
          <cell r="D699" t="str">
            <v>Sqm</v>
          </cell>
          <cell r="E699" t="str">
            <v>07-148</v>
          </cell>
          <cell r="F699">
            <v>8406.99</v>
          </cell>
        </row>
        <row r="700">
          <cell r="B700" t="str">
            <v>Wire Gauze</v>
          </cell>
        </row>
        <row r="701">
          <cell r="A701" t="str">
            <v>07-149</v>
          </cell>
          <cell r="B701" t="str">
            <v>Supply of iron tinned wire gauze fly proof  9x9 mesh , 24 gauge and fixed with cover fillets to window chowkats etc.</v>
          </cell>
          <cell r="D701" t="str">
            <v>Sqm</v>
          </cell>
          <cell r="E701" t="str">
            <v>07-149</v>
          </cell>
          <cell r="F701">
            <v>699.22</v>
          </cell>
        </row>
        <row r="702">
          <cell r="A702" t="str">
            <v>07-150</v>
          </cell>
          <cell r="B702" t="str">
            <v>Supply of iron tinned wire gauze fly proof  9x9 mesh , 22 gauge and fixed with cover fillets to window chowkats etc.</v>
          </cell>
          <cell r="D702" t="str">
            <v>Sqm</v>
          </cell>
          <cell r="E702" t="str">
            <v>07-150</v>
          </cell>
          <cell r="F702">
            <v>1183.3699999999999</v>
          </cell>
        </row>
        <row r="703">
          <cell r="A703" t="str">
            <v>07-151</v>
          </cell>
          <cell r="B703" t="str">
            <v>Fixing only of iron tinned wire gauze fly proof  9 x 9 mesh , 22or24 gauge and fixed with cover fillets to window chowkats etc.(Except cost of wire gauze)</v>
          </cell>
          <cell r="D703" t="str">
            <v>Sqm</v>
          </cell>
          <cell r="E703" t="str">
            <v>07-151</v>
          </cell>
          <cell r="F703">
            <v>453.11</v>
          </cell>
        </row>
        <row r="704">
          <cell r="A704" t="str">
            <v>07-152</v>
          </cell>
          <cell r="B704" t="str">
            <v>Add to  item 07-149 or 07-150 or 07-151   if  fixed in repairs. .</v>
          </cell>
          <cell r="D704" t="str">
            <v>Sqm</v>
          </cell>
          <cell r="E704" t="str">
            <v>07-152</v>
          </cell>
          <cell r="F704">
            <v>41.19</v>
          </cell>
        </row>
        <row r="705">
          <cell r="A705" t="str">
            <v>07-153</v>
          </cell>
          <cell r="B705" t="str">
            <v>Supply of iron tinned wire gauze mosquito proof 18 x 18 mesh , 28 gauge and fixed with cover fillets to window chowkats etc.</v>
          </cell>
          <cell r="D705" t="str">
            <v>Sqm</v>
          </cell>
          <cell r="E705" t="str">
            <v>07-153</v>
          </cell>
          <cell r="F705">
            <v>660.57</v>
          </cell>
        </row>
        <row r="706">
          <cell r="A706" t="str">
            <v>07-154</v>
          </cell>
          <cell r="B706" t="str">
            <v>Fixing only of iron tinned wire gauze mosquito proof 18 x 18 mesh , 28 gauge and fixed with cover fillets to window chowkats etc.(Except cost of wire gauze)</v>
          </cell>
          <cell r="D706" t="str">
            <v>Sqm</v>
          </cell>
          <cell r="E706" t="str">
            <v>07-154</v>
          </cell>
          <cell r="F706">
            <v>453.11</v>
          </cell>
        </row>
        <row r="707">
          <cell r="A707" t="str">
            <v>07-155</v>
          </cell>
          <cell r="B707" t="str">
            <v xml:space="preserve">Add to  item 07-153 or 07-154 if  fixed in repairs. </v>
          </cell>
          <cell r="D707" t="str">
            <v>Sqm</v>
          </cell>
          <cell r="E707" t="str">
            <v>07-155</v>
          </cell>
          <cell r="F707">
            <v>41.19</v>
          </cell>
        </row>
        <row r="708">
          <cell r="A708" t="str">
            <v>07-156</v>
          </cell>
          <cell r="B708" t="str">
            <v>Supply of  plastic wire gauze mosquito proof 18 x 18 mesh , 28 gauge and fixed with cover fillets to window chowkats etc.</v>
          </cell>
          <cell r="D708" t="str">
            <v>Sqm</v>
          </cell>
          <cell r="E708" t="str">
            <v>07-156</v>
          </cell>
          <cell r="F708">
            <v>532.84</v>
          </cell>
        </row>
        <row r="709">
          <cell r="A709" t="str">
            <v>07-157</v>
          </cell>
          <cell r="B709" t="str">
            <v>Fixing only of  plastic wire gauze mosquito proof 18 x 18 mesh , 28 gauge and fixed with cover fillets to window chowkats etc.(Except cost of wire gauze)</v>
          </cell>
          <cell r="D709" t="str">
            <v>Sqm</v>
          </cell>
          <cell r="E709" t="str">
            <v>07-157</v>
          </cell>
          <cell r="F709">
            <v>453.11</v>
          </cell>
        </row>
        <row r="710">
          <cell r="A710" t="str">
            <v>07-158</v>
          </cell>
          <cell r="B710" t="str">
            <v>Add to  item  07-156 or  07-157   if  fixed in repairs.</v>
          </cell>
          <cell r="D710" t="str">
            <v>Sqm</v>
          </cell>
          <cell r="E710" t="str">
            <v>07-158</v>
          </cell>
          <cell r="F710">
            <v>41.19</v>
          </cell>
        </row>
        <row r="711">
          <cell r="A711" t="str">
            <v>07-159</v>
          </cell>
          <cell r="B711" t="str">
            <v>Supply of iron tinned wire gauze fly proof 9x9 mesh , 22 gauge and fixed with flat iron 13mmx3mmto steel window frames with screws @ 75mm c/c, complete</v>
          </cell>
          <cell r="D711" t="str">
            <v>Sqm</v>
          </cell>
          <cell r="E711" t="str">
            <v>07-159</v>
          </cell>
          <cell r="F711">
            <v>1125.1099999999999</v>
          </cell>
        </row>
        <row r="712">
          <cell r="A712" t="str">
            <v>07-160</v>
          </cell>
          <cell r="B712" t="str">
            <v>Supply of iron tinned wire gauze fly proof 9x9 mesh , 24 gauge and fixed with flat iron 13mmx3mmto steel window frames with screws @ 75mm c/c, complete</v>
          </cell>
          <cell r="D712" t="str">
            <v>Sqm</v>
          </cell>
          <cell r="E712" t="str">
            <v>07-160</v>
          </cell>
          <cell r="F712">
            <v>637.66</v>
          </cell>
        </row>
        <row r="713">
          <cell r="A713" t="str">
            <v>07-161</v>
          </cell>
          <cell r="B713" t="str">
            <v>Fixing only of iron tinned wire gauze (to 07-159,07-160)and fixed with flat iron 13mmx3mmto steel window frames with screws @ 75mm c/c, complete (Except cost of wire gauze)</v>
          </cell>
          <cell r="D713" t="str">
            <v>Sqm</v>
          </cell>
          <cell r="E713" t="str">
            <v>07-161</v>
          </cell>
          <cell r="F713">
            <v>390.6</v>
          </cell>
        </row>
        <row r="714">
          <cell r="A714" t="str">
            <v>07-162</v>
          </cell>
          <cell r="B714" t="str">
            <v>Add to  item  07-159 or  07-160 if  fixed in repairs.</v>
          </cell>
          <cell r="D714" t="str">
            <v>Sqm</v>
          </cell>
          <cell r="E714" t="str">
            <v>07-162</v>
          </cell>
          <cell r="F714">
            <v>41.19</v>
          </cell>
        </row>
        <row r="715">
          <cell r="A715" t="str">
            <v>07-163</v>
          </cell>
          <cell r="B715" t="str">
            <v>Supply of iron tinned wire gauze16 x 16  mesh , 26 gauge and fixed with flate iron 13mm x 3 mm to steel window frames with screws   75 mm c/c  complete.</v>
          </cell>
          <cell r="D715" t="str">
            <v>Sqm</v>
          </cell>
          <cell r="E715" t="str">
            <v>07-163</v>
          </cell>
          <cell r="F715">
            <v>507.23</v>
          </cell>
        </row>
        <row r="716">
          <cell r="A716" t="str">
            <v>07-164</v>
          </cell>
          <cell r="B716" t="str">
            <v>Fixing only  of iron tinned wire gauze fly proof  16 x 16  mesh , 26 gauge and fixed with flate iron 13mm x 3 mm to steel window frames with screws   75 mm c/c  complete. (Except cost of wire gauze)</v>
          </cell>
          <cell r="D716" t="str">
            <v>Sqm</v>
          </cell>
          <cell r="E716" t="str">
            <v>07-164</v>
          </cell>
          <cell r="F716">
            <v>390.6</v>
          </cell>
        </row>
        <row r="717">
          <cell r="A717" t="str">
            <v>07-165</v>
          </cell>
          <cell r="B717" t="str">
            <v>Add to  item 07-163 or 07-164 if  fixed in repairs. .</v>
          </cell>
          <cell r="D717" t="str">
            <v>Sqm</v>
          </cell>
          <cell r="E717" t="str">
            <v>07-165</v>
          </cell>
          <cell r="F717">
            <v>41.19</v>
          </cell>
        </row>
        <row r="718">
          <cell r="A718" t="str">
            <v>07-166</v>
          </cell>
          <cell r="B718" t="str">
            <v>Supply of iron tinned wire gauze mosquito proof 18 x 18  mesh , 28 gauge and fixed with flate iron 13mm x 3 mm to steel window frames with screws   75 mm c/c  complete.</v>
          </cell>
          <cell r="D718" t="str">
            <v>Sqm</v>
          </cell>
          <cell r="E718" t="str">
            <v>07-166</v>
          </cell>
          <cell r="F718">
            <v>599.27</v>
          </cell>
        </row>
        <row r="719">
          <cell r="A719" t="str">
            <v>07-167</v>
          </cell>
          <cell r="B719" t="str">
            <v>Fixing only of iron tinned wire gauze mosquito proof 18 x 18  mesh , 28 gauge and fixed with flate iron 13mm x 3 mm to steel window frames with screws   75 mm c/c  complete.(Except cost of wire gauze)</v>
          </cell>
          <cell r="D719" t="str">
            <v>Sqm</v>
          </cell>
          <cell r="E719" t="str">
            <v>07-167</v>
          </cell>
          <cell r="F719">
            <v>390.6</v>
          </cell>
        </row>
        <row r="720">
          <cell r="A720" t="str">
            <v>07-168</v>
          </cell>
          <cell r="B720" t="str">
            <v>Add to  item 07-166 or 07-167 if  fixed in repairs. .</v>
          </cell>
          <cell r="D720" t="str">
            <v>Sqm</v>
          </cell>
          <cell r="E720" t="str">
            <v>07-168</v>
          </cell>
          <cell r="F720">
            <v>41.19</v>
          </cell>
        </row>
        <row r="721">
          <cell r="A721" t="str">
            <v>07-169</v>
          </cell>
          <cell r="B721" t="str">
            <v>Supply of Alumimium wire gauze   16 x 16  mesh , 26 gauge and fixed with flate iron 13mm x 3 mm to steel window frames with screws   75 mm c/c  complete.</v>
          </cell>
          <cell r="D721" t="str">
            <v>Sqm</v>
          </cell>
          <cell r="E721" t="str">
            <v>07-169</v>
          </cell>
          <cell r="F721">
            <v>1050.8</v>
          </cell>
        </row>
        <row r="722">
          <cell r="A722" t="str">
            <v>07-170</v>
          </cell>
          <cell r="B722" t="str">
            <v>Fixing only of Alumimium wire gauze   16 x 16  mesh , 26 gauge and fixed with flate iron 13mm x 3 mm to steel window frames with screws   75 mm c/c  complete..except cost of wire gauze.</v>
          </cell>
          <cell r="D722" t="str">
            <v>Sqm</v>
          </cell>
          <cell r="E722" t="str">
            <v>07-170</v>
          </cell>
          <cell r="F722">
            <v>390.6</v>
          </cell>
        </row>
        <row r="723">
          <cell r="A723" t="str">
            <v>07-171</v>
          </cell>
          <cell r="B723" t="str">
            <v>Add to  item  07-169 or 07-170  if  fixed in repairs. .</v>
          </cell>
          <cell r="D723" t="str">
            <v>Sqm</v>
          </cell>
          <cell r="E723" t="str">
            <v>07-171</v>
          </cell>
          <cell r="F723">
            <v>41.19</v>
          </cell>
        </row>
        <row r="724">
          <cell r="B724" t="str">
            <v>Jobbing Work</v>
          </cell>
        </row>
        <row r="725">
          <cell r="A725" t="str">
            <v>07-172</v>
          </cell>
          <cell r="B725" t="str">
            <v>Re-securing without taking down window chowkats including window boards , if any ,( hard/ soft wood)</v>
          </cell>
          <cell r="D725" t="str">
            <v>Sqm</v>
          </cell>
          <cell r="E725" t="str">
            <v>07-172</v>
          </cell>
          <cell r="F725">
            <v>129.30000000000001</v>
          </cell>
        </row>
        <row r="726">
          <cell r="A726" t="str">
            <v>07-173</v>
          </cell>
          <cell r="B726" t="str">
            <v>Taking down window chowkats including window boards, if any, ( hard/ soft wood) and refixing in same opening .</v>
          </cell>
          <cell r="D726" t="str">
            <v>Each</v>
          </cell>
          <cell r="E726" t="str">
            <v>07-173</v>
          </cell>
          <cell r="F726">
            <v>240.27</v>
          </cell>
        </row>
        <row r="727">
          <cell r="A727" t="str">
            <v>07-174</v>
          </cell>
          <cell r="B727" t="str">
            <v>Taking down window chowkats including window boards, if any, ( hard/ soft wood) and refixing in other opening .</v>
          </cell>
          <cell r="D727" t="str">
            <v>Each</v>
          </cell>
          <cell r="E727" t="str">
            <v>07-174</v>
          </cell>
          <cell r="F727">
            <v>296.89</v>
          </cell>
        </row>
        <row r="728">
          <cell r="A728" t="str">
            <v>07-175</v>
          </cell>
          <cell r="B728" t="str">
            <v>Taking down window chowkats including window boards, if any, ( hard/ soft wood).</v>
          </cell>
          <cell r="D728" t="str">
            <v>Each</v>
          </cell>
          <cell r="E728" t="str">
            <v>07-175</v>
          </cell>
          <cell r="F728">
            <v>61.22</v>
          </cell>
        </row>
        <row r="729">
          <cell r="A729" t="str">
            <v>07-176</v>
          </cell>
          <cell r="B729" t="str">
            <v>Removing to or from store window chowkats including window boards, if any, (hard/ soft wood).</v>
          </cell>
          <cell r="D729" t="str">
            <v>Each</v>
          </cell>
          <cell r="E729" t="str">
            <v>07-176</v>
          </cell>
          <cell r="F729">
            <v>40.4</v>
          </cell>
        </row>
        <row r="730">
          <cell r="A730" t="str">
            <v>07-177</v>
          </cell>
          <cell r="B730" t="str">
            <v>Resecuring without taking down window chowkats including sashes,  ( hard/ soft wood)</v>
          </cell>
          <cell r="D730" t="str">
            <v>Each</v>
          </cell>
          <cell r="E730" t="str">
            <v>07-177</v>
          </cell>
          <cell r="F730">
            <v>86.47</v>
          </cell>
        </row>
        <row r="731">
          <cell r="A731" t="str">
            <v>07-178</v>
          </cell>
          <cell r="B731" t="str">
            <v>Taking down window chowkats including sashes( hard/ soft wood) and refixing in same opening.</v>
          </cell>
          <cell r="D731" t="str">
            <v>Each</v>
          </cell>
          <cell r="E731" t="str">
            <v>07-178</v>
          </cell>
          <cell r="F731">
            <v>228.03</v>
          </cell>
        </row>
        <row r="732">
          <cell r="A732" t="str">
            <v>07-179</v>
          </cell>
          <cell r="B732" t="str">
            <v>Taking down window chowkats including sashes( hard/ soft wood) and refixing in other opening.</v>
          </cell>
          <cell r="D732" t="str">
            <v>Each</v>
          </cell>
          <cell r="E732" t="str">
            <v>07-179</v>
          </cell>
          <cell r="F732">
            <v>339.74</v>
          </cell>
        </row>
        <row r="733">
          <cell r="A733" t="str">
            <v>07-180</v>
          </cell>
          <cell r="B733" t="str">
            <v>Taking down window chowkats including  Sashes ( hard/ soft wood).</v>
          </cell>
          <cell r="D733" t="str">
            <v>Each</v>
          </cell>
          <cell r="E733" t="str">
            <v>07-180</v>
          </cell>
          <cell r="F733">
            <v>37.24</v>
          </cell>
        </row>
        <row r="734">
          <cell r="A734" t="str">
            <v>07-181</v>
          </cell>
          <cell r="B734" t="str">
            <v>Removing to or from store window chowkats including  sashes, (hard/ soft wood).</v>
          </cell>
          <cell r="D734" t="str">
            <v>Each</v>
          </cell>
          <cell r="E734" t="str">
            <v>07-181</v>
          </cell>
          <cell r="F734">
            <v>25.56</v>
          </cell>
        </row>
        <row r="735">
          <cell r="A735" t="str">
            <v>07-182</v>
          </cell>
          <cell r="B735" t="str">
            <v>Resecuring without taking down  casement windows , fan lights etc.( sashes only),   hard/ soft wood.</v>
          </cell>
          <cell r="D735" t="str">
            <v>Each</v>
          </cell>
          <cell r="E735" t="str">
            <v>07-182</v>
          </cell>
          <cell r="F735">
            <v>63.59</v>
          </cell>
        </row>
        <row r="736">
          <cell r="A736" t="str">
            <v>07-183</v>
          </cell>
          <cell r="B736" t="str">
            <v>Taking down window, casement  windows, fanlights etc. ( Sashes  only)  hard/ soft wood and refixing in same opening.</v>
          </cell>
          <cell r="D736" t="str">
            <v>Each</v>
          </cell>
          <cell r="E736" t="str">
            <v>07-183</v>
          </cell>
          <cell r="F736">
            <v>120.75</v>
          </cell>
        </row>
        <row r="737">
          <cell r="A737" t="str">
            <v>07-184</v>
          </cell>
          <cell r="B737" t="str">
            <v>Taking down window, casement  windows, fanlights etc. ( Sashes  only)  hard/ soft wood and refixing in other opening.</v>
          </cell>
          <cell r="D737" t="str">
            <v>Each</v>
          </cell>
          <cell r="E737" t="str">
            <v>07-184</v>
          </cell>
          <cell r="F737">
            <v>147.83000000000001</v>
          </cell>
        </row>
        <row r="738">
          <cell r="A738" t="str">
            <v>07-185</v>
          </cell>
          <cell r="B738" t="str">
            <v>Taking down casement  windows, fanlights etc., ( Sashes  only)  hard/ soft wood .</v>
          </cell>
          <cell r="D738" t="str">
            <v>Each</v>
          </cell>
          <cell r="E738" t="str">
            <v>07-185</v>
          </cell>
          <cell r="F738">
            <v>30.61</v>
          </cell>
        </row>
        <row r="739">
          <cell r="A739" t="str">
            <v>07-186</v>
          </cell>
          <cell r="B739" t="str">
            <v>Removing to or from store casement windows, fanlights etc.,(sashes only),hard/ soft wood.</v>
          </cell>
          <cell r="D739" t="str">
            <v>Each</v>
          </cell>
          <cell r="E739" t="str">
            <v>07-186</v>
          </cell>
          <cell r="F739">
            <v>12.78</v>
          </cell>
        </row>
        <row r="740">
          <cell r="A740" t="str">
            <v>07-187</v>
          </cell>
          <cell r="B740" t="str">
            <v>Resecuring without taking down  door chowkats (n.exc 2.60 m super each) including architraves if any, hard/ soft wood.</v>
          </cell>
          <cell r="D740" t="str">
            <v>Each</v>
          </cell>
          <cell r="E740" t="str">
            <v>07-187</v>
          </cell>
          <cell r="F740">
            <v>129.32</v>
          </cell>
        </row>
        <row r="741">
          <cell r="A741" t="str">
            <v>07-188</v>
          </cell>
          <cell r="B741" t="str">
            <v>Taking down   door chowkats (not exceeding 2.60 m super each) including architraves if any, hard/ soft wood  and refixing in same opening.</v>
          </cell>
          <cell r="D741" t="str">
            <v>Each</v>
          </cell>
          <cell r="E741" t="str">
            <v>07-188</v>
          </cell>
          <cell r="F741">
            <v>228.03</v>
          </cell>
        </row>
        <row r="742">
          <cell r="A742" t="str">
            <v>07-189</v>
          </cell>
          <cell r="B742" t="str">
            <v>Taking down   door chowkats (not exceeding 2.60 m super each) including architraves if any, hard/ soft wood  and refixing in other opening.</v>
          </cell>
          <cell r="D742" t="str">
            <v>Each</v>
          </cell>
          <cell r="E742" t="str">
            <v>07-189</v>
          </cell>
          <cell r="F742">
            <v>281.07</v>
          </cell>
        </row>
        <row r="743">
          <cell r="A743" t="str">
            <v>07-190</v>
          </cell>
          <cell r="B743" t="str">
            <v>Taking down  door chowkats (not exceeding 2.60 m super each) including architraves if any, hard/ soft wood .</v>
          </cell>
          <cell r="D743" t="str">
            <v>Each</v>
          </cell>
          <cell r="E743" t="str">
            <v>07-190</v>
          </cell>
          <cell r="F743">
            <v>74</v>
          </cell>
        </row>
        <row r="744">
          <cell r="A744" t="str">
            <v>07-191</v>
          </cell>
          <cell r="B744" t="str">
            <v xml:space="preserve">Removing to or from store door chowkats (exceeding 2.60 m super each) including architraves if any, hard/ soft wood .       </v>
          </cell>
          <cell r="D744" t="str">
            <v>Each</v>
          </cell>
          <cell r="E744" t="str">
            <v>07-191</v>
          </cell>
          <cell r="F744">
            <v>32.14</v>
          </cell>
        </row>
        <row r="745">
          <cell r="A745" t="str">
            <v>07-192</v>
          </cell>
          <cell r="B745" t="str">
            <v>Resecuring without taking down door chowkats (exc 2.60 m super each) including architraves if any, hard/ soft wood.</v>
          </cell>
          <cell r="D745" t="str">
            <v>Each</v>
          </cell>
          <cell r="E745" t="str">
            <v>07-192</v>
          </cell>
          <cell r="F745">
            <v>240.27</v>
          </cell>
        </row>
        <row r="746">
          <cell r="A746" t="str">
            <v>07-193</v>
          </cell>
          <cell r="B746" t="str">
            <v>Taking down door chowkats (exceeding 2.60 m super each) including architraves, if any, hard/ soft wood  and refixing in same opening.</v>
          </cell>
          <cell r="D746" t="str">
            <v>Each</v>
          </cell>
          <cell r="E746" t="str">
            <v>07-193</v>
          </cell>
          <cell r="F746">
            <v>339.74</v>
          </cell>
        </row>
        <row r="747">
          <cell r="A747" t="str">
            <v>07-194</v>
          </cell>
          <cell r="B747" t="str">
            <v>Taking down door chowkats (exceeding 2.60 m super each) including architraves, if any, hard/ soft wood  and refixing in other opening.</v>
          </cell>
          <cell r="D747" t="str">
            <v>Each</v>
          </cell>
          <cell r="E747" t="str">
            <v>07-194</v>
          </cell>
          <cell r="F747">
            <v>359.64</v>
          </cell>
        </row>
        <row r="748">
          <cell r="A748" t="str">
            <v>07-195</v>
          </cell>
          <cell r="B748" t="str">
            <v>Taking down door chowkats (exceeding 2.60 m super each) including architraves if any, hard/ soft wood .</v>
          </cell>
          <cell r="D748" t="str">
            <v>Each</v>
          </cell>
          <cell r="E748" t="str">
            <v>07-195</v>
          </cell>
          <cell r="F748">
            <v>160.69</v>
          </cell>
        </row>
        <row r="749">
          <cell r="A749" t="str">
            <v>07-196</v>
          </cell>
          <cell r="B749" t="str">
            <v xml:space="preserve">Removing to or from store door chowkats (exceeding 2.60 m super each) hard/ soft wood .       </v>
          </cell>
          <cell r="D749" t="str">
            <v>Each</v>
          </cell>
          <cell r="E749" t="str">
            <v>07-196</v>
          </cell>
          <cell r="F749">
            <v>49.74</v>
          </cell>
        </row>
        <row r="750">
          <cell r="A750" t="str">
            <v>07-197</v>
          </cell>
          <cell r="B750" t="str">
            <v>Resecuring without taking down door or gates, leaves only (single or folding ) of any pattern or thickness not exceeding 2.60 m super each, ( hard/ soft wood)</v>
          </cell>
          <cell r="D750" t="str">
            <v>Each</v>
          </cell>
          <cell r="E750" t="str">
            <v>07-197</v>
          </cell>
          <cell r="F750">
            <v>33.93</v>
          </cell>
        </row>
        <row r="751">
          <cell r="A751" t="str">
            <v>07-198</v>
          </cell>
          <cell r="B751" t="str">
            <v>Taking down  door or gates, leaves only (single or folding ) of any pattern or thickness not exceeding 2.60 m super each,  hard/ soft wood and refixing  in same opening.</v>
          </cell>
          <cell r="D751" t="str">
            <v>Each</v>
          </cell>
          <cell r="E751" t="str">
            <v>07-198</v>
          </cell>
          <cell r="F751">
            <v>87.23</v>
          </cell>
        </row>
        <row r="752">
          <cell r="A752" t="str">
            <v>07-199</v>
          </cell>
          <cell r="B752" t="str">
            <v>Taking down  door or gates, leaves only (single or folding ) of any pattern or thickness not exceeding 2.60 m super each,  hard/ soft wood and refixing  in other opening.</v>
          </cell>
          <cell r="D752" t="str">
            <v>Each</v>
          </cell>
          <cell r="E752" t="str">
            <v>07-199</v>
          </cell>
          <cell r="F752">
            <v>120.29</v>
          </cell>
        </row>
        <row r="753">
          <cell r="A753" t="str">
            <v>07-200</v>
          </cell>
          <cell r="B753" t="str">
            <v xml:space="preserve">Taking down  door or gates, leaves only (single or folding ) of any pattern or thickness not exceeding 2.60 m super each,  hard/ soft wood.     </v>
          </cell>
          <cell r="D753" t="str">
            <v>Each</v>
          </cell>
          <cell r="E753" t="str">
            <v>07-200</v>
          </cell>
          <cell r="F753">
            <v>33.229999999999997</v>
          </cell>
        </row>
        <row r="754">
          <cell r="A754" t="str">
            <v>07-201</v>
          </cell>
          <cell r="B754" t="str">
            <v xml:space="preserve">Removing to or from store door or gates leaves only (single or folding) of any patteren or thickness exceeding 2.60 m super each,  hard/ soft wood .       </v>
          </cell>
          <cell r="D754" t="str">
            <v>Each</v>
          </cell>
          <cell r="E754" t="str">
            <v>07-201</v>
          </cell>
          <cell r="F754">
            <v>19.14</v>
          </cell>
        </row>
        <row r="755">
          <cell r="A755" t="str">
            <v>07-202</v>
          </cell>
          <cell r="B755" t="str">
            <v>Resecuring without taking down partitions, framing, cupboard  front, wall panelling and similar wood work, including doors   exc. 2.60 m super each,  hard/ soft wood.</v>
          </cell>
          <cell r="D755" t="str">
            <v>Each</v>
          </cell>
          <cell r="E755" t="str">
            <v>07-202</v>
          </cell>
          <cell r="F755">
            <v>74</v>
          </cell>
        </row>
        <row r="756">
          <cell r="A756" t="str">
            <v>07-203</v>
          </cell>
          <cell r="B756" t="str">
            <v>Taking down partitions, framing, cupboard  front, wall panelling and similar wood work, including doors  exceeding. 2.60 m super each,  hard/ soft wood and refixing in same opening.</v>
          </cell>
          <cell r="D756" t="str">
            <v>Sqm</v>
          </cell>
          <cell r="E756" t="str">
            <v>07-203</v>
          </cell>
          <cell r="F756">
            <v>260.16000000000003</v>
          </cell>
        </row>
        <row r="757">
          <cell r="A757" t="str">
            <v>07-204</v>
          </cell>
          <cell r="B757" t="str">
            <v>Taking down partitions, framing, cupboard  front, wall panelling and similar wood work, including doors  exceeding. 2.60 m super each,  hard/ soft wood and refixing in other opening.</v>
          </cell>
          <cell r="D757" t="str">
            <v>Sqm</v>
          </cell>
          <cell r="E757" t="str">
            <v>07-204</v>
          </cell>
          <cell r="F757">
            <v>642.76</v>
          </cell>
        </row>
        <row r="758">
          <cell r="A758" t="str">
            <v>07-205</v>
          </cell>
          <cell r="B758" t="str">
            <v>Taking down partitions, framing, cupboard  front, wall panelling and similar wood work, including doors  exceeding. 2.60 m super each,  hard/ soft wood .</v>
          </cell>
          <cell r="D758" t="str">
            <v>Sqm</v>
          </cell>
          <cell r="E758" t="str">
            <v>07-205</v>
          </cell>
          <cell r="F758">
            <v>162.22</v>
          </cell>
        </row>
        <row r="759">
          <cell r="A759" t="str">
            <v>07-206</v>
          </cell>
          <cell r="B759" t="str">
            <v>Removing to or from store partitions, framing, cupboard  front, wall panelling and similar wood work, including doors  exc. 2.60 m super each,  hard/ soft wood .</v>
          </cell>
          <cell r="D759" t="str">
            <v>Sqm</v>
          </cell>
          <cell r="E759" t="str">
            <v>07-206</v>
          </cell>
          <cell r="F759">
            <v>153.04</v>
          </cell>
        </row>
        <row r="760">
          <cell r="A760" t="str">
            <v>07-207</v>
          </cell>
          <cell r="B760" t="str">
            <v>Door or gates (any description) cramped up, rewedged with new wedges in glue (or white lead repinned if in external work) not exceeding 2.60 m  super each , including taking down and rehanging, taking off and refixing hinges (any description) and removing</v>
          </cell>
          <cell r="D760" t="str">
            <v>Sqm</v>
          </cell>
          <cell r="E760" t="str">
            <v>07-207</v>
          </cell>
          <cell r="F760">
            <v>408.61</v>
          </cell>
        </row>
        <row r="761">
          <cell r="A761" t="str">
            <v>07-208</v>
          </cell>
          <cell r="B761" t="str">
            <v xml:space="preserve">Door or gates (any description) cramped up, rewedged with new wedges in glue (or white lead repinned if in external work) exceeding 2.60 m  super each , including taking down and rehanging, taking off and refixing hinges (any description) and removing to </v>
          </cell>
          <cell r="D761" t="str">
            <v>Sqm</v>
          </cell>
          <cell r="E761" t="str">
            <v>07-208</v>
          </cell>
          <cell r="F761">
            <v>419.48</v>
          </cell>
        </row>
        <row r="762">
          <cell r="A762" t="str">
            <v>07-209</v>
          </cell>
          <cell r="B762" t="str">
            <v>Door or gates (any description) cramped up, rewedged with new wedges in glue (or white lead repinned if in external work) not exceeding 2.60 m  super each , including taking down and rehanging, taking off and refixing hinges (any description) renewal of d</v>
          </cell>
          <cell r="D762" t="str">
            <v>Each</v>
          </cell>
          <cell r="E762" t="str">
            <v>07-209</v>
          </cell>
          <cell r="F762">
            <v>441.67</v>
          </cell>
        </row>
        <row r="763">
          <cell r="A763" t="str">
            <v>07-210</v>
          </cell>
          <cell r="B763" t="str">
            <v>Door or gates (any description) cramped up, rewedged with new wedges in glue (or white lead repinned if in external work) exceeding 2.60 m  super each , including taking down and rehanging, taking off and refixing hinges (any description) renewal of defec</v>
          </cell>
          <cell r="D763" t="str">
            <v>Each</v>
          </cell>
          <cell r="E763" t="str">
            <v>07-210</v>
          </cell>
          <cell r="F763">
            <v>648.88</v>
          </cell>
        </row>
        <row r="764">
          <cell r="A764" t="str">
            <v>07-211</v>
          </cell>
          <cell r="B764" t="str">
            <v>Supply and fix roller type  brass or alumimium curtain rails with suitable brackets but with out rings.</v>
          </cell>
          <cell r="D764" t="str">
            <v>Meter</v>
          </cell>
          <cell r="E764" t="str">
            <v>07-211</v>
          </cell>
          <cell r="F764">
            <v>117.29</v>
          </cell>
        </row>
        <row r="765">
          <cell r="A765" t="str">
            <v>07-212</v>
          </cell>
          <cell r="B765" t="str">
            <v>Supplying and fix rubber linings to doors with screws etc.,</v>
          </cell>
          <cell r="D765" t="str">
            <v>Meter</v>
          </cell>
          <cell r="E765" t="str">
            <v>07-212</v>
          </cell>
          <cell r="F765">
            <v>81</v>
          </cell>
        </row>
        <row r="766">
          <cell r="A766" t="str">
            <v>07-213</v>
          </cell>
          <cell r="B766" t="str">
            <v>Supply and fix  door stopper on wall or floor any type.</v>
          </cell>
          <cell r="D766" t="str">
            <v>Each</v>
          </cell>
          <cell r="E766" t="str">
            <v>07-213</v>
          </cell>
          <cell r="F766">
            <v>120.47</v>
          </cell>
        </row>
        <row r="767">
          <cell r="B767" t="str">
            <v>Kitchen Cabinets</v>
          </cell>
        </row>
        <row r="768">
          <cell r="A768" t="str">
            <v>07-214</v>
          </cell>
          <cell r="B768" t="str">
            <v xml:space="preserve">Supply and fix kitchen  floor/ sink floor cabinet 600 mm wide and 862mm high with First class soft wood frame 19mm thick Teak veneered board shutter, drawers, incl all necessary chromium plated (CP) mongery RCC slab, 25mm thick white/coloured marble slab </v>
          </cell>
          <cell r="D768" t="str">
            <v>Meter</v>
          </cell>
          <cell r="E768" t="str">
            <v>07-214</v>
          </cell>
          <cell r="F768">
            <v>8901.23</v>
          </cell>
        </row>
        <row r="769">
          <cell r="A769" t="str">
            <v>07-215</v>
          </cell>
          <cell r="B769" t="str">
            <v>Supply and fix kitchen  wall cabinet 381 mm wide and 610mm high 19mm thick Teak veneered board shutter complete as per IS Arch 17, 18 &amp; 19 incl all necessary chromium plated (CP) mongery fixture and deodar wood edging provided to door cabinet.</v>
          </cell>
          <cell r="D769" t="str">
            <v>Meter</v>
          </cell>
          <cell r="E769" t="str">
            <v>07-215</v>
          </cell>
          <cell r="F769">
            <v>4831.55</v>
          </cell>
        </row>
        <row r="770">
          <cell r="A770" t="str">
            <v>07-216</v>
          </cell>
          <cell r="B770" t="str">
            <v>Supply and fix kitchen  exhaust  hood  made of Teak Veneered boards with 22BG, PGI sheet fixed on inner side complete as per Information Sheet IS Arch No 17, 18 &amp; 19 incl all fitting/fixtures as specified.</v>
          </cell>
          <cell r="D770" t="str">
            <v>Meter</v>
          </cell>
          <cell r="E770" t="str">
            <v>07-216</v>
          </cell>
          <cell r="F770">
            <v>4705.46</v>
          </cell>
        </row>
        <row r="771">
          <cell r="A771" t="str">
            <v>07-217</v>
          </cell>
          <cell r="B771" t="str">
            <v>Fixing Only chowkat, complete any ype not exc 2.60 m, super each.</v>
          </cell>
          <cell r="D771" t="str">
            <v>Sqm</v>
          </cell>
          <cell r="E771" t="str">
            <v>07-217</v>
          </cell>
          <cell r="F771">
            <v>636.64</v>
          </cell>
        </row>
        <row r="772">
          <cell r="A772" t="str">
            <v>07-218</v>
          </cell>
          <cell r="B772" t="str">
            <v>Fixing Only chowkat, complete any ype exc 2.60 m, super each.</v>
          </cell>
          <cell r="D772" t="str">
            <v>Sqm</v>
          </cell>
          <cell r="E772" t="str">
            <v>07-218</v>
          </cell>
          <cell r="F772">
            <v>696.32</v>
          </cell>
        </row>
        <row r="773">
          <cell r="A773" t="str">
            <v>07-219</v>
          </cell>
          <cell r="B773" t="str">
            <v>Fixing only doors and windows leaves including irone mongery any type not exceeding 2.60 m super each.</v>
          </cell>
          <cell r="D773" t="str">
            <v>Sqm</v>
          </cell>
          <cell r="E773" t="str">
            <v>07-219</v>
          </cell>
          <cell r="F773">
            <v>1810.43</v>
          </cell>
        </row>
        <row r="774">
          <cell r="A774" t="str">
            <v>07-220</v>
          </cell>
          <cell r="B774" t="str">
            <v>Fixing only doors and windows leaves including irone mongery any type exceeding 2.60 m super each.</v>
          </cell>
          <cell r="D774" t="str">
            <v>Sqm</v>
          </cell>
          <cell r="E774" t="str">
            <v>07-220</v>
          </cell>
          <cell r="F774">
            <v>2337.65</v>
          </cell>
        </row>
        <row r="775">
          <cell r="A775" t="str">
            <v>07-221</v>
          </cell>
          <cell r="B775" t="str">
            <v>Fixing only Aluminium  windows any Type/model on concrete, wood or steel frames incl fitting, excet glass.</v>
          </cell>
          <cell r="D775" t="str">
            <v>Sqm</v>
          </cell>
          <cell r="E775" t="str">
            <v>07-221</v>
          </cell>
          <cell r="F775">
            <v>198.95</v>
          </cell>
        </row>
        <row r="776">
          <cell r="B776" t="str">
            <v>Venetian Blind</v>
          </cell>
        </row>
        <row r="777">
          <cell r="A777" t="str">
            <v>07-222</v>
          </cell>
          <cell r="B777" t="str">
            <v>Supply and fix venetian blinds ,horizantel having matllic, plastic strips up to 25mm width best quality  complete with all accessaries.</v>
          </cell>
          <cell r="D777" t="str">
            <v>Sqm</v>
          </cell>
          <cell r="E777" t="str">
            <v>07-222</v>
          </cell>
          <cell r="F777">
            <v>1057.3800000000001</v>
          </cell>
        </row>
        <row r="778">
          <cell r="A778" t="str">
            <v>07-223</v>
          </cell>
          <cell r="B778" t="str">
            <v>Supply and fix venetian blinds ,(Vertical) having matllic, plastic strips up to 25mm width best quality  complete with all accessaries.</v>
          </cell>
          <cell r="D778" t="str">
            <v>Sqm</v>
          </cell>
          <cell r="E778" t="str">
            <v>07-223</v>
          </cell>
          <cell r="F778">
            <v>886.12</v>
          </cell>
        </row>
        <row r="779">
          <cell r="A779" t="str">
            <v>07-224</v>
          </cell>
          <cell r="B779" t="str">
            <v>Supply and fix venetian blinds ,(Vertical) having matllic, plastic strips exc 90mm upto 127mm width best quality  complete with all accessaries.</v>
          </cell>
          <cell r="D779" t="str">
            <v>Sqm</v>
          </cell>
          <cell r="E779" t="str">
            <v>07-224</v>
          </cell>
          <cell r="F779">
            <v>834.74</v>
          </cell>
        </row>
        <row r="780">
          <cell r="A780" t="str">
            <v>07-225</v>
          </cell>
          <cell r="B780" t="str">
            <v>Supply and fix venetian blinds  (Horiontal) having wooden strips best  quality  complete with all accessaries.</v>
          </cell>
          <cell r="D780" t="str">
            <v>Sqm</v>
          </cell>
          <cell r="E780" t="str">
            <v>07-225</v>
          </cell>
          <cell r="F780">
            <v>5169.8900000000003</v>
          </cell>
        </row>
        <row r="781">
          <cell r="A781" t="str">
            <v>07-226</v>
          </cell>
          <cell r="B781" t="str">
            <v>Fixing only ,aluminium  Fly /Insect Screening for windows  any type  on concrete, wooden or steel frames  including fittings.</v>
          </cell>
          <cell r="D781" t="str">
            <v>Sqm</v>
          </cell>
          <cell r="E781" t="str">
            <v>07-226</v>
          </cell>
          <cell r="F781">
            <v>19.59</v>
          </cell>
        </row>
        <row r="782">
          <cell r="A782" t="str">
            <v>07-227</v>
          </cell>
          <cell r="B782" t="str">
            <v>Fixing only ,aluminium Doors any  type on concrete, wooden or steel frames except Glass including fittings.</v>
          </cell>
          <cell r="D782" t="str">
            <v>Sqm</v>
          </cell>
          <cell r="E782" t="str">
            <v>07-227</v>
          </cell>
          <cell r="F782">
            <v>298.42</v>
          </cell>
        </row>
        <row r="783">
          <cell r="B783" t="str">
            <v>Steel Chowkats</v>
          </cell>
        </row>
        <row r="784">
          <cell r="A784" t="str">
            <v>07-228</v>
          </cell>
          <cell r="B784" t="str">
            <v>Supply and fixing steel chowkats press moulded 16 SWG for 115mm walls single leaf, complete including hold fast ties for lateral movement P.C.C (1:2:4) cavity filling, including 1 coat of anti-creosote paint (internal surface) and Red oxide paint (Externa</v>
          </cell>
          <cell r="D784" t="str">
            <v>Mtr</v>
          </cell>
          <cell r="E784" t="str">
            <v>07-228</v>
          </cell>
          <cell r="F784">
            <v>807.45</v>
          </cell>
        </row>
        <row r="785">
          <cell r="A785" t="str">
            <v>07-229</v>
          </cell>
          <cell r="B785" t="str">
            <v>Supply and fixing steel chowkats press moulded 16 SWG for 230mm walls single/double leaf, complete including hold fast ties for lateral movement P.C.C (1:2:4) cavity filling, including 1 coat of anti-creosote paint (internal surface) and Red oxide paint (</v>
          </cell>
          <cell r="D785" t="str">
            <v>Mtr</v>
          </cell>
          <cell r="E785" t="str">
            <v>07-229</v>
          </cell>
          <cell r="F785">
            <v>1101.56</v>
          </cell>
        </row>
        <row r="786">
          <cell r="A786" t="str">
            <v>07-230</v>
          </cell>
          <cell r="B786" t="str">
            <v>Supply and fixing steel chowkats press moulded 16 SWG for 342mm walls single/double leaf, complete including hold fast ties for lateral movement P.C.C (1:2:4) cavity filling, including 1 coat of anti-creosote paint (internal surface) and Red oxide paint (</v>
          </cell>
          <cell r="D786" t="str">
            <v>Mtr</v>
          </cell>
          <cell r="E786" t="str">
            <v>07-230</v>
          </cell>
          <cell r="F786">
            <v>1498.62</v>
          </cell>
        </row>
        <row r="787">
          <cell r="A787" t="str">
            <v>07-231</v>
          </cell>
          <cell r="B787" t="str">
            <v>Supply and fixing steel chowkats press moulded 18 SWG for 115mm walls single leaf, complete including hold fast ties for lateral movement P.C.C (1:2:4) cavity filling, including 1 coat of anti-creosote paint (internal surface) and Red oxide paint (Externa</v>
          </cell>
          <cell r="D787" t="str">
            <v>Mtr</v>
          </cell>
          <cell r="E787" t="str">
            <v>07-231</v>
          </cell>
          <cell r="F787">
            <v>750.53</v>
          </cell>
        </row>
        <row r="788">
          <cell r="A788" t="str">
            <v>07-232</v>
          </cell>
          <cell r="B788" t="str">
            <v>Supply and fixing steel chowkats press moulded 18 SWG for 230mm walls single/double leaf, complete including hold fast ties for lateral movement P.C.C (1:2:4) cavity filling, including 1 coat of anti-creosote paint (internal surface) and Red oxide paint (</v>
          </cell>
          <cell r="D788" t="str">
            <v>Mtr</v>
          </cell>
          <cell r="E788" t="str">
            <v>07-232</v>
          </cell>
          <cell r="F788">
            <v>1036.9000000000001</v>
          </cell>
        </row>
        <row r="789">
          <cell r="A789" t="str">
            <v>07-233</v>
          </cell>
          <cell r="B789" t="str">
            <v>Supply and fixing steel chowkats press moulded 18 SWG for 342mm walls single/double leaf, complete including hold fast ties for lateral movement P.C.C (1:2:4) cavity filling, including 1 coat of anti-creosote paint (internal surface) and Red oxide paint (</v>
          </cell>
          <cell r="D789" t="str">
            <v>Mtr</v>
          </cell>
          <cell r="E789" t="str">
            <v>07-233</v>
          </cell>
          <cell r="F789">
            <v>1407.17</v>
          </cell>
        </row>
        <row r="790">
          <cell r="B790" t="str">
            <v>Dolly Frame Chowkats</v>
          </cell>
        </row>
        <row r="791">
          <cell r="A791" t="str">
            <v>07-234</v>
          </cell>
          <cell r="B791" t="str">
            <v>Supply and fixing First Class soft wood dolly frame chowkat usig 57mm x 57mm fillets on edge side of wall and @ 381mm c/c cross fillets covered with 3mm commercial ply incl architrave on both sides (Inside/Outside) not exc. 12.90 Sqcm in any design/ shade</v>
          </cell>
          <cell r="D791" t="str">
            <v>Sqm</v>
          </cell>
          <cell r="E791" t="str">
            <v>07-234</v>
          </cell>
          <cell r="F791">
            <v>4274.1000000000004</v>
          </cell>
        </row>
        <row r="792">
          <cell r="A792" t="str">
            <v>07-235</v>
          </cell>
          <cell r="B792" t="str">
            <v>Supply and fixing First Class soft wood dolly frame chowkat usig 57mm x 57mm fillets on edge side of wall and @ 381mm c/c cross fillets covered with 3mm Shisham ply incl architrave on both sides (Inside/Outside) not exc. 12.90 Sqcm in any design/ shade, h</v>
          </cell>
          <cell r="D792" t="str">
            <v>Sqm</v>
          </cell>
          <cell r="E792" t="str">
            <v>07-235</v>
          </cell>
          <cell r="F792">
            <v>4409.8599999999997</v>
          </cell>
        </row>
        <row r="793">
          <cell r="A793" t="str">
            <v>07-236</v>
          </cell>
          <cell r="B793" t="str">
            <v>Supply and fixing First Class soft wood dolly frame chowkat usig 57mm x 57mm fillets on edge side of wall and @ 381mm c/c cross fillets covered with 3mm Teak ply incl architrave on both sides (Inside/Outside) not exc. 12.90 Sqcm in any design/ shade, hold</v>
          </cell>
          <cell r="D793" t="str">
            <v>Sqm</v>
          </cell>
          <cell r="E793" t="str">
            <v>07-236</v>
          </cell>
          <cell r="F793">
            <v>4410.74</v>
          </cell>
        </row>
        <row r="794">
          <cell r="A794" t="str">
            <v>07-237</v>
          </cell>
          <cell r="B794" t="str">
            <v>Supply and fixing First Class soft wood dolly frame chowkat usig 57mm x 57mm fillets on edge side of wall and @ 381mm c/c cross fillets covered with 3mm commercial ply incl architrave on both sides (Inside/Outside) not exc. 12.90 Sqcm in any design/ shade</v>
          </cell>
          <cell r="D794" t="str">
            <v>Sqm</v>
          </cell>
          <cell r="E794" t="str">
            <v>07-237</v>
          </cell>
          <cell r="F794">
            <v>4755.5600000000004</v>
          </cell>
        </row>
        <row r="795">
          <cell r="A795" t="str">
            <v>07-238</v>
          </cell>
          <cell r="B795" t="str">
            <v>Supply and fixing First Class soft wood dolly frame chowkat usig 57mm x 57mm fillets on edge side of wall and @ 381mm c/c cross fillets covered with 3mm Shisham ply incl architrave on both sides (Inside/Outside) not exc. 12.90 Sqcm in any design/ shade, h</v>
          </cell>
          <cell r="D795" t="str">
            <v>Sqm</v>
          </cell>
          <cell r="E795" t="str">
            <v>07-238</v>
          </cell>
          <cell r="F795">
            <v>4941.54</v>
          </cell>
        </row>
        <row r="796">
          <cell r="A796" t="str">
            <v>07-239</v>
          </cell>
          <cell r="B796" t="str">
            <v>Supply and fixing First Class soft wood dolly frame chowkat usig 57mm x 57mm fillets on edge side of wall and @ 381mm c/c cross fillets covered with 3mm Teak ply incl architrave on both sides (Inside/Outside) not exc. 12.90 Sqcm in any design/ shade, hold</v>
          </cell>
          <cell r="D796" t="str">
            <v>Sqm</v>
          </cell>
          <cell r="E796" t="str">
            <v>07-239</v>
          </cell>
          <cell r="F796">
            <v>4950.0600000000004</v>
          </cell>
        </row>
        <row r="797">
          <cell r="B797" t="str">
            <v>uPVC Door/Window</v>
          </cell>
        </row>
        <row r="798">
          <cell r="A798" t="str">
            <v>07-240</v>
          </cell>
          <cell r="B798" t="str">
            <v>Supply and fix uPVC sliding window, 37mm thick shutter with frame 80mm x 50mm complete exc 2.23 Sqm super each in white colour incl nec fittings, mongery, Fly Proof netting, exccept glass complete as per Section shown in Fig 07-2, Sketch No 7-1.1 to 7-1.3</v>
          </cell>
          <cell r="D798" t="str">
            <v>Sqm</v>
          </cell>
          <cell r="E798" t="str">
            <v>07-240</v>
          </cell>
          <cell r="F798">
            <v>6380.93</v>
          </cell>
        </row>
        <row r="799">
          <cell r="A799" t="str">
            <v>07-241</v>
          </cell>
          <cell r="B799" t="str">
            <v>Supply and fix uPVC sliding window, 37mm thick shutter with frame 80mm x 50mm complete exc 2.23 Sqm super each any colour incl nec fittings, mongery, Fly Proof netting, exccept glass complete as per Section shown in Fig 07-2, Sketch No 7-1.1 to 7-1.4</v>
          </cell>
          <cell r="D799" t="str">
            <v>Sqm</v>
          </cell>
          <cell r="E799" t="str">
            <v>07-241</v>
          </cell>
          <cell r="F799">
            <v>7494.64</v>
          </cell>
        </row>
        <row r="800">
          <cell r="A800" t="str">
            <v>07-242</v>
          </cell>
          <cell r="B800" t="str">
            <v>Supply and fix uPVC openable window, 60mm thick shutter with frame complete exc 2.23 Sqm super each in white colour incl nec fittings, mongery, exccept glass, complete as per Section shown in Fig 07-2, Sketch No 7-2.1 to 7-2.3</v>
          </cell>
          <cell r="D800" t="str">
            <v>Sqm</v>
          </cell>
          <cell r="E800" t="str">
            <v>07-242</v>
          </cell>
          <cell r="F800">
            <v>7152.45</v>
          </cell>
        </row>
        <row r="801">
          <cell r="A801" t="str">
            <v>07-243</v>
          </cell>
          <cell r="B801" t="str">
            <v>Supply and fix uPVC openable window, 60mm thick shutter with frame complete exc 2.23 Sqm super each in any colour incl nec fittings, mongery, exccept glass, complete as per Section shown in Fig 07-2, Sketch No 7-2.1 to 7-2.4</v>
          </cell>
          <cell r="D801" t="str">
            <v>Sqm</v>
          </cell>
          <cell r="E801" t="str">
            <v>07-243</v>
          </cell>
          <cell r="F801">
            <v>7922.78</v>
          </cell>
        </row>
        <row r="802">
          <cell r="A802" t="str">
            <v>07-244</v>
          </cell>
          <cell r="B802" t="str">
            <v>Supply and fix uPVC 37mm thick Fixed window with frame complete exc 2.23 Sqm super each in white colour incl nec fittings, mongery, exccept glass, complete as per Section shown in Fig 07-2, Sketch No 7-1.1 to 7-1.3</v>
          </cell>
          <cell r="D802" t="str">
            <v>Sqm</v>
          </cell>
          <cell r="E802" t="str">
            <v>07-244</v>
          </cell>
          <cell r="F802">
            <v>4496.08</v>
          </cell>
        </row>
        <row r="803">
          <cell r="A803" t="str">
            <v>07-245</v>
          </cell>
          <cell r="B803" t="str">
            <v>Supply and fix uPVC 37mm thick Fixed window with frame complete exc 2.23 Sqm super each in any colour incl nec fittings, mongery, exccept glass, complete as per Section shown in Fig 07-2, Sketch No 7-1.1 to 7-1.4</v>
          </cell>
          <cell r="D803" t="str">
            <v>Sqm</v>
          </cell>
          <cell r="E803" t="str">
            <v>07-245</v>
          </cell>
          <cell r="F803">
            <v>4925.8100000000004</v>
          </cell>
        </row>
        <row r="804">
          <cell r="A804" t="str">
            <v>07-246</v>
          </cell>
          <cell r="B804" t="str">
            <v>Supply and fix uPVC sliding door, 37mm thick shutter with frame 80mm x 50mm complete exc 3.5 Sqm super each in white colour incl all nec fittings, mongery, Fly Proof netting, exccept glass complete as per Section shown in Fig 07-2, Sketch No 7-1.1 to 7-1.</v>
          </cell>
          <cell r="D804" t="str">
            <v>Sqm</v>
          </cell>
          <cell r="E804" t="str">
            <v>07-246</v>
          </cell>
          <cell r="F804">
            <v>8121.72</v>
          </cell>
        </row>
        <row r="805">
          <cell r="A805" t="str">
            <v>07-247</v>
          </cell>
          <cell r="B805" t="str">
            <v>Supply and fix uPVC sliding door, 37mm thick shutter with frame 80mm x 50mm complete exc 3.5 Sqm super each in any colour incl all nec fittings, mongery, Fly Proof netting, exccept glass complete as per Section shown in Fig 07-2, Sketch No 7-1.1 to 7-1.3</v>
          </cell>
          <cell r="D805" t="str">
            <v>Sqm</v>
          </cell>
          <cell r="E805" t="str">
            <v>07-247</v>
          </cell>
          <cell r="F805">
            <v>9150.9599999999991</v>
          </cell>
        </row>
        <row r="806">
          <cell r="A806" t="str">
            <v>07-248</v>
          </cell>
          <cell r="B806" t="str">
            <v>Supply and fix uPVC door, 60mm thick shutter for Full Glass with frame complete exc 1.9 Sqm super each in white colour incl all nec fittings, mongery, Fly Proof netting, exccept glass complete as per Section shown in Fig 07-2, Sketch No 7-2.1 to 7-2.3</v>
          </cell>
          <cell r="D806" t="str">
            <v>Sqm</v>
          </cell>
          <cell r="E806" t="str">
            <v>07-248</v>
          </cell>
          <cell r="F806">
            <v>10092.11</v>
          </cell>
        </row>
        <row r="807">
          <cell r="A807" t="str">
            <v>07-249</v>
          </cell>
          <cell r="B807" t="str">
            <v>Supply and fix uPVC door, 60mm thick shutter , groove panel 20mm thick, filled as per  Fig 07-2, Sketck No 7-2.4 instead of Glass complete exc 1.9 Sqm super each in white colour incl all nec fittings, mongery, Fly Proof netting, all as spd.</v>
          </cell>
          <cell r="D807" t="str">
            <v>Sqm</v>
          </cell>
          <cell r="E807" t="str">
            <v>07-249</v>
          </cell>
          <cell r="F807">
            <v>12748.48</v>
          </cell>
        </row>
        <row r="808">
          <cell r="A808" t="str">
            <v>07-250</v>
          </cell>
          <cell r="B808" t="str">
            <v>Supply and fix uPVC door, 60mm thick shutter , groove panel 20mm thick, filled as per  Fig 07-2, Sketck No 7-2.4 instead of Glass complete exc 1.9 Sqm super each in any colour incl all nec fittings, mongery, Fly Proof netting, all as spd.</v>
          </cell>
          <cell r="D808" t="str">
            <v>Sqm</v>
          </cell>
          <cell r="E808" t="str">
            <v>07-250</v>
          </cell>
          <cell r="F808">
            <v>11378.12</v>
          </cell>
        </row>
        <row r="809">
          <cell r="A809" t="str">
            <v>07-251</v>
          </cell>
          <cell r="B809" t="str">
            <v>Supply and fix uPVC door, 60mm thick shutter , groove panel 20mm thick, filled as per  Fig 07-2, Sketck No 7-2.4 instead of Glass complete exc 1.9 Sqm super each in any colour incl all nec fittings, mongery, Fly Proof netting, all as spd.</v>
          </cell>
          <cell r="D809" t="str">
            <v>Sqm</v>
          </cell>
          <cell r="E809" t="str">
            <v>07-251</v>
          </cell>
          <cell r="F809">
            <v>16159.25</v>
          </cell>
        </row>
        <row r="810">
          <cell r="B810" t="str">
            <v>Glass Partitions and Doors</v>
          </cell>
        </row>
        <row r="811">
          <cell r="A811" t="str">
            <v>07-252</v>
          </cell>
          <cell r="B811" t="str">
            <v>Supply and fix 12mm thick plate glass partition/door in any size incl all nec accessories i.e. pivot machine, handle, lock etc (partition, where door will not be provided be paid seperately)</v>
          </cell>
          <cell r="D811" t="str">
            <v>Sqm</v>
          </cell>
          <cell r="E811" t="str">
            <v>07-252</v>
          </cell>
          <cell r="F811">
            <v>7708.07</v>
          </cell>
        </row>
        <row r="813">
          <cell r="B813" t="str">
            <v>8 - ANCILLARY ITEMS(MONGERY)</v>
          </cell>
        </row>
        <row r="814">
          <cell r="B814" t="str">
            <v>Tower Bolt</v>
          </cell>
        </row>
        <row r="815">
          <cell r="A815" t="str">
            <v>08-01</v>
          </cell>
          <cell r="B815" t="str">
            <v>Supply and fix 100 mm long wrought iron tower bolts with bright shoots and fixed with sockets or let into any material. .</v>
          </cell>
          <cell r="D815" t="str">
            <v>Each</v>
          </cell>
          <cell r="E815" t="str">
            <v>08-01</v>
          </cell>
          <cell r="F815">
            <v>103.89</v>
          </cell>
        </row>
        <row r="816">
          <cell r="A816" t="str">
            <v>08-02</v>
          </cell>
          <cell r="B816" t="str">
            <v>Supply and fix 100 mm long wrought iron CP (cromium Plated ) tower bolts with bright shoots and fixed with sockets or let into any material. .</v>
          </cell>
          <cell r="D816" t="str">
            <v>Each</v>
          </cell>
          <cell r="E816" t="str">
            <v>08-02</v>
          </cell>
          <cell r="F816">
            <v>103.89</v>
          </cell>
        </row>
        <row r="817">
          <cell r="A817" t="str">
            <v>08-03</v>
          </cell>
          <cell r="B817" t="str">
            <v xml:space="preserve">Same as item 08-1 or 08-2  but   fixing only.       </v>
          </cell>
          <cell r="D817" t="str">
            <v>Each</v>
          </cell>
          <cell r="E817" t="str">
            <v>08-03</v>
          </cell>
          <cell r="F817">
            <v>59</v>
          </cell>
        </row>
        <row r="818">
          <cell r="A818" t="str">
            <v>08-04</v>
          </cell>
          <cell r="B818" t="str">
            <v>Add to item 08-1 or  08-3 if fixed in repairs.</v>
          </cell>
          <cell r="D818" t="str">
            <v>Each</v>
          </cell>
          <cell r="E818" t="str">
            <v>08-04</v>
          </cell>
          <cell r="F818">
            <v>25.65</v>
          </cell>
        </row>
        <row r="819">
          <cell r="A819" t="str">
            <v>08-05</v>
          </cell>
          <cell r="B819" t="str">
            <v>Supply and fix 100 mm long brass  tower bolts with brass shoots and fixed with sockets or let into any material.</v>
          </cell>
          <cell r="D819" t="str">
            <v>Each</v>
          </cell>
          <cell r="E819" t="str">
            <v>08-05</v>
          </cell>
          <cell r="F819">
            <v>187.26</v>
          </cell>
        </row>
        <row r="820">
          <cell r="A820" t="str">
            <v>08-06</v>
          </cell>
          <cell r="B820" t="str">
            <v xml:space="preserve">Fixing only 100 mm long brass  tower bolts with brass shoots and fixed with sockets or let into any material. . </v>
          </cell>
          <cell r="D820" t="str">
            <v>Each</v>
          </cell>
          <cell r="E820" t="str">
            <v>08-06</v>
          </cell>
          <cell r="F820">
            <v>59</v>
          </cell>
        </row>
        <row r="821">
          <cell r="A821" t="str">
            <v>08-07</v>
          </cell>
          <cell r="B821" t="str">
            <v>Add to item  08-5 or 08-6 if fixed in repairs.</v>
          </cell>
          <cell r="D821" t="str">
            <v>Each</v>
          </cell>
          <cell r="E821" t="str">
            <v>08-07</v>
          </cell>
          <cell r="F821">
            <v>25.65</v>
          </cell>
        </row>
        <row r="822">
          <cell r="A822" t="str">
            <v>08-08</v>
          </cell>
          <cell r="B822" t="str">
            <v>Supply and fix 150 mm long wrought iron  tower bolts with bright shoots and fixed with sockets or let into any material.</v>
          </cell>
          <cell r="D822" t="str">
            <v>Each</v>
          </cell>
          <cell r="E822" t="str">
            <v>08-08</v>
          </cell>
          <cell r="F822">
            <v>138.52000000000001</v>
          </cell>
        </row>
        <row r="823">
          <cell r="A823" t="str">
            <v>08-09</v>
          </cell>
          <cell r="B823" t="str">
            <v>Supply and fix 150 mm long wrought iron( chromium plated.) tower bolts with bright shoots and fixed with sockets or let into any material.</v>
          </cell>
          <cell r="D823" t="str">
            <v>Each</v>
          </cell>
          <cell r="E823" t="str">
            <v>08-09</v>
          </cell>
          <cell r="F823">
            <v>146.22</v>
          </cell>
        </row>
        <row r="824">
          <cell r="A824" t="str">
            <v>08-10</v>
          </cell>
          <cell r="B824" t="str">
            <v xml:space="preserve">Same as item 08-8 or 08-9  but   fixing only.       </v>
          </cell>
          <cell r="D824" t="str">
            <v>Each</v>
          </cell>
          <cell r="E824" t="str">
            <v>08-10</v>
          </cell>
          <cell r="F824">
            <v>74.39</v>
          </cell>
        </row>
        <row r="825">
          <cell r="A825" t="str">
            <v>08-11</v>
          </cell>
          <cell r="B825" t="str">
            <v>Add to item 08-8 or 08-9 or 08-10 if fixed in repairs.</v>
          </cell>
          <cell r="D825" t="str">
            <v>Each</v>
          </cell>
          <cell r="E825" t="str">
            <v>08-11</v>
          </cell>
          <cell r="F825">
            <v>32.07</v>
          </cell>
        </row>
        <row r="826">
          <cell r="A826" t="str">
            <v>08-12</v>
          </cell>
          <cell r="B826" t="str">
            <v>Supply and fix 150 mm long brass  tower bolts with brass shoots, and fixed with sockets or let into any material.</v>
          </cell>
          <cell r="D826" t="str">
            <v>Each</v>
          </cell>
          <cell r="E826" t="str">
            <v>08-12</v>
          </cell>
          <cell r="F826">
            <v>356.56</v>
          </cell>
        </row>
        <row r="827">
          <cell r="A827" t="str">
            <v>08-13</v>
          </cell>
          <cell r="B827" t="str">
            <v>Fixing only 150 mm long brass  tower bolts with brass shoots, and fixed with sockets or let into any material..</v>
          </cell>
          <cell r="D827" t="str">
            <v>Each</v>
          </cell>
          <cell r="E827" t="str">
            <v>08-13</v>
          </cell>
          <cell r="F827">
            <v>74.39</v>
          </cell>
        </row>
        <row r="828">
          <cell r="A828" t="str">
            <v>08-14</v>
          </cell>
          <cell r="B828" t="str">
            <v>Add to item  08-12 or 08-13 if fixed in repairs.</v>
          </cell>
          <cell r="D828" t="str">
            <v>Each</v>
          </cell>
          <cell r="E828" t="str">
            <v>08-14</v>
          </cell>
          <cell r="F828">
            <v>32.07</v>
          </cell>
        </row>
        <row r="829">
          <cell r="A829" t="str">
            <v>08-15</v>
          </cell>
          <cell r="B829" t="str">
            <v>Supply and fix 200 mm long wrought iron  tower bolts with bright shoots and fixed with sockets or let into any material.</v>
          </cell>
          <cell r="D829" t="str">
            <v>Each</v>
          </cell>
          <cell r="E829" t="str">
            <v>08-15</v>
          </cell>
          <cell r="F829">
            <v>170.59</v>
          </cell>
        </row>
        <row r="830">
          <cell r="A830" t="str">
            <v>08-16</v>
          </cell>
          <cell r="B830" t="str">
            <v>Supply and fix 200 mm long wrought iron (chromium plated.)  tower bolts with bright shoots and fixed with sockets or let into any material.</v>
          </cell>
          <cell r="D830" t="str">
            <v>Each</v>
          </cell>
          <cell r="E830" t="str">
            <v>08-16</v>
          </cell>
          <cell r="F830">
            <v>175.72</v>
          </cell>
        </row>
        <row r="831">
          <cell r="A831" t="str">
            <v>08-17</v>
          </cell>
          <cell r="B831" t="str">
            <v xml:space="preserve">Same as item 08-15 or 08-16  but   fixing only.       </v>
          </cell>
          <cell r="D831" t="str">
            <v>Each</v>
          </cell>
          <cell r="E831" t="str">
            <v>08-17</v>
          </cell>
          <cell r="F831">
            <v>87.22</v>
          </cell>
        </row>
        <row r="832">
          <cell r="A832" t="str">
            <v>08-18</v>
          </cell>
          <cell r="B832" t="str">
            <v>Add to item 08-15 or 08-16 or 08-17 if fixed in repairs.</v>
          </cell>
          <cell r="D832" t="str">
            <v>Each</v>
          </cell>
          <cell r="E832" t="str">
            <v>08-18</v>
          </cell>
          <cell r="F832">
            <v>38.479999999999997</v>
          </cell>
        </row>
        <row r="833">
          <cell r="A833" t="str">
            <v>08-19</v>
          </cell>
          <cell r="B833" t="str">
            <v>Supply and fix 200 mm long brass tower bolts with brass shoots and fixed with sockets or let into any material.</v>
          </cell>
          <cell r="D833" t="str">
            <v>Each</v>
          </cell>
          <cell r="E833" t="str">
            <v>08-19</v>
          </cell>
          <cell r="F833">
            <v>420.69</v>
          </cell>
        </row>
        <row r="834">
          <cell r="A834" t="str">
            <v>08-20</v>
          </cell>
          <cell r="B834" t="str">
            <v>Fixing only 200 mm long brass tower bolts with brass shoots and fixed with sockets or let into any material.</v>
          </cell>
          <cell r="D834" t="str">
            <v>Each</v>
          </cell>
          <cell r="E834" t="str">
            <v>08-20</v>
          </cell>
          <cell r="F834">
            <v>87.22</v>
          </cell>
        </row>
        <row r="835">
          <cell r="A835" t="str">
            <v>08-21</v>
          </cell>
          <cell r="B835" t="str">
            <v>Add to item  08-19 or 08-20 if fixed in repairs.</v>
          </cell>
          <cell r="D835" t="str">
            <v>Each</v>
          </cell>
          <cell r="E835" t="str">
            <v>08-21</v>
          </cell>
          <cell r="F835">
            <v>38.479999999999997</v>
          </cell>
        </row>
        <row r="836">
          <cell r="B836" t="str">
            <v>Bolts (Alldrop)</v>
          </cell>
        </row>
        <row r="837">
          <cell r="A837" t="str">
            <v>08-22</v>
          </cell>
          <cell r="B837" t="str">
            <v xml:space="preserve">Supply and fix 300 mm long wrought iron , sliding and locking bolts with staple (plate thickness 16 to 18 gauge).         </v>
          </cell>
          <cell r="D837" t="str">
            <v>Each</v>
          </cell>
          <cell r="E837" t="str">
            <v>08-22</v>
          </cell>
          <cell r="F837">
            <v>448.91</v>
          </cell>
        </row>
        <row r="838">
          <cell r="A838" t="str">
            <v>08-23</v>
          </cell>
          <cell r="B838" t="str">
            <v xml:space="preserve">Supply and fix 300 mm long wrought iron CP (chromium plated.), sliding and locking bolts with staple (plate thickness 16 to 18 gauge).         </v>
          </cell>
          <cell r="D838" t="str">
            <v>Each</v>
          </cell>
          <cell r="E838" t="str">
            <v>08-23</v>
          </cell>
          <cell r="F838">
            <v>493.8</v>
          </cell>
        </row>
        <row r="839">
          <cell r="A839" t="str">
            <v>08-24</v>
          </cell>
          <cell r="B839" t="str">
            <v xml:space="preserve">Same as item 08-22 or 08-23  but   fixing only.       </v>
          </cell>
          <cell r="D839" t="str">
            <v>Each</v>
          </cell>
          <cell r="E839" t="str">
            <v>08-24</v>
          </cell>
          <cell r="F839">
            <v>123.13</v>
          </cell>
        </row>
        <row r="840">
          <cell r="A840" t="str">
            <v>08-25</v>
          </cell>
          <cell r="B840" t="str">
            <v>Add to item 08-22, 08-23 &amp; 08-24 if fixed in repairs</v>
          </cell>
          <cell r="D840" t="str">
            <v>Each</v>
          </cell>
          <cell r="E840" t="str">
            <v>08-25</v>
          </cell>
          <cell r="F840">
            <v>76.959999999999994</v>
          </cell>
        </row>
        <row r="841">
          <cell r="A841" t="str">
            <v>08-26</v>
          </cell>
          <cell r="B841" t="str">
            <v xml:space="preserve">Supply and fix 300 mm long Brass, sliding and locking bolts with staple (plate thickness 16 to 18 gauge).         </v>
          </cell>
          <cell r="D841" t="str">
            <v>Each</v>
          </cell>
          <cell r="E841" t="str">
            <v>08-26</v>
          </cell>
          <cell r="F841">
            <v>867.04</v>
          </cell>
        </row>
        <row r="842">
          <cell r="A842" t="str">
            <v>08-27</v>
          </cell>
          <cell r="B842" t="str">
            <v xml:space="preserve">Fixing only 300 mm long Brass, sliding and locking bolts with staple (plate thickness 16 to 18 gauge).         </v>
          </cell>
          <cell r="D842" t="str">
            <v>Each</v>
          </cell>
          <cell r="E842" t="str">
            <v>08-27</v>
          </cell>
          <cell r="F842">
            <v>123.13</v>
          </cell>
        </row>
        <row r="843">
          <cell r="A843" t="str">
            <v>08-28</v>
          </cell>
          <cell r="B843" t="str">
            <v>Add to item 08-26 or 08-27 if fixed in repairs.</v>
          </cell>
          <cell r="D843" t="str">
            <v>Each</v>
          </cell>
          <cell r="E843" t="str">
            <v>08-28</v>
          </cell>
          <cell r="F843">
            <v>38.479999999999997</v>
          </cell>
        </row>
        <row r="844">
          <cell r="A844" t="str">
            <v>08-29</v>
          </cell>
          <cell r="B844" t="str">
            <v xml:space="preserve">Supply and fix 450 mm long wrought iron, sliding and locking bolts with staple (plate thickness 16 to 18 gauge).         </v>
          </cell>
          <cell r="D844" t="str">
            <v>Each</v>
          </cell>
          <cell r="E844" t="str">
            <v>08-29</v>
          </cell>
          <cell r="F844">
            <v>692.6</v>
          </cell>
        </row>
        <row r="845">
          <cell r="A845" t="str">
            <v>08-30</v>
          </cell>
          <cell r="B845" t="str">
            <v xml:space="preserve">Supply and fix 450 mm long wrought iron CP, sliding and locking bolts with staple (plate thickness 16 to 18 gauge).         </v>
          </cell>
          <cell r="D845" t="str">
            <v>Each</v>
          </cell>
          <cell r="E845" t="str">
            <v>08-30</v>
          </cell>
          <cell r="F845">
            <v>763.15</v>
          </cell>
        </row>
        <row r="846">
          <cell r="A846" t="str">
            <v>08-31</v>
          </cell>
          <cell r="B846" t="str">
            <v xml:space="preserve">Fixing only 450 mm long, sliding and locking bolts ( SI 08-29,08-30) with staple (plate thickness 16 to 18 gauge) </v>
          </cell>
          <cell r="D846" t="str">
            <v>Each</v>
          </cell>
          <cell r="E846" t="str">
            <v>08-31</v>
          </cell>
          <cell r="F846">
            <v>153.91</v>
          </cell>
        </row>
        <row r="847">
          <cell r="A847" t="str">
            <v>08-32</v>
          </cell>
          <cell r="B847" t="str">
            <v>Add to item 08-29 to 08-31  if fixed in repairs.</v>
          </cell>
          <cell r="D847" t="str">
            <v>Each</v>
          </cell>
          <cell r="E847" t="str">
            <v>08-32</v>
          </cell>
          <cell r="F847">
            <v>38.479999999999997</v>
          </cell>
        </row>
        <row r="848">
          <cell r="A848" t="str">
            <v>08-33</v>
          </cell>
          <cell r="B848" t="str">
            <v xml:space="preserve">Supply and fix 450 mm long  brass , sliding and locking bolts with staple (plate thickness 16 to 18 gauge).         </v>
          </cell>
          <cell r="D848" t="str">
            <v>Each</v>
          </cell>
          <cell r="E848" t="str">
            <v>08-33</v>
          </cell>
          <cell r="F848">
            <v>1693.03</v>
          </cell>
        </row>
        <row r="849">
          <cell r="A849" t="str">
            <v>08-34</v>
          </cell>
          <cell r="B849" t="str">
            <v xml:space="preserve">Fixing only 450 mm long  brass , sliding and locking bolts with staple (plate thickness 16 to 18 gauge)            </v>
          </cell>
          <cell r="D849" t="str">
            <v>Each</v>
          </cell>
          <cell r="E849" t="str">
            <v>08-34</v>
          </cell>
          <cell r="F849">
            <v>153.91</v>
          </cell>
        </row>
        <row r="850">
          <cell r="A850" t="str">
            <v>08-35</v>
          </cell>
          <cell r="B850" t="str">
            <v>Add to item 08-33 or 08-34  if fixed in repairs.</v>
          </cell>
          <cell r="D850" t="str">
            <v>Each</v>
          </cell>
          <cell r="E850" t="str">
            <v>08-35</v>
          </cell>
          <cell r="F850">
            <v>38.479999999999997</v>
          </cell>
        </row>
        <row r="851">
          <cell r="B851" t="str">
            <v>Hinges</v>
          </cell>
        </row>
        <row r="852">
          <cell r="A852" t="str">
            <v>08-36</v>
          </cell>
          <cell r="B852" t="str">
            <v>Supply and fix hinges butt ,steel 50mm long.</v>
          </cell>
          <cell r="D852" t="str">
            <v>Each</v>
          </cell>
          <cell r="E852" t="str">
            <v>08-36</v>
          </cell>
          <cell r="F852">
            <v>94.91</v>
          </cell>
        </row>
        <row r="853">
          <cell r="A853" t="str">
            <v>08-37</v>
          </cell>
          <cell r="B853" t="str">
            <v>Supply and fix hinges butt ,steel 75mm long.</v>
          </cell>
          <cell r="D853" t="str">
            <v>Each</v>
          </cell>
          <cell r="E853" t="str">
            <v>08-37</v>
          </cell>
          <cell r="F853">
            <v>133.38999999999999</v>
          </cell>
        </row>
        <row r="854">
          <cell r="A854" t="str">
            <v>08-38</v>
          </cell>
          <cell r="B854" t="str">
            <v>Supply and fix hinges butt ,steel 100mm long.</v>
          </cell>
          <cell r="D854" t="str">
            <v>Each</v>
          </cell>
          <cell r="E854" t="str">
            <v>08-38</v>
          </cell>
          <cell r="F854">
            <v>180.85</v>
          </cell>
        </row>
        <row r="855">
          <cell r="A855" t="str">
            <v>08-39</v>
          </cell>
          <cell r="B855" t="str">
            <v>Supply and fix hinges butt ,steel 125mm long.</v>
          </cell>
          <cell r="D855" t="str">
            <v>Each</v>
          </cell>
          <cell r="E855" t="str">
            <v>08-39</v>
          </cell>
          <cell r="F855">
            <v>251.39</v>
          </cell>
        </row>
        <row r="856">
          <cell r="A856" t="str">
            <v>08-40</v>
          </cell>
          <cell r="B856" t="str">
            <v xml:space="preserve">Same as item 08-36  to 08-39 but  fixing only.        </v>
          </cell>
          <cell r="D856" t="str">
            <v>Each</v>
          </cell>
          <cell r="E856" t="str">
            <v>08-40</v>
          </cell>
          <cell r="F856">
            <v>39.76</v>
          </cell>
        </row>
        <row r="857">
          <cell r="A857" t="str">
            <v>08-41</v>
          </cell>
          <cell r="B857" t="str">
            <v>Add to item 08-36  to 08-40 if fixed in repairs.</v>
          </cell>
          <cell r="D857" t="str">
            <v>Each</v>
          </cell>
          <cell r="E857" t="str">
            <v>08-41</v>
          </cell>
          <cell r="F857">
            <v>29.5</v>
          </cell>
        </row>
        <row r="858">
          <cell r="A858" t="str">
            <v>08-42</v>
          </cell>
          <cell r="B858" t="str">
            <v>Supply and fix hinges butt, brass  50mm long.</v>
          </cell>
          <cell r="D858" t="str">
            <v>Each</v>
          </cell>
          <cell r="E858" t="str">
            <v>08-42</v>
          </cell>
          <cell r="F858">
            <v>118</v>
          </cell>
        </row>
        <row r="859">
          <cell r="A859" t="str">
            <v>08-43</v>
          </cell>
          <cell r="B859" t="str">
            <v>Supply and fix hinges butt,  brass 75mm long.</v>
          </cell>
          <cell r="D859" t="str">
            <v>Each</v>
          </cell>
          <cell r="E859" t="str">
            <v>08-43</v>
          </cell>
          <cell r="F859">
            <v>210.35</v>
          </cell>
        </row>
        <row r="860">
          <cell r="A860" t="str">
            <v>08-44</v>
          </cell>
          <cell r="B860" t="str">
            <v>Supply and fix hinges butt,  brass  100mm long.</v>
          </cell>
          <cell r="D860" t="str">
            <v>Each</v>
          </cell>
          <cell r="E860" t="str">
            <v>08-44</v>
          </cell>
          <cell r="F860">
            <v>297.56</v>
          </cell>
        </row>
        <row r="861">
          <cell r="A861" t="str">
            <v>08-45</v>
          </cell>
          <cell r="B861" t="str">
            <v>Supply and fix hinges butt, brass 125mm long.</v>
          </cell>
          <cell r="D861" t="str">
            <v>Each</v>
          </cell>
          <cell r="E861" t="str">
            <v>08-45</v>
          </cell>
          <cell r="F861">
            <v>448.91</v>
          </cell>
        </row>
        <row r="862">
          <cell r="A862" t="str">
            <v>08-46</v>
          </cell>
          <cell r="B862" t="str">
            <v xml:space="preserve">Same as item 08-42 to 08-45 but  fixing only.        </v>
          </cell>
          <cell r="D862" t="str">
            <v>Each</v>
          </cell>
          <cell r="E862" t="str">
            <v>08-46</v>
          </cell>
          <cell r="F862">
            <v>39.76</v>
          </cell>
        </row>
        <row r="863">
          <cell r="A863" t="str">
            <v>08-47</v>
          </cell>
          <cell r="B863" t="str">
            <v>Add to item 08-42 to 08-46 if fixed in repairs.</v>
          </cell>
          <cell r="D863" t="str">
            <v>Each</v>
          </cell>
          <cell r="E863" t="str">
            <v>08-47</v>
          </cell>
          <cell r="F863">
            <v>29.5</v>
          </cell>
        </row>
        <row r="864">
          <cell r="A864" t="str">
            <v>08-48</v>
          </cell>
          <cell r="B864" t="str">
            <v>Supply and fix hinges  parliament, steel  75 mm long.</v>
          </cell>
          <cell r="D864" t="str">
            <v>Each</v>
          </cell>
          <cell r="E864" t="str">
            <v>08-48</v>
          </cell>
          <cell r="F864">
            <v>89.78</v>
          </cell>
        </row>
        <row r="865">
          <cell r="A865" t="str">
            <v>08-49</v>
          </cell>
          <cell r="B865" t="str">
            <v>Supply and fix hinges  parliament, steel  100 mm long.</v>
          </cell>
          <cell r="D865" t="str">
            <v>Each</v>
          </cell>
          <cell r="E865" t="str">
            <v>08-49</v>
          </cell>
          <cell r="F865">
            <v>116.72</v>
          </cell>
        </row>
        <row r="866">
          <cell r="A866" t="str">
            <v>08-50</v>
          </cell>
          <cell r="B866" t="str">
            <v>Supply and fix hinges  parliament, steel  125 mm long.</v>
          </cell>
          <cell r="D866" t="str">
            <v>Each</v>
          </cell>
          <cell r="E866" t="str">
            <v>08-50</v>
          </cell>
          <cell r="F866">
            <v>144.93</v>
          </cell>
        </row>
        <row r="867">
          <cell r="A867" t="str">
            <v>08-51</v>
          </cell>
          <cell r="B867" t="str">
            <v xml:space="preserve">Same as item 08-48  to 08-50 but  fixing only.        </v>
          </cell>
          <cell r="D867" t="str">
            <v>Each</v>
          </cell>
          <cell r="E867" t="str">
            <v>08-51</v>
          </cell>
          <cell r="F867">
            <v>33.35</v>
          </cell>
        </row>
        <row r="868">
          <cell r="A868" t="str">
            <v>08-52</v>
          </cell>
          <cell r="B868" t="str">
            <v>Add to item 08-48  to 08-51 if fixed in repairs.</v>
          </cell>
          <cell r="D868" t="str">
            <v>Each</v>
          </cell>
          <cell r="E868" t="str">
            <v>08-52</v>
          </cell>
          <cell r="F868">
            <v>25.65</v>
          </cell>
        </row>
        <row r="869">
          <cell r="A869" t="str">
            <v>08-53</v>
          </cell>
          <cell r="B869" t="str">
            <v>Supply and fix  chromium plated hinges  16mm wide and 1800 mm long. (Piano Type)</v>
          </cell>
          <cell r="D869" t="str">
            <v>Each</v>
          </cell>
          <cell r="E869" t="str">
            <v>08-53</v>
          </cell>
          <cell r="F869">
            <v>173.15</v>
          </cell>
        </row>
        <row r="870">
          <cell r="A870" t="str">
            <v>08-54</v>
          </cell>
          <cell r="B870" t="str">
            <v>Supply and fix  chromium plated hinges  19mm wide and 1800 mm long. (Piano Type)</v>
          </cell>
          <cell r="D870" t="str">
            <v>Each</v>
          </cell>
          <cell r="E870" t="str">
            <v>08-54</v>
          </cell>
          <cell r="F870">
            <v>218.04</v>
          </cell>
        </row>
        <row r="871">
          <cell r="A871" t="str">
            <v>08-55</v>
          </cell>
          <cell r="B871" t="str">
            <v>Supply and fix  chromium plated hinges  25mm wide and 1800 mm long. (Piano Type)</v>
          </cell>
          <cell r="D871" t="str">
            <v>Each</v>
          </cell>
          <cell r="E871" t="str">
            <v>08-55</v>
          </cell>
          <cell r="F871">
            <v>295</v>
          </cell>
        </row>
        <row r="872">
          <cell r="A872" t="str">
            <v>08-56</v>
          </cell>
          <cell r="B872" t="str">
            <v xml:space="preserve">Same as item 08-53  or 08-54 or  08-55 but  fixing only.        </v>
          </cell>
          <cell r="D872" t="str">
            <v>Each</v>
          </cell>
          <cell r="E872" t="str">
            <v>08-56</v>
          </cell>
          <cell r="F872">
            <v>102.61</v>
          </cell>
        </row>
        <row r="873">
          <cell r="A873" t="str">
            <v>08-57</v>
          </cell>
          <cell r="B873" t="str">
            <v>Add to item 08-53  to 08-56 if fixed in repairs.</v>
          </cell>
          <cell r="D873" t="str">
            <v>Each</v>
          </cell>
          <cell r="E873" t="str">
            <v>08-57</v>
          </cell>
          <cell r="F873">
            <v>25.65</v>
          </cell>
        </row>
        <row r="874">
          <cell r="A874" t="str">
            <v>08-58</v>
          </cell>
          <cell r="B874" t="str">
            <v>Supply and fix chromium plated hinges 25mm wide and 2025 mm long.(Piano Type)</v>
          </cell>
          <cell r="D874" t="str">
            <v>Each</v>
          </cell>
          <cell r="E874" t="str">
            <v>08-58</v>
          </cell>
          <cell r="F874">
            <v>333.48</v>
          </cell>
        </row>
        <row r="875">
          <cell r="A875" t="str">
            <v>08-59</v>
          </cell>
          <cell r="B875" t="str">
            <v xml:space="preserve">Same as item 08-58 but  fixing only.        </v>
          </cell>
          <cell r="D875" t="str">
            <v>Each</v>
          </cell>
          <cell r="E875" t="str">
            <v>08-59</v>
          </cell>
          <cell r="F875">
            <v>115.43</v>
          </cell>
        </row>
        <row r="876">
          <cell r="A876" t="str">
            <v>08-60</v>
          </cell>
          <cell r="B876" t="str">
            <v>Add to item 08-58 or 08-59 if fixed in repairs.</v>
          </cell>
          <cell r="D876" t="str">
            <v>Each</v>
          </cell>
          <cell r="E876" t="str">
            <v>08-60</v>
          </cell>
          <cell r="F876">
            <v>25.65</v>
          </cell>
        </row>
        <row r="877">
          <cell r="A877" t="str">
            <v>08-61</v>
          </cell>
          <cell r="B877" t="str">
            <v>Supply and fix  brass hinges  13 mm wide and 1800 mm long.(Piano Type)</v>
          </cell>
          <cell r="D877" t="str">
            <v>Each</v>
          </cell>
          <cell r="E877" t="str">
            <v>08-61</v>
          </cell>
          <cell r="F877">
            <v>474.56</v>
          </cell>
        </row>
        <row r="878">
          <cell r="A878" t="str">
            <v>08-62</v>
          </cell>
          <cell r="B878" t="str">
            <v>Supply and fix  brass hinges  16 mm wide and 1800 mm long.(Piano Type)</v>
          </cell>
          <cell r="D878" t="str">
            <v>Each</v>
          </cell>
          <cell r="E878" t="str">
            <v>08-62</v>
          </cell>
          <cell r="F878">
            <v>532.28</v>
          </cell>
        </row>
        <row r="879">
          <cell r="A879" t="str">
            <v>08-63</v>
          </cell>
          <cell r="B879" t="str">
            <v>Supply and fix  brass hinges  19 mm wide and 1800 mm long.(Piano Type)</v>
          </cell>
          <cell r="D879" t="str">
            <v>Each</v>
          </cell>
          <cell r="E879" t="str">
            <v>08-63</v>
          </cell>
          <cell r="F879">
            <v>590</v>
          </cell>
        </row>
        <row r="880">
          <cell r="A880" t="str">
            <v>08-64</v>
          </cell>
          <cell r="B880" t="str">
            <v>Supply and fix  brass hinges  25 mm wide and 1800 mm long.(Piano Type)</v>
          </cell>
          <cell r="D880" t="str">
            <v>Each</v>
          </cell>
          <cell r="E880" t="str">
            <v>08-64</v>
          </cell>
          <cell r="F880">
            <v>660.54</v>
          </cell>
        </row>
        <row r="881">
          <cell r="A881" t="str">
            <v>08-65</v>
          </cell>
          <cell r="B881" t="str">
            <v xml:space="preserve">Same as item 08-61  to 08-64 but  fixing only.        </v>
          </cell>
          <cell r="D881" t="str">
            <v>Each</v>
          </cell>
          <cell r="E881" t="str">
            <v>08-65</v>
          </cell>
          <cell r="F881">
            <v>102.61</v>
          </cell>
        </row>
        <row r="882">
          <cell r="A882" t="str">
            <v>08-66</v>
          </cell>
          <cell r="B882" t="str">
            <v>Add to item 08-61  to 08-65 if fixed in repairs.</v>
          </cell>
          <cell r="D882" t="str">
            <v>Each</v>
          </cell>
          <cell r="E882" t="str">
            <v>08-66</v>
          </cell>
          <cell r="F882">
            <v>25.65</v>
          </cell>
        </row>
        <row r="883">
          <cell r="A883" t="str">
            <v>08-67</v>
          </cell>
          <cell r="B883" t="str">
            <v>Supply and fix  brass hinges 25 mm wide and 2025 mm long.(Piano Type)</v>
          </cell>
          <cell r="D883" t="str">
            <v>Each</v>
          </cell>
          <cell r="E883" t="str">
            <v>08-67</v>
          </cell>
          <cell r="F883">
            <v>872.17</v>
          </cell>
        </row>
        <row r="884">
          <cell r="A884" t="str">
            <v>08-68</v>
          </cell>
          <cell r="B884" t="str">
            <v xml:space="preserve">Fixing only brass hinges 25 mm wide and 2025 mm long. (Piano Type) </v>
          </cell>
          <cell r="D884" t="str">
            <v>Each</v>
          </cell>
          <cell r="E884" t="str">
            <v>08-68</v>
          </cell>
          <cell r="F884">
            <v>128.26</v>
          </cell>
        </row>
        <row r="885">
          <cell r="A885" t="str">
            <v>08-69</v>
          </cell>
          <cell r="B885" t="str">
            <v>Add to item 08-67 to 08-68 if fixed in repairs.</v>
          </cell>
          <cell r="D885" t="str">
            <v>Each</v>
          </cell>
          <cell r="E885" t="str">
            <v>08-69</v>
          </cell>
          <cell r="F885">
            <v>38.479999999999997</v>
          </cell>
        </row>
        <row r="886">
          <cell r="A886" t="str">
            <v>08-70</v>
          </cell>
          <cell r="B886" t="str">
            <v>Supply and fix 250mm hook and eye wrought iron (pintle), with riveted hooks on plates (or hooks prepared for leading) heavy pattern welded, hand made.</v>
          </cell>
          <cell r="D886" t="str">
            <v>Each</v>
          </cell>
          <cell r="E886" t="str">
            <v>08-70</v>
          </cell>
          <cell r="F886">
            <v>64.13</v>
          </cell>
        </row>
        <row r="887">
          <cell r="A887" t="str">
            <v>08-71</v>
          </cell>
          <cell r="B887" t="str">
            <v>Supply and fix 300mm hook and eye wrought iron (pintle), with riveted hooks on plates (or hooks prepared for leading) heavy pattern welded, hand made.</v>
          </cell>
          <cell r="D887" t="str">
            <v>Each</v>
          </cell>
          <cell r="E887" t="str">
            <v>08-71</v>
          </cell>
          <cell r="F887">
            <v>71.83</v>
          </cell>
        </row>
        <row r="888">
          <cell r="A888" t="str">
            <v>08-72</v>
          </cell>
          <cell r="B888" t="str">
            <v>Supply and fix 450mm hook and eye wrought iron (pintle), with riveted hooks on plates (or hooks prepared for leading) heavy pattern welded, hand made.</v>
          </cell>
          <cell r="D888" t="str">
            <v>Each</v>
          </cell>
          <cell r="E888" t="str">
            <v>08-72</v>
          </cell>
          <cell r="F888">
            <v>93.63</v>
          </cell>
        </row>
        <row r="889">
          <cell r="A889" t="str">
            <v>08-73</v>
          </cell>
          <cell r="B889" t="str">
            <v>Supply and fix 600mm hook and eye wrought iron (pintle), with riveted hooks on plates (or hooks prepared for leading) heavy pattern welded, hand made.</v>
          </cell>
          <cell r="D889" t="str">
            <v>Each</v>
          </cell>
          <cell r="E889" t="str">
            <v>08-73</v>
          </cell>
          <cell r="F889">
            <v>118</v>
          </cell>
        </row>
        <row r="890">
          <cell r="A890" t="str">
            <v>08-74</v>
          </cell>
          <cell r="B890" t="str">
            <v xml:space="preserve">Same as item 08-70 through to 08-73 but  fixing only.        </v>
          </cell>
          <cell r="D890" t="str">
            <v>Each</v>
          </cell>
          <cell r="E890" t="str">
            <v>08-74</v>
          </cell>
          <cell r="F890">
            <v>53.87</v>
          </cell>
        </row>
        <row r="891">
          <cell r="A891" t="str">
            <v>08-75</v>
          </cell>
          <cell r="B891" t="str">
            <v>Add to item 08-70 though to 08-74 if fixed in repairs.</v>
          </cell>
          <cell r="D891" t="str">
            <v>Each</v>
          </cell>
          <cell r="E891" t="str">
            <v>08-75</v>
          </cell>
          <cell r="F891">
            <v>15.39</v>
          </cell>
        </row>
        <row r="892">
          <cell r="B892" t="str">
            <v>Spring  Hinges</v>
          </cell>
        </row>
        <row r="893">
          <cell r="A893" t="str">
            <v>08-76</v>
          </cell>
          <cell r="B893" t="str">
            <v>Supply and fix 100mm double action ,brass spring hinges.</v>
          </cell>
          <cell r="D893" t="str">
            <v>Per Set</v>
          </cell>
          <cell r="E893" t="str">
            <v>08-76</v>
          </cell>
          <cell r="F893">
            <v>307.82</v>
          </cell>
        </row>
        <row r="894">
          <cell r="A894" t="str">
            <v>08-77</v>
          </cell>
          <cell r="B894" t="str">
            <v>Supply and fix 115mm double action ,brass spring hinges.</v>
          </cell>
          <cell r="D894" t="str">
            <v>Per Set</v>
          </cell>
          <cell r="E894" t="str">
            <v>08-77</v>
          </cell>
          <cell r="F894">
            <v>346.3</v>
          </cell>
        </row>
        <row r="895">
          <cell r="A895" t="str">
            <v>08-78</v>
          </cell>
          <cell r="B895" t="str">
            <v>Supply and fix 125mm double action ,brass spring hinges.</v>
          </cell>
          <cell r="D895" t="str">
            <v>Per Set</v>
          </cell>
          <cell r="E895" t="str">
            <v>08-78</v>
          </cell>
          <cell r="F895">
            <v>365.54</v>
          </cell>
        </row>
        <row r="896">
          <cell r="A896" t="str">
            <v>08-79</v>
          </cell>
          <cell r="B896" t="str">
            <v>Supply and fix 150mm double action ,brass spring hinges.</v>
          </cell>
          <cell r="D896" t="str">
            <v>Per Set</v>
          </cell>
          <cell r="E896" t="str">
            <v>08-79</v>
          </cell>
          <cell r="F896">
            <v>410.43</v>
          </cell>
        </row>
        <row r="897">
          <cell r="A897" t="str">
            <v>08-80</v>
          </cell>
          <cell r="B897" t="str">
            <v xml:space="preserve">Same as item 08-76 ot 08-79 but  fixing only.        </v>
          </cell>
          <cell r="D897" t="str">
            <v>Per Set</v>
          </cell>
          <cell r="E897" t="str">
            <v>08-80</v>
          </cell>
          <cell r="F897">
            <v>74.39</v>
          </cell>
        </row>
        <row r="898">
          <cell r="A898" t="str">
            <v>08-81</v>
          </cell>
          <cell r="B898" t="str">
            <v>Same as item 08-76 to 08-80 if fixed in repairs.</v>
          </cell>
          <cell r="D898" t="str">
            <v>Per Set</v>
          </cell>
          <cell r="E898" t="str">
            <v>08-81</v>
          </cell>
          <cell r="F898">
            <v>64.13</v>
          </cell>
        </row>
        <row r="899">
          <cell r="A899" t="str">
            <v>08-82</v>
          </cell>
          <cell r="B899" t="str">
            <v>Supply and fix 100mm  ,brass spring hinges .</v>
          </cell>
          <cell r="D899" t="str">
            <v>Each</v>
          </cell>
          <cell r="E899" t="str">
            <v>08-82</v>
          </cell>
          <cell r="F899">
            <v>260.37</v>
          </cell>
        </row>
        <row r="900">
          <cell r="A900" t="str">
            <v>08-83</v>
          </cell>
          <cell r="B900" t="str">
            <v>Supply and fix 115mm  ,brass spring hinges .</v>
          </cell>
          <cell r="D900" t="str">
            <v>Each</v>
          </cell>
          <cell r="E900" t="str">
            <v>08-83</v>
          </cell>
          <cell r="F900">
            <v>305.26</v>
          </cell>
        </row>
        <row r="901">
          <cell r="A901" t="str">
            <v>08-84</v>
          </cell>
          <cell r="B901" t="str">
            <v>Supply and fix 125mm  ,brass spring hinges .</v>
          </cell>
          <cell r="D901" t="str">
            <v>Each</v>
          </cell>
          <cell r="E901" t="str">
            <v>08-84</v>
          </cell>
          <cell r="F901">
            <v>429.67</v>
          </cell>
        </row>
        <row r="902">
          <cell r="A902" t="str">
            <v>08-85</v>
          </cell>
          <cell r="B902" t="str">
            <v xml:space="preserve">Same as item 08-82 ot 08-84  but  fixing only.        </v>
          </cell>
          <cell r="D902" t="str">
            <v>Each</v>
          </cell>
          <cell r="E902" t="str">
            <v>08-85</v>
          </cell>
          <cell r="F902">
            <v>87.22</v>
          </cell>
        </row>
        <row r="903">
          <cell r="A903" t="str">
            <v>08-86</v>
          </cell>
          <cell r="B903" t="str">
            <v>Add to item 08-8 to 08-85 if fixed in repairs.</v>
          </cell>
          <cell r="D903" t="str">
            <v>Each</v>
          </cell>
          <cell r="E903" t="str">
            <v>08-86</v>
          </cell>
          <cell r="F903">
            <v>74.39</v>
          </cell>
        </row>
        <row r="904">
          <cell r="A904" t="str">
            <v>08-87</v>
          </cell>
          <cell r="B904" t="str">
            <v>Supply and fix hydraulic door closer, Pak made.</v>
          </cell>
          <cell r="D904" t="str">
            <v>Each</v>
          </cell>
          <cell r="E904" t="str">
            <v>08-87</v>
          </cell>
          <cell r="F904">
            <v>915.14</v>
          </cell>
        </row>
        <row r="905">
          <cell r="A905" t="str">
            <v>08-88</v>
          </cell>
          <cell r="B905" t="str">
            <v xml:space="preserve">Supply and fix hydraulic door closer,  imported.        </v>
          </cell>
          <cell r="D905" t="str">
            <v>Each</v>
          </cell>
          <cell r="E905" t="str">
            <v>08-88</v>
          </cell>
          <cell r="F905">
            <v>1628.58</v>
          </cell>
        </row>
        <row r="906">
          <cell r="A906" t="str">
            <v>08-89</v>
          </cell>
          <cell r="B906" t="str">
            <v xml:space="preserve">Same as item 08-87 or 08-88 but  fixing only.        </v>
          </cell>
          <cell r="D906" t="str">
            <v>Each</v>
          </cell>
          <cell r="E906" t="str">
            <v>08-89</v>
          </cell>
          <cell r="F906">
            <v>145.9</v>
          </cell>
        </row>
        <row r="907">
          <cell r="A907" t="str">
            <v>08-90</v>
          </cell>
          <cell r="B907" t="str">
            <v>Add to item 08-87 or 08-89  if fixed in repairs.</v>
          </cell>
          <cell r="D907" t="str">
            <v>Each</v>
          </cell>
          <cell r="E907" t="str">
            <v>08-90</v>
          </cell>
          <cell r="F907">
            <v>89.78</v>
          </cell>
        </row>
        <row r="908">
          <cell r="B908" t="str">
            <v>Latches , Rim (Night)</v>
          </cell>
        </row>
        <row r="909">
          <cell r="A909" t="str">
            <v>08-91</v>
          </cell>
          <cell r="B909" t="str">
            <v>Supply and fix  jappaned, pressed steel latch 100mm strong brass bolts and knobs, with 2 brass levers, and 2 keys.</v>
          </cell>
          <cell r="D909" t="str">
            <v>Each</v>
          </cell>
          <cell r="E909" t="str">
            <v>08-91</v>
          </cell>
          <cell r="F909" t="str">
            <v>487.39*</v>
          </cell>
        </row>
        <row r="910">
          <cell r="A910" t="str">
            <v>08-92</v>
          </cell>
          <cell r="B910" t="str">
            <v xml:space="preserve"> Fixing only jappaned, pressed steel latch 100mm strong brass bolts and knobs, with 4 brass levers, and 2 keys.</v>
          </cell>
          <cell r="D910" t="str">
            <v>Each</v>
          </cell>
          <cell r="E910" t="str">
            <v>08-92</v>
          </cell>
          <cell r="F910">
            <v>121.85</v>
          </cell>
        </row>
        <row r="911">
          <cell r="A911" t="str">
            <v>08-93</v>
          </cell>
          <cell r="B911" t="str">
            <v xml:space="preserve">Add to item 08- 91 ot 08-92 if fixed in repairs.  </v>
          </cell>
          <cell r="D911" t="str">
            <v>Each</v>
          </cell>
          <cell r="E911" t="str">
            <v>08-93</v>
          </cell>
          <cell r="F911">
            <v>25.65</v>
          </cell>
        </row>
        <row r="912">
          <cell r="B912" t="str">
            <v>Locks (Rim)</v>
          </cell>
        </row>
        <row r="913">
          <cell r="A913" t="str">
            <v>08-94</v>
          </cell>
          <cell r="B913" t="str">
            <v xml:space="preserve">Supply and fix chromium plated locks  rim or latch 150 mm  with  two bolts and two levers, in any pattern/shape best quality with 2 keys.          </v>
          </cell>
          <cell r="D913" t="str">
            <v>Each</v>
          </cell>
          <cell r="E913" t="str">
            <v>08-94</v>
          </cell>
          <cell r="F913">
            <v>572.04</v>
          </cell>
        </row>
        <row r="914">
          <cell r="A914" t="str">
            <v>08-95</v>
          </cell>
          <cell r="B914" t="str">
            <v xml:space="preserve">Fixing only chromium plated locks  rim or latch 150 mm  with  two bolts and two levers, in any pattern and shape best quality with 2 keys.          </v>
          </cell>
          <cell r="D914" t="str">
            <v>Each</v>
          </cell>
          <cell r="E914" t="str">
            <v>08-95</v>
          </cell>
          <cell r="F914">
            <v>123.13</v>
          </cell>
        </row>
        <row r="915">
          <cell r="A915" t="str">
            <v>08-96</v>
          </cell>
          <cell r="B915" t="str">
            <v xml:space="preserve">Add to   item 08-94 0r 08-95 if fixed in repairs.  </v>
          </cell>
          <cell r="D915" t="str">
            <v>Each</v>
          </cell>
          <cell r="E915" t="str">
            <v>08-96</v>
          </cell>
          <cell r="F915">
            <v>25.65</v>
          </cell>
        </row>
        <row r="916">
          <cell r="B916" t="str">
            <v>Locks  (Ordinary Cupboard)</v>
          </cell>
        </row>
        <row r="917">
          <cell r="A917" t="str">
            <v>08-97</v>
          </cell>
          <cell r="B917" t="str">
            <v>Supply  and fix chromium plated locks for cupboard 50 mm complete.</v>
          </cell>
          <cell r="D917" t="str">
            <v>Each</v>
          </cell>
          <cell r="E917" t="str">
            <v>08-97</v>
          </cell>
          <cell r="F917">
            <v>107.74</v>
          </cell>
        </row>
        <row r="918">
          <cell r="A918" t="str">
            <v>08-98</v>
          </cell>
          <cell r="B918" t="str">
            <v xml:space="preserve">Fixing only chromium plated locks for cupboard 50 mm complete. </v>
          </cell>
          <cell r="D918" t="str">
            <v>Each</v>
          </cell>
          <cell r="E918" t="str">
            <v>08-98</v>
          </cell>
          <cell r="F918">
            <v>30.78</v>
          </cell>
        </row>
        <row r="919">
          <cell r="A919" t="str">
            <v>08-99</v>
          </cell>
          <cell r="B919" t="str">
            <v>Add  to item 08- 97 or 08-98 if fixed in repairs</v>
          </cell>
          <cell r="D919" t="str">
            <v>Each</v>
          </cell>
          <cell r="E919" t="str">
            <v>08-99</v>
          </cell>
          <cell r="F919">
            <v>25.65</v>
          </cell>
        </row>
        <row r="920">
          <cell r="A920" t="str">
            <v>08-100</v>
          </cell>
          <cell r="B920" t="str">
            <v>Supply  and fix  brass locks for cupboard 50 mm complete.</v>
          </cell>
          <cell r="D920" t="str">
            <v>Each</v>
          </cell>
          <cell r="E920" t="str">
            <v>08-100</v>
          </cell>
          <cell r="F920">
            <v>120.56</v>
          </cell>
        </row>
        <row r="921">
          <cell r="A921" t="str">
            <v>08-101</v>
          </cell>
          <cell r="B921" t="str">
            <v>Fixing only  brass locks for cupboard 50 mm complete.</v>
          </cell>
          <cell r="D921" t="str">
            <v>Each</v>
          </cell>
          <cell r="E921" t="str">
            <v>08-101</v>
          </cell>
          <cell r="F921">
            <v>30.78</v>
          </cell>
        </row>
        <row r="922">
          <cell r="A922" t="str">
            <v>08-102</v>
          </cell>
          <cell r="B922" t="str">
            <v>Add  to item 08- 100 or 08-101 if fixed in repairs</v>
          </cell>
          <cell r="D922" t="str">
            <v>Each</v>
          </cell>
          <cell r="E922" t="str">
            <v>08-102</v>
          </cell>
          <cell r="F922">
            <v>25.65</v>
          </cell>
        </row>
        <row r="923">
          <cell r="B923" t="str">
            <v>Locks Furniture.</v>
          </cell>
        </row>
        <row r="924">
          <cell r="A924" t="str">
            <v>08-103</v>
          </cell>
          <cell r="B924" t="str">
            <v>Supply and fix  44 mm dia cast brass knobs with solid necks, cast brass cover rose and escutcheon, wrought iron spindle (wilkes Mace's or other equal and approved pattern).</v>
          </cell>
          <cell r="D924" t="str">
            <v>Each</v>
          </cell>
          <cell r="E924" t="str">
            <v>08-103</v>
          </cell>
          <cell r="F924">
            <v>109.02</v>
          </cell>
        </row>
        <row r="925">
          <cell r="A925" t="str">
            <v>08-104</v>
          </cell>
          <cell r="B925" t="str">
            <v>Supply and fix  50 mm dia cast brass knobs with solid necks, cast brass cover rose and escutcheon, wrought iron spindle (wilkes Mace's or other equal and approved pattern).</v>
          </cell>
          <cell r="D925" t="str">
            <v>Each</v>
          </cell>
          <cell r="E925" t="str">
            <v>08-104</v>
          </cell>
          <cell r="F925">
            <v>123.13</v>
          </cell>
        </row>
        <row r="926">
          <cell r="A926" t="str">
            <v>08-105</v>
          </cell>
          <cell r="B926" t="str">
            <v>Supply and fix  63 mm dia cast brass knobs with solid necks, cast brass cover rose and escutcheon, wrought iron spindle (wilkes Mace's or other equal and approved pattern).</v>
          </cell>
          <cell r="D926" t="str">
            <v>Each</v>
          </cell>
          <cell r="E926" t="str">
            <v>08-105</v>
          </cell>
          <cell r="F926">
            <v>141.09</v>
          </cell>
        </row>
        <row r="927">
          <cell r="A927" t="str">
            <v>08-106</v>
          </cell>
          <cell r="B927" t="str">
            <v xml:space="preserve">Same as item 08-103 or 08-104 or 08-105   but fixing only.    </v>
          </cell>
          <cell r="D927" t="str">
            <v>Each</v>
          </cell>
          <cell r="E927" t="str">
            <v>08-106</v>
          </cell>
          <cell r="F927">
            <v>32.07</v>
          </cell>
        </row>
        <row r="928">
          <cell r="A928" t="str">
            <v>08-107</v>
          </cell>
          <cell r="B928" t="str">
            <v>Add to item 08-103 to 08-106if fixed in repairs</v>
          </cell>
          <cell r="D928" t="str">
            <v>Each</v>
          </cell>
          <cell r="E928" t="str">
            <v>08-107</v>
          </cell>
          <cell r="F928">
            <v>19.239999999999998</v>
          </cell>
        </row>
        <row r="929">
          <cell r="B929" t="str">
            <v>Cleats Belaying</v>
          </cell>
        </row>
        <row r="930">
          <cell r="A930" t="str">
            <v>08-108</v>
          </cell>
          <cell r="B930" t="str">
            <v>Supply and fix Cleats belaying wrought iron 100 mm, for cords, etc., fixed, including circular wooden disc.</v>
          </cell>
          <cell r="D930" t="str">
            <v>Each</v>
          </cell>
          <cell r="E930" t="str">
            <v>08-108</v>
          </cell>
          <cell r="F930">
            <v>93.63</v>
          </cell>
        </row>
        <row r="931">
          <cell r="A931" t="str">
            <v>08-109</v>
          </cell>
          <cell r="B931" t="str">
            <v>Supply and fix  Cleats belaying wrought iron but  chromium plated. 100 mm, for cords, etc., fixed, including circular wooden disc.</v>
          </cell>
          <cell r="D931" t="str">
            <v>Each</v>
          </cell>
          <cell r="E931" t="str">
            <v>08-109</v>
          </cell>
          <cell r="F931">
            <v>110.3</v>
          </cell>
        </row>
        <row r="932">
          <cell r="A932" t="str">
            <v>08-110</v>
          </cell>
          <cell r="B932" t="str">
            <v>Supply and fix  Cleats belaying brass 100 mm, for cords, etc., fixed, including circular wooden disc.</v>
          </cell>
          <cell r="D932" t="str">
            <v>Each</v>
          </cell>
          <cell r="E932" t="str">
            <v>08-110</v>
          </cell>
          <cell r="F932">
            <v>130.83000000000001</v>
          </cell>
        </row>
        <row r="933">
          <cell r="A933" t="str">
            <v>08-111</v>
          </cell>
          <cell r="B933" t="str">
            <v xml:space="preserve">Same as item 08-108 or 08-110  but fixing only.    </v>
          </cell>
          <cell r="D933" t="str">
            <v>Each</v>
          </cell>
          <cell r="E933" t="str">
            <v>08-111</v>
          </cell>
          <cell r="F933">
            <v>21.8</v>
          </cell>
        </row>
        <row r="934">
          <cell r="A934" t="str">
            <v>08-112</v>
          </cell>
          <cell r="B934" t="str">
            <v>Add  to item 08- 108 through to  08-111   if  fixed in repairs</v>
          </cell>
          <cell r="D934" t="str">
            <v>Each</v>
          </cell>
          <cell r="E934" t="str">
            <v>08-112</v>
          </cell>
          <cell r="F934">
            <v>15.39</v>
          </cell>
        </row>
        <row r="935">
          <cell r="B935" t="str">
            <v>Eyes, Secrews.</v>
          </cell>
        </row>
        <row r="936">
          <cell r="A936" t="str">
            <v>08-113</v>
          </cell>
          <cell r="B936" t="str">
            <v>Supply and fix wrought iron eyes, screws 10 mm to 15mm internal diameter, for cords.</v>
          </cell>
          <cell r="D936" t="str">
            <v>Each</v>
          </cell>
          <cell r="E936" t="str">
            <v>08-113</v>
          </cell>
          <cell r="F936">
            <v>11.54</v>
          </cell>
        </row>
        <row r="937">
          <cell r="A937" t="str">
            <v>08-114</v>
          </cell>
          <cell r="B937" t="str">
            <v>Supply and fix wrought iron but  chromium plated.eyes, screws 10 mm to 15mm internal diameter, for cords.</v>
          </cell>
          <cell r="D937" t="str">
            <v>Each</v>
          </cell>
          <cell r="E937" t="str">
            <v>08-114</v>
          </cell>
          <cell r="F937">
            <v>13.47</v>
          </cell>
        </row>
        <row r="938">
          <cell r="A938" t="str">
            <v>08-115</v>
          </cell>
          <cell r="B938" t="str">
            <v>Supply and fix brass eyes, screws 10 mm to 15mm internal diameter, for cords.</v>
          </cell>
          <cell r="D938" t="str">
            <v>Each</v>
          </cell>
          <cell r="E938" t="str">
            <v>08-115</v>
          </cell>
          <cell r="F938">
            <v>26.93</v>
          </cell>
        </row>
        <row r="939">
          <cell r="A939" t="str">
            <v>08-116</v>
          </cell>
          <cell r="B939" t="str">
            <v xml:space="preserve">Same as item 08-113 or 08-114 or  08-115 but fixing only.    </v>
          </cell>
          <cell r="D939" t="str">
            <v>Each</v>
          </cell>
          <cell r="E939" t="str">
            <v>08-116</v>
          </cell>
          <cell r="F939">
            <v>7.7</v>
          </cell>
        </row>
        <row r="940">
          <cell r="A940" t="str">
            <v>08-117</v>
          </cell>
          <cell r="B940" t="str">
            <v>Add  to item 08- 113 through to  08-116  if  fixed in repairs</v>
          </cell>
          <cell r="D940" t="str">
            <v>Each</v>
          </cell>
          <cell r="E940" t="str">
            <v>08-117</v>
          </cell>
          <cell r="F940">
            <v>3.85</v>
          </cell>
        </row>
        <row r="941">
          <cell r="B941" t="str">
            <v>Catches, spring</v>
          </cell>
        </row>
        <row r="942">
          <cell r="A942" t="str">
            <v>08-118</v>
          </cell>
          <cell r="B942" t="str">
            <v>Supply and fix wrought iron catches, spring 50 mm, with projecting ring, and staples  or striking plats (fan lights  hung at bottom opening inwards or  hung at top opening outwards).</v>
          </cell>
          <cell r="D942" t="str">
            <v>Each</v>
          </cell>
          <cell r="E942" t="str">
            <v>08-118</v>
          </cell>
          <cell r="F942">
            <v>65.41</v>
          </cell>
        </row>
        <row r="943">
          <cell r="A943" t="str">
            <v>08-119</v>
          </cell>
          <cell r="B943" t="str">
            <v>Supply and fix wrought iron but  chromium plated.catches, spring 50 mm, with projecting ring, and staples  or striking plats (fan lights  hung at bottom opening inwards or  hung at top opening outwards).</v>
          </cell>
          <cell r="D943" t="str">
            <v>Each</v>
          </cell>
          <cell r="E943" t="str">
            <v>08-119</v>
          </cell>
          <cell r="F943">
            <v>84.65</v>
          </cell>
        </row>
        <row r="944">
          <cell r="A944" t="str">
            <v>08-120</v>
          </cell>
          <cell r="B944" t="str">
            <v>Supply and fix brass catches, spring 50 mm, with projecting ring, and staples  or striking plats (fan lights  hung at bottom opening inwards or  hung at top opening outwards).</v>
          </cell>
          <cell r="D944" t="str">
            <v>Each</v>
          </cell>
          <cell r="E944" t="str">
            <v>08-120</v>
          </cell>
          <cell r="F944">
            <v>97.48</v>
          </cell>
        </row>
        <row r="945">
          <cell r="A945" t="str">
            <v>08-121</v>
          </cell>
          <cell r="B945" t="str">
            <v xml:space="preserve">Same as item 08-118 or 08-119 or 08-120    but fixing only.    </v>
          </cell>
          <cell r="D945" t="str">
            <v>Each</v>
          </cell>
          <cell r="E945" t="str">
            <v>08-121</v>
          </cell>
          <cell r="F945">
            <v>20.52</v>
          </cell>
        </row>
        <row r="946">
          <cell r="A946" t="str">
            <v>08-122</v>
          </cell>
          <cell r="B946" t="str">
            <v>Add  to item 08- 108  to  08-121    if  fixed in repairs.</v>
          </cell>
          <cell r="D946" t="str">
            <v>Each</v>
          </cell>
          <cell r="E946" t="str">
            <v>08-122</v>
          </cell>
          <cell r="F946">
            <v>6.41</v>
          </cell>
        </row>
        <row r="947">
          <cell r="A947" t="str">
            <v>08-123</v>
          </cell>
          <cell r="B947" t="str">
            <v>Supply and fix wrought iron catches, spring 63 mm, with projecting ring, and staples  or striking plats (for fan lights  hung at bottom opening inwards or  hung at top opening outwards).</v>
          </cell>
          <cell r="D947" t="str">
            <v>Each</v>
          </cell>
          <cell r="E947" t="str">
            <v>08-123</v>
          </cell>
          <cell r="F947">
            <v>65.41</v>
          </cell>
        </row>
        <row r="948">
          <cell r="A948" t="str">
            <v>08-124</v>
          </cell>
          <cell r="B948" t="str">
            <v>Supply and fix wrought iron but  chromium plated.catches, spring 63 mm, with projecting ring, and staples  or striking plats (for fan lights  hung at bottom opening inwards or  hung at top opening outwards).</v>
          </cell>
          <cell r="D948" t="str">
            <v>Each</v>
          </cell>
          <cell r="E948" t="str">
            <v>08-124</v>
          </cell>
          <cell r="F948">
            <v>71.83</v>
          </cell>
        </row>
        <row r="949">
          <cell r="A949" t="str">
            <v>08-125</v>
          </cell>
          <cell r="B949" t="str">
            <v>Supply and fix brass catches, spring 63 mm, with projecting ring, and staples  or striking plats (for fan lights  hung at bottom opening inwards or  hung at top opening outwards).</v>
          </cell>
          <cell r="D949" t="str">
            <v>Each</v>
          </cell>
          <cell r="E949" t="str">
            <v>08-125</v>
          </cell>
          <cell r="F949">
            <v>97.48</v>
          </cell>
        </row>
        <row r="950">
          <cell r="A950" t="str">
            <v>08-126</v>
          </cell>
          <cell r="B950" t="str">
            <v xml:space="preserve">Same as item 08-123 or 08-124 or 08-125    but fixing only.    </v>
          </cell>
          <cell r="D950" t="str">
            <v>Each</v>
          </cell>
          <cell r="E950" t="str">
            <v>08-126</v>
          </cell>
          <cell r="F950">
            <v>20.52</v>
          </cell>
        </row>
        <row r="951">
          <cell r="A951" t="str">
            <v>08-127</v>
          </cell>
          <cell r="B951" t="str">
            <v>Add  to item 08- 123 through to  08-126    if  fixed in repairs.</v>
          </cell>
          <cell r="D951" t="str">
            <v>Each</v>
          </cell>
          <cell r="E951" t="str">
            <v>08-127</v>
          </cell>
          <cell r="F951">
            <v>12.83</v>
          </cell>
        </row>
        <row r="952">
          <cell r="B952" t="str">
            <v>Fastener, Cockspur.</v>
          </cell>
        </row>
        <row r="953">
          <cell r="A953" t="str">
            <v>08-128</v>
          </cell>
          <cell r="B953" t="str">
            <v>Supply and fix wrought iron/steel fastener, Cockspur medium size, with slot (or staple) for casements.</v>
          </cell>
          <cell r="D953" t="str">
            <v>Each</v>
          </cell>
          <cell r="E953" t="str">
            <v>08-128</v>
          </cell>
          <cell r="F953">
            <v>61.56</v>
          </cell>
        </row>
        <row r="954">
          <cell r="A954" t="str">
            <v>08-129</v>
          </cell>
          <cell r="B954" t="str">
            <v>Supply and fix brass fastener, Cockspur medium size, with slot (or staple) for casements.</v>
          </cell>
          <cell r="D954" t="str">
            <v>Each</v>
          </cell>
          <cell r="E954" t="str">
            <v>08-129</v>
          </cell>
          <cell r="F954">
            <v>148.78</v>
          </cell>
        </row>
        <row r="955">
          <cell r="A955" t="str">
            <v>08-130</v>
          </cell>
          <cell r="B955" t="str">
            <v xml:space="preserve">Same as item 08-128 or 08-129  but fixing only.    </v>
          </cell>
          <cell r="D955" t="str">
            <v>Each</v>
          </cell>
          <cell r="E955" t="str">
            <v>08-130</v>
          </cell>
          <cell r="F955">
            <v>20.52</v>
          </cell>
        </row>
        <row r="956">
          <cell r="A956" t="str">
            <v>08-131</v>
          </cell>
          <cell r="B956" t="str">
            <v>Add  to item 08- 128 or 08-129 or  08-130    if  fixed in repairs.</v>
          </cell>
          <cell r="D956" t="str">
            <v>Each</v>
          </cell>
          <cell r="E956" t="str">
            <v>08-131</v>
          </cell>
          <cell r="F956">
            <v>7.7</v>
          </cell>
        </row>
        <row r="957">
          <cell r="A957" t="str">
            <v>08-132</v>
          </cell>
          <cell r="B957" t="str">
            <v>Supply and fix wrought iron/steel fastener and stays (casement) 300 mm  with hinged joint and two plates with studs complete.</v>
          </cell>
          <cell r="D957" t="str">
            <v>Each</v>
          </cell>
          <cell r="E957" t="str">
            <v>08-132</v>
          </cell>
          <cell r="F957">
            <v>164.17</v>
          </cell>
        </row>
        <row r="958">
          <cell r="A958" t="str">
            <v>08-133</v>
          </cell>
          <cell r="B958" t="str">
            <v>Supply and fix brass fastener and stays (casement) 300 mm  with hinged joint and two plates with studs complete.</v>
          </cell>
          <cell r="D958" t="str">
            <v>Each</v>
          </cell>
          <cell r="E958" t="str">
            <v>08-133</v>
          </cell>
          <cell r="F958">
            <v>351.43</v>
          </cell>
        </row>
        <row r="959">
          <cell r="A959" t="str">
            <v>08-134</v>
          </cell>
          <cell r="B959" t="str">
            <v xml:space="preserve">Same as item  08-132 or 08-133 but fixing only.    </v>
          </cell>
          <cell r="D959" t="str">
            <v>Each</v>
          </cell>
          <cell r="E959" t="str">
            <v>08-134</v>
          </cell>
          <cell r="F959">
            <v>82.09</v>
          </cell>
        </row>
        <row r="960">
          <cell r="A960" t="str">
            <v>08-135</v>
          </cell>
          <cell r="B960" t="str">
            <v>Add  to item 08- 132 or 08-133 or  08-134    if  fixed in repairs.</v>
          </cell>
          <cell r="D960" t="str">
            <v>Each</v>
          </cell>
          <cell r="E960" t="str">
            <v>08-135</v>
          </cell>
          <cell r="F960">
            <v>38.479999999999997</v>
          </cell>
        </row>
        <row r="961">
          <cell r="A961" t="str">
            <v>08-136</v>
          </cell>
          <cell r="B961" t="str">
            <v>Supply and fix wrought iron/steel fastener and stays (casement) 380 mm  with hinged joint and two plates with studs complete.</v>
          </cell>
          <cell r="D961" t="str">
            <v>Each</v>
          </cell>
          <cell r="E961" t="str">
            <v>08-136</v>
          </cell>
          <cell r="F961">
            <v>171.87</v>
          </cell>
        </row>
        <row r="962">
          <cell r="A962" t="str">
            <v>08-137</v>
          </cell>
          <cell r="B962" t="str">
            <v>Supply and fix brass fastener and stays (casement) 380 mm  with hinged joint and two plates with studs complete.</v>
          </cell>
          <cell r="D962" t="str">
            <v>Each</v>
          </cell>
          <cell r="E962" t="str">
            <v>08-137</v>
          </cell>
          <cell r="F962">
            <v>402.74</v>
          </cell>
        </row>
        <row r="963">
          <cell r="A963" t="str">
            <v>08-138</v>
          </cell>
          <cell r="B963" t="str">
            <v xml:space="preserve">Same as item  08-136 or 08-137 but fixing only.    </v>
          </cell>
          <cell r="D963" t="str">
            <v>Each</v>
          </cell>
          <cell r="E963" t="str">
            <v>08-138</v>
          </cell>
          <cell r="F963">
            <v>82.09</v>
          </cell>
        </row>
        <row r="964">
          <cell r="A964" t="str">
            <v>08-139</v>
          </cell>
          <cell r="B964" t="str">
            <v>Add  to item 08- 136 or 08-137 or  08-138    if  fixed in repairs.</v>
          </cell>
          <cell r="D964" t="str">
            <v>Each</v>
          </cell>
          <cell r="E964" t="str">
            <v>08-139</v>
          </cell>
          <cell r="F964">
            <v>38.479999999999997</v>
          </cell>
        </row>
        <row r="965">
          <cell r="A965" t="str">
            <v>08-140</v>
          </cell>
          <cell r="B965" t="str">
            <v>Supply and fix wrought iron /steel studs on plates ( when ordered separately).</v>
          </cell>
          <cell r="D965" t="str">
            <v>Each</v>
          </cell>
          <cell r="E965" t="str">
            <v>08-140</v>
          </cell>
          <cell r="F965">
            <v>43.61</v>
          </cell>
        </row>
        <row r="966">
          <cell r="A966" t="str">
            <v>08-141</v>
          </cell>
          <cell r="B966" t="str">
            <v>Supply and fix brass studs on plates ( when ordered separately).</v>
          </cell>
          <cell r="D966" t="str">
            <v>Each</v>
          </cell>
          <cell r="E966" t="str">
            <v>08-141</v>
          </cell>
          <cell r="F966">
            <v>76.959999999999994</v>
          </cell>
        </row>
        <row r="967">
          <cell r="A967" t="str">
            <v>08-142</v>
          </cell>
          <cell r="B967" t="str">
            <v xml:space="preserve">Same as item  08-140 or 08-141 but fixing only.    </v>
          </cell>
          <cell r="D967" t="str">
            <v>Each</v>
          </cell>
          <cell r="E967" t="str">
            <v>08-142</v>
          </cell>
          <cell r="F967">
            <v>20.52</v>
          </cell>
        </row>
        <row r="968">
          <cell r="A968" t="str">
            <v>08-143</v>
          </cell>
          <cell r="B968" t="str">
            <v>Add  to item 08- 140 or 08-141 or  08-142    if  fixed in repairs.</v>
          </cell>
          <cell r="D968" t="str">
            <v>Each</v>
          </cell>
          <cell r="E968" t="str">
            <v>08-143</v>
          </cell>
          <cell r="F968">
            <v>7.7</v>
          </cell>
        </row>
        <row r="969">
          <cell r="B969" t="str">
            <v>Pivots and Sockets (or sash centres)</v>
          </cell>
        </row>
        <row r="970">
          <cell r="A970" t="str">
            <v>08-144</v>
          </cell>
          <cell r="B970" t="str">
            <v>Supply and fix malleable cost iron Pivots and Sockets (or sash centeres) 56 mm plates as for swing sashes.</v>
          </cell>
          <cell r="D970" t="str">
            <v>Each</v>
          </cell>
          <cell r="E970" t="str">
            <v>08-144</v>
          </cell>
          <cell r="F970">
            <v>56.43</v>
          </cell>
        </row>
        <row r="971">
          <cell r="A971" t="str">
            <v>08-145</v>
          </cell>
          <cell r="B971" t="str">
            <v>Supply and fix malleable cost iron but  chromium plated.Pivots and Sockets (or sash centeres) 56 mm plates as for swing sashes.</v>
          </cell>
          <cell r="D971" t="str">
            <v>Each</v>
          </cell>
          <cell r="E971" t="str">
            <v>08-145</v>
          </cell>
          <cell r="F971">
            <v>59</v>
          </cell>
        </row>
        <row r="972">
          <cell r="A972" t="str">
            <v>08-146</v>
          </cell>
          <cell r="B972" t="str">
            <v>Supply and fix malleable brass Pivots and Sockets (or sash centeres) 56 mm plates as for swing sashes.</v>
          </cell>
          <cell r="D972" t="str">
            <v>Each</v>
          </cell>
          <cell r="E972" t="str">
            <v>08-146</v>
          </cell>
          <cell r="F972">
            <v>101.33</v>
          </cell>
        </row>
        <row r="973">
          <cell r="A973" t="str">
            <v>08-147</v>
          </cell>
          <cell r="B973" t="str">
            <v xml:space="preserve">Same as item  08-144 or 08-145 or 08-146 but fixing only.    </v>
          </cell>
          <cell r="D973" t="str">
            <v>Each</v>
          </cell>
          <cell r="E973" t="str">
            <v>08-147</v>
          </cell>
          <cell r="F973">
            <v>30.78</v>
          </cell>
        </row>
        <row r="974">
          <cell r="A974" t="str">
            <v>08-148</v>
          </cell>
          <cell r="B974" t="str">
            <v>Add to item 08-144 to 08-148 if fixed in repairs.</v>
          </cell>
          <cell r="D974" t="str">
            <v>Each</v>
          </cell>
          <cell r="E974" t="str">
            <v>08-148</v>
          </cell>
          <cell r="F974">
            <v>12.83</v>
          </cell>
        </row>
        <row r="975">
          <cell r="B975" t="str">
            <v>Casement Stays.</v>
          </cell>
        </row>
        <row r="976">
          <cell r="A976" t="str">
            <v>08-149</v>
          </cell>
          <cell r="B976" t="str">
            <v>Supply and fix wrought iron casement stays quardrant for fan light 300 mm.</v>
          </cell>
          <cell r="D976" t="str">
            <v>Each</v>
          </cell>
          <cell r="E976" t="str">
            <v>08-149</v>
          </cell>
          <cell r="F976">
            <v>274.48</v>
          </cell>
        </row>
        <row r="977">
          <cell r="A977" t="str">
            <v>08-150</v>
          </cell>
          <cell r="B977" t="str">
            <v>Supply and fix brass casement stays quardrant for fan light 300 mm.</v>
          </cell>
          <cell r="D977" t="str">
            <v>Each</v>
          </cell>
          <cell r="E977" t="str">
            <v>08-150</v>
          </cell>
          <cell r="F977">
            <v>459.17</v>
          </cell>
        </row>
        <row r="978">
          <cell r="A978" t="str">
            <v>08-151</v>
          </cell>
          <cell r="B978" t="str">
            <v xml:space="preserve">Same as item  08-149or 08-150  but fixing only.    </v>
          </cell>
          <cell r="D978" t="str">
            <v>Each</v>
          </cell>
          <cell r="E978" t="str">
            <v>08-151</v>
          </cell>
          <cell r="F978">
            <v>56.43</v>
          </cell>
        </row>
        <row r="979">
          <cell r="A979" t="str">
            <v>08-152</v>
          </cell>
          <cell r="B979" t="str">
            <v>Add  to item 08- 149 or 08-150 or  08-151   if  fixed in repairs.</v>
          </cell>
          <cell r="D979" t="str">
            <v>Each</v>
          </cell>
          <cell r="E979" t="str">
            <v>08-152</v>
          </cell>
          <cell r="F979">
            <v>15.39</v>
          </cell>
        </row>
        <row r="980">
          <cell r="B980" t="str">
            <v>Cleats Hinges</v>
          </cell>
        </row>
        <row r="981">
          <cell r="A981" t="str">
            <v>08-153</v>
          </cell>
          <cell r="B981" t="str">
            <v>Supply and fix cleats, wood n-exc. 442 Cu Cm wrought and splayed, to doors and windows, including 75mm pressed steel butt, and fixing with screws.</v>
          </cell>
          <cell r="D981" t="str">
            <v>Each</v>
          </cell>
          <cell r="E981" t="str">
            <v>08-153</v>
          </cell>
          <cell r="F981">
            <v>71.83</v>
          </cell>
        </row>
        <row r="982">
          <cell r="A982" t="str">
            <v>08-154</v>
          </cell>
          <cell r="B982" t="str">
            <v>Fixing only cleats, wood n-exc. 442 Cu Cm wrought and splayed, to doors and windows, including 75mm pressed steel butt, and fixing with screws.</v>
          </cell>
          <cell r="D982" t="str">
            <v>Each</v>
          </cell>
          <cell r="E982" t="str">
            <v>08-154</v>
          </cell>
          <cell r="F982">
            <v>33.35</v>
          </cell>
        </row>
        <row r="983">
          <cell r="A983" t="str">
            <v>08-155</v>
          </cell>
          <cell r="B983" t="str">
            <v>Add  to item 08- 153 or 08-154  if  fixed in repairs.</v>
          </cell>
          <cell r="D983" t="str">
            <v>Each</v>
          </cell>
          <cell r="E983" t="str">
            <v>08-155</v>
          </cell>
          <cell r="F983">
            <v>12.83</v>
          </cell>
        </row>
        <row r="984">
          <cell r="B984" t="str">
            <v>Handles.</v>
          </cell>
        </row>
        <row r="985">
          <cell r="A985" t="str">
            <v>08-156</v>
          </cell>
          <cell r="B985" t="str">
            <v>Supply and fix wrought iron handle bow, 150mm overall.</v>
          </cell>
          <cell r="D985" t="str">
            <v>Each</v>
          </cell>
          <cell r="E985" t="str">
            <v>08-156</v>
          </cell>
          <cell r="F985">
            <v>114.15</v>
          </cell>
        </row>
        <row r="986">
          <cell r="A986" t="str">
            <v>08-157</v>
          </cell>
          <cell r="B986" t="str">
            <v>Supply and fix brass handle bow, 150mm overall.</v>
          </cell>
          <cell r="D986" t="str">
            <v>Each</v>
          </cell>
          <cell r="E986" t="str">
            <v>08-157</v>
          </cell>
          <cell r="F986">
            <v>229.59</v>
          </cell>
        </row>
        <row r="987">
          <cell r="A987" t="str">
            <v>08-158</v>
          </cell>
          <cell r="B987" t="str">
            <v>Supply and fix wrought iron but  chromium plated.handle bow, 150mm overall.</v>
          </cell>
          <cell r="D987" t="str">
            <v>Each</v>
          </cell>
          <cell r="E987" t="str">
            <v>08-158</v>
          </cell>
          <cell r="F987">
            <v>144.93</v>
          </cell>
        </row>
        <row r="988">
          <cell r="A988" t="str">
            <v>08-159</v>
          </cell>
          <cell r="B988" t="str">
            <v xml:space="preserve">Same as item  08-156 or 08-157  or  08-158  but fixing only.    </v>
          </cell>
          <cell r="D988" t="str">
            <v>Each</v>
          </cell>
          <cell r="E988" t="str">
            <v>08-159</v>
          </cell>
          <cell r="F988">
            <v>69.260000000000005</v>
          </cell>
        </row>
        <row r="989">
          <cell r="A989" t="str">
            <v>08-160</v>
          </cell>
          <cell r="B989" t="str">
            <v>Add  to item 08- 156 to  08-159 if  fixed in repairs.</v>
          </cell>
          <cell r="D989" t="str">
            <v>Each</v>
          </cell>
          <cell r="E989" t="str">
            <v>08-160</v>
          </cell>
          <cell r="F989">
            <v>25.65</v>
          </cell>
        </row>
        <row r="990">
          <cell r="A990" t="str">
            <v>08-161</v>
          </cell>
          <cell r="B990" t="str">
            <v>Supply and fix steel handle complete as required for Z type  steel windows.</v>
          </cell>
          <cell r="D990" t="str">
            <v>Each</v>
          </cell>
          <cell r="E990" t="str">
            <v>08-161</v>
          </cell>
          <cell r="F990">
            <v>137.24</v>
          </cell>
        </row>
        <row r="991">
          <cell r="A991" t="str">
            <v>08-162</v>
          </cell>
          <cell r="B991" t="str">
            <v>Supply and fix brass handle complete as required for Z type  steel windows.</v>
          </cell>
          <cell r="D991" t="str">
            <v>Each</v>
          </cell>
          <cell r="E991" t="str">
            <v>08-162</v>
          </cell>
          <cell r="F991">
            <v>169.3</v>
          </cell>
        </row>
        <row r="992">
          <cell r="A992" t="str">
            <v>08-163</v>
          </cell>
          <cell r="B992" t="str">
            <v xml:space="preserve">Same as item  08-161 or 08-162 but fixing only.    </v>
          </cell>
          <cell r="D992" t="str">
            <v>Each</v>
          </cell>
          <cell r="E992" t="str">
            <v>08-163</v>
          </cell>
          <cell r="F992">
            <v>53.87</v>
          </cell>
        </row>
        <row r="993">
          <cell r="A993" t="str">
            <v>08-164</v>
          </cell>
          <cell r="B993" t="str">
            <v>Add  to item 08- 161 or 08-162 or  08-163 if  fixed in repairs.</v>
          </cell>
          <cell r="D993" t="str">
            <v>Each</v>
          </cell>
          <cell r="E993" t="str">
            <v>08-164</v>
          </cell>
          <cell r="F993">
            <v>25.65</v>
          </cell>
        </row>
        <row r="994">
          <cell r="A994" t="str">
            <v>08-165</v>
          </cell>
          <cell r="B994" t="str">
            <v>Supply and fix wrought iron  bow,with handle canted 250mm overall for swing doors.</v>
          </cell>
          <cell r="D994" t="str">
            <v>Each</v>
          </cell>
          <cell r="E994" t="str">
            <v>08-165</v>
          </cell>
          <cell r="F994">
            <v>237.28</v>
          </cell>
        </row>
        <row r="995">
          <cell r="A995" t="str">
            <v>08-166</v>
          </cell>
          <cell r="B995" t="str">
            <v>Supply and fix brass bow,with handle canted 250mm overall for swing doors.</v>
          </cell>
          <cell r="D995" t="str">
            <v>Each</v>
          </cell>
          <cell r="E995" t="str">
            <v>08-166</v>
          </cell>
          <cell r="F995">
            <v>427.11</v>
          </cell>
        </row>
        <row r="996">
          <cell r="A996" t="str">
            <v>08-167</v>
          </cell>
          <cell r="B996" t="str">
            <v>Supply and fix wrought iron  but  chromium plated.bow,with handle canted 250mm overall for swing doors.</v>
          </cell>
          <cell r="D996" t="str">
            <v>Each</v>
          </cell>
          <cell r="E996" t="str">
            <v>08-167</v>
          </cell>
          <cell r="F996">
            <v>356.56</v>
          </cell>
        </row>
        <row r="997">
          <cell r="A997" t="str">
            <v>08-168</v>
          </cell>
          <cell r="B997" t="str">
            <v xml:space="preserve">Same as item  08-165 or 08-166 or 08-167 but fixing only.    </v>
          </cell>
          <cell r="D997" t="str">
            <v>Each</v>
          </cell>
          <cell r="E997" t="str">
            <v>08-168</v>
          </cell>
          <cell r="F997">
            <v>74.39</v>
          </cell>
        </row>
        <row r="998">
          <cell r="A998" t="str">
            <v>08-169</v>
          </cell>
          <cell r="B998" t="str">
            <v>Add  to item 08- 165 to  08-168   if  fixed in repairs.</v>
          </cell>
          <cell r="D998" t="str">
            <v>Each</v>
          </cell>
          <cell r="E998" t="str">
            <v>08-169</v>
          </cell>
          <cell r="F998">
            <v>25.65</v>
          </cell>
        </row>
        <row r="999">
          <cell r="A999" t="str">
            <v>08-170</v>
          </cell>
          <cell r="B999" t="str">
            <v>Supply and fix wrought iron drawer handles (drop handle and 2 screws on plates) 75 mm grip.</v>
          </cell>
          <cell r="D999" t="str">
            <v>Each</v>
          </cell>
          <cell r="E999" t="str">
            <v>08-170</v>
          </cell>
          <cell r="F999">
            <v>67.98</v>
          </cell>
        </row>
        <row r="1000">
          <cell r="A1000" t="str">
            <v>08-171</v>
          </cell>
          <cell r="B1000" t="str">
            <v>Supply and fix brass drawer handles (drop handle and 2 screws on plates) 75 mm grip.</v>
          </cell>
          <cell r="D1000" t="str">
            <v>Each</v>
          </cell>
          <cell r="E1000" t="str">
            <v>08-171</v>
          </cell>
          <cell r="F1000">
            <v>124.41</v>
          </cell>
        </row>
        <row r="1001">
          <cell r="A1001" t="str">
            <v>08-172</v>
          </cell>
          <cell r="B1001" t="str">
            <v>Supply and fix wrought iron  but  chromium plated.drawer handles (drop handle and 2 screws on plates) 75 mm grip.</v>
          </cell>
          <cell r="D1001" t="str">
            <v>Each</v>
          </cell>
          <cell r="E1001" t="str">
            <v>08-172</v>
          </cell>
          <cell r="F1001">
            <v>85.93</v>
          </cell>
        </row>
        <row r="1002">
          <cell r="A1002" t="str">
            <v>08-173</v>
          </cell>
          <cell r="B1002" t="str">
            <v xml:space="preserve">Same as item  08-170 or 08-171 or 08-172  but fixing only.    </v>
          </cell>
          <cell r="D1002" t="str">
            <v>Each</v>
          </cell>
          <cell r="E1002" t="str">
            <v>08-173</v>
          </cell>
          <cell r="F1002">
            <v>43.61</v>
          </cell>
        </row>
        <row r="1003">
          <cell r="A1003" t="str">
            <v>08-174</v>
          </cell>
          <cell r="B1003" t="str">
            <v>Add  to item 08- 170 through to  08-173   if  fixed in repairs.</v>
          </cell>
          <cell r="D1003" t="str">
            <v>Each</v>
          </cell>
          <cell r="E1003" t="str">
            <v>08-174</v>
          </cell>
          <cell r="F1003">
            <v>19.239999999999998</v>
          </cell>
        </row>
        <row r="1004">
          <cell r="A1004" t="str">
            <v>08-175</v>
          </cell>
          <cell r="B1004" t="str">
            <v>Supply and fix wrought iron drawer handles (drop handle and 2 screws on plates) 100 mm overall.</v>
          </cell>
          <cell r="D1004" t="str">
            <v>Each</v>
          </cell>
          <cell r="E1004" t="str">
            <v>08-175</v>
          </cell>
          <cell r="F1004">
            <v>85.93</v>
          </cell>
        </row>
        <row r="1005">
          <cell r="A1005" t="str">
            <v>08-176</v>
          </cell>
          <cell r="B1005" t="str">
            <v>Supply and fix brass drawer handles (drop handle and 2 screws on plates) 100 mm overall.</v>
          </cell>
          <cell r="D1005" t="str">
            <v>Each</v>
          </cell>
          <cell r="E1005" t="str">
            <v>08-176</v>
          </cell>
          <cell r="F1005">
            <v>132.11000000000001</v>
          </cell>
        </row>
        <row r="1006">
          <cell r="A1006" t="str">
            <v>08-177</v>
          </cell>
          <cell r="B1006" t="str">
            <v>Supply and fix wrought iron but  chromium plated.drawer handles (drop handle and 2 screws on plates) 100 mm overall.</v>
          </cell>
          <cell r="D1006" t="str">
            <v>Each</v>
          </cell>
          <cell r="E1006" t="str">
            <v>08-177</v>
          </cell>
          <cell r="F1006">
            <v>102.61</v>
          </cell>
        </row>
        <row r="1007">
          <cell r="A1007" t="str">
            <v>08-178</v>
          </cell>
          <cell r="B1007" t="str">
            <v xml:space="preserve">Same as item  08-175 or 08-176 or 08-177  but fixing only.    </v>
          </cell>
          <cell r="D1007" t="str">
            <v>Each</v>
          </cell>
          <cell r="E1007" t="str">
            <v>08-178</v>
          </cell>
          <cell r="F1007">
            <v>43.61</v>
          </cell>
        </row>
        <row r="1008">
          <cell r="A1008" t="str">
            <v>08-179</v>
          </cell>
          <cell r="B1008" t="str">
            <v>Add  to item 08- 175  to  08-178   if  fixed in repairs.</v>
          </cell>
          <cell r="D1008" t="str">
            <v>Each</v>
          </cell>
          <cell r="E1008" t="str">
            <v>08-179</v>
          </cell>
          <cell r="F1008">
            <v>19.239999999999998</v>
          </cell>
        </row>
        <row r="1009">
          <cell r="A1009" t="str">
            <v>08-180</v>
          </cell>
          <cell r="B1009" t="str">
            <v>Supply and fix wrought iron  flush pattern handles with dished plates 75 mm grip.</v>
          </cell>
          <cell r="D1009" t="str">
            <v>Each</v>
          </cell>
          <cell r="E1009" t="str">
            <v>08-180</v>
          </cell>
          <cell r="F1009">
            <v>118</v>
          </cell>
        </row>
        <row r="1010">
          <cell r="A1010" t="str">
            <v>08-181</v>
          </cell>
          <cell r="B1010" t="str">
            <v>Supply and fix brass  flush pattern handles with dished plates 75 mm grip.</v>
          </cell>
          <cell r="D1010" t="str">
            <v>Each</v>
          </cell>
          <cell r="E1010" t="str">
            <v>08-181</v>
          </cell>
          <cell r="F1010">
            <v>159.04</v>
          </cell>
        </row>
        <row r="1011">
          <cell r="A1011" t="str">
            <v>08-182</v>
          </cell>
          <cell r="B1011" t="str">
            <v>Supply and fix wrought iron  but  chromium plated.flush pattern handles with dished plates 75 mm grip.</v>
          </cell>
          <cell r="D1011" t="str">
            <v>Each</v>
          </cell>
          <cell r="E1011" t="str">
            <v>08-182</v>
          </cell>
          <cell r="F1011">
            <v>134.66999999999999</v>
          </cell>
        </row>
        <row r="1012">
          <cell r="A1012" t="str">
            <v>08-183</v>
          </cell>
          <cell r="B1012" t="str">
            <v xml:space="preserve">Same as item  08-180 or 08-181 or 08-182  but fixing only.    </v>
          </cell>
          <cell r="D1012" t="str">
            <v>Each</v>
          </cell>
          <cell r="E1012" t="str">
            <v>08-183</v>
          </cell>
          <cell r="F1012">
            <v>43.61</v>
          </cell>
        </row>
        <row r="1013">
          <cell r="A1013" t="str">
            <v>08-184</v>
          </cell>
          <cell r="B1013" t="str">
            <v>Add  to item 08- 180 to  08-183   if  fixed in repairs.</v>
          </cell>
          <cell r="D1013" t="str">
            <v>Each</v>
          </cell>
          <cell r="E1013" t="str">
            <v>08-184</v>
          </cell>
          <cell r="F1013">
            <v>19.239999999999998</v>
          </cell>
        </row>
        <row r="1014">
          <cell r="B1014" t="str">
            <v>Hooks</v>
          </cell>
        </row>
        <row r="1015">
          <cell r="A1015" t="str">
            <v>08-185</v>
          </cell>
          <cell r="B1015" t="str">
            <v xml:space="preserve">Supply and fix wrought iron hat pegs, strong make 125 mm or over. </v>
          </cell>
          <cell r="D1015" t="str">
            <v>Each</v>
          </cell>
          <cell r="E1015" t="str">
            <v>08-185</v>
          </cell>
          <cell r="F1015">
            <v>51.3</v>
          </cell>
        </row>
        <row r="1016">
          <cell r="A1016" t="str">
            <v>08-186</v>
          </cell>
          <cell r="B1016" t="str">
            <v xml:space="preserve">Supply and fix brass hat pegs, strong make 125 mm or over. </v>
          </cell>
          <cell r="D1016" t="str">
            <v>Each</v>
          </cell>
          <cell r="E1016" t="str">
            <v>08-186</v>
          </cell>
          <cell r="F1016">
            <v>89.78</v>
          </cell>
        </row>
        <row r="1017">
          <cell r="A1017" t="str">
            <v>08-187</v>
          </cell>
          <cell r="B1017" t="str">
            <v xml:space="preserve">Supply and fix wrought iron but  chromium plated. hat pegs, strong make 125 mm or over. </v>
          </cell>
          <cell r="D1017" t="str">
            <v>Each</v>
          </cell>
          <cell r="E1017" t="str">
            <v>08-187</v>
          </cell>
          <cell r="F1017">
            <v>57.72</v>
          </cell>
        </row>
        <row r="1018">
          <cell r="A1018" t="str">
            <v>08-188</v>
          </cell>
          <cell r="B1018" t="str">
            <v xml:space="preserve">Same as item  08-185 or 08-186 or 08-187  but fixing only.    </v>
          </cell>
          <cell r="D1018" t="str">
            <v>Each</v>
          </cell>
          <cell r="E1018" t="str">
            <v>08-188</v>
          </cell>
          <cell r="F1018">
            <v>17.96</v>
          </cell>
        </row>
        <row r="1019">
          <cell r="A1019" t="str">
            <v>08-189</v>
          </cell>
          <cell r="B1019" t="str">
            <v>Add  to item 08- 185  to  08-188   if  fixed in repairs.</v>
          </cell>
          <cell r="D1019" t="str">
            <v>Each</v>
          </cell>
          <cell r="E1019" t="str">
            <v>08-189</v>
          </cell>
          <cell r="F1019">
            <v>15.39</v>
          </cell>
        </row>
        <row r="1020">
          <cell r="A1020" t="str">
            <v>08-190</v>
          </cell>
          <cell r="B1020" t="str">
            <v xml:space="preserve">Supply and fix wrought iron hat and coat hooks, strong make 175 mm or over. </v>
          </cell>
          <cell r="D1020" t="str">
            <v>Each</v>
          </cell>
          <cell r="E1020" t="str">
            <v>08-190</v>
          </cell>
          <cell r="F1020">
            <v>105.17</v>
          </cell>
        </row>
        <row r="1021">
          <cell r="A1021" t="str">
            <v>08-191</v>
          </cell>
          <cell r="B1021" t="str">
            <v xml:space="preserve">Supply and fix brass hat and coat hooks, strong make 175 mm or over. </v>
          </cell>
          <cell r="D1021" t="str">
            <v>Each</v>
          </cell>
          <cell r="E1021" t="str">
            <v>08-191</v>
          </cell>
          <cell r="F1021">
            <v>374.52</v>
          </cell>
        </row>
        <row r="1022">
          <cell r="A1022" t="str">
            <v>08-192</v>
          </cell>
          <cell r="B1022" t="str">
            <v xml:space="preserve">Supply and fix wrought iron but  chromium plated.hat and coat hooks, strong make 175 mm or over. </v>
          </cell>
          <cell r="D1022" t="str">
            <v>Each</v>
          </cell>
          <cell r="E1022" t="str">
            <v>08-192</v>
          </cell>
          <cell r="F1022">
            <v>105.17</v>
          </cell>
        </row>
        <row r="1023">
          <cell r="A1023" t="str">
            <v>08-193</v>
          </cell>
          <cell r="B1023" t="str">
            <v xml:space="preserve">Same as item  08-190 or 08-191 or 08-192  but fixing only.    </v>
          </cell>
          <cell r="D1023" t="str">
            <v>Each</v>
          </cell>
          <cell r="E1023" t="str">
            <v>08-193</v>
          </cell>
          <cell r="F1023">
            <v>21.8</v>
          </cell>
        </row>
        <row r="1024">
          <cell r="A1024" t="str">
            <v>08-194</v>
          </cell>
          <cell r="B1024" t="str">
            <v>Add  to item 08- 190 through to  08-193   if  fixed in repairs.</v>
          </cell>
          <cell r="D1024" t="str">
            <v>Each</v>
          </cell>
          <cell r="E1024" t="str">
            <v>08-194</v>
          </cell>
          <cell r="F1024">
            <v>8.98</v>
          </cell>
        </row>
        <row r="1025">
          <cell r="A1025" t="str">
            <v>08-195</v>
          </cell>
          <cell r="B1025" t="str">
            <v xml:space="preserve">Supply and fix wrought iron  hooks for wardrobe (single), 56 mm . </v>
          </cell>
          <cell r="D1025" t="str">
            <v>Each</v>
          </cell>
          <cell r="E1025" t="str">
            <v>08-195</v>
          </cell>
          <cell r="F1025">
            <v>41.04</v>
          </cell>
        </row>
        <row r="1026">
          <cell r="A1026" t="str">
            <v>08-196</v>
          </cell>
          <cell r="B1026" t="str">
            <v xml:space="preserve">Supply and fix brass hooks for wardrobe (single), 56 mm . </v>
          </cell>
          <cell r="D1026" t="str">
            <v>Each</v>
          </cell>
          <cell r="E1026" t="str">
            <v>08-196</v>
          </cell>
          <cell r="F1026">
            <v>121.85</v>
          </cell>
        </row>
        <row r="1027">
          <cell r="A1027" t="str">
            <v>08-197</v>
          </cell>
          <cell r="B1027" t="str">
            <v xml:space="preserve">Supply and fix wrought iron  but  chromium plated. hooks for wardrobe (single), 56 mm . </v>
          </cell>
          <cell r="D1027" t="str">
            <v>Each</v>
          </cell>
          <cell r="E1027" t="str">
            <v>08-197</v>
          </cell>
          <cell r="F1027">
            <v>70.540000000000006</v>
          </cell>
        </row>
        <row r="1028">
          <cell r="A1028" t="str">
            <v>08-198</v>
          </cell>
          <cell r="B1028" t="str">
            <v xml:space="preserve">Same as item  08-195 or 08-196 or 08-197  but fixing only.    </v>
          </cell>
          <cell r="D1028" t="str">
            <v>Each</v>
          </cell>
          <cell r="E1028" t="str">
            <v>08-198</v>
          </cell>
          <cell r="F1028">
            <v>21.8</v>
          </cell>
        </row>
        <row r="1029">
          <cell r="A1029" t="str">
            <v>08-199</v>
          </cell>
          <cell r="B1029" t="str">
            <v>Add  to item 08- 195h to  08-196  if  fixed in repairs.</v>
          </cell>
          <cell r="D1029" t="str">
            <v>Each</v>
          </cell>
          <cell r="E1029" t="str">
            <v>08-199</v>
          </cell>
          <cell r="F1029">
            <v>8.98</v>
          </cell>
        </row>
        <row r="1030">
          <cell r="B1030" t="str">
            <v>Hooks and Eyes</v>
          </cell>
        </row>
        <row r="1031">
          <cell r="A1031" t="str">
            <v>08-200</v>
          </cell>
          <cell r="B1031" t="str">
            <v>Supply and fix WI hooks and eyes 100 mm long, 6mm dia.</v>
          </cell>
          <cell r="D1031" t="str">
            <v>Each</v>
          </cell>
          <cell r="E1031" t="str">
            <v>08-200</v>
          </cell>
          <cell r="F1031">
            <v>41.04</v>
          </cell>
        </row>
        <row r="1032">
          <cell r="A1032" t="str">
            <v>08-201</v>
          </cell>
          <cell r="B1032" t="str">
            <v>Supply and fix WI  hooks and eyes 100 mm long, 6mm dia.brass</v>
          </cell>
          <cell r="D1032" t="str">
            <v>Each</v>
          </cell>
          <cell r="E1032" t="str">
            <v>08-201</v>
          </cell>
          <cell r="F1032">
            <v>120.56</v>
          </cell>
        </row>
        <row r="1033">
          <cell r="A1033" t="str">
            <v>08-202</v>
          </cell>
          <cell r="B1033" t="str">
            <v xml:space="preserve">Same as item  08-200 or 08-201  but fixing only.    </v>
          </cell>
          <cell r="D1033" t="str">
            <v>Each</v>
          </cell>
          <cell r="E1033" t="str">
            <v>08-202</v>
          </cell>
          <cell r="F1033">
            <v>24.37</v>
          </cell>
        </row>
        <row r="1034">
          <cell r="A1034" t="str">
            <v>08-203</v>
          </cell>
          <cell r="B1034" t="str">
            <v>Add  to item 08- 200  or  08-201 or 08-202 if  fixed in repairs.</v>
          </cell>
          <cell r="D1034" t="str">
            <v>Each</v>
          </cell>
          <cell r="E1034" t="str">
            <v>08-203</v>
          </cell>
          <cell r="F1034">
            <v>8.98</v>
          </cell>
        </row>
        <row r="1035">
          <cell r="A1035" t="str">
            <v>08-204</v>
          </cell>
          <cell r="B1035" t="str">
            <v>Supply and fix wrought iron  hooks and eyes 150 mm long, 6mm dia.</v>
          </cell>
          <cell r="D1035" t="str">
            <v>Each</v>
          </cell>
          <cell r="E1035" t="str">
            <v>08-204</v>
          </cell>
          <cell r="F1035">
            <v>62.85</v>
          </cell>
        </row>
        <row r="1036">
          <cell r="A1036" t="str">
            <v>08-205</v>
          </cell>
          <cell r="B1036" t="str">
            <v>Supply and fix brass hooks and eyes 150 mm long, 6mm dia.</v>
          </cell>
          <cell r="D1036" t="str">
            <v>Each</v>
          </cell>
          <cell r="E1036" t="str">
            <v>08-205</v>
          </cell>
          <cell r="F1036">
            <v>171.87</v>
          </cell>
        </row>
        <row r="1037">
          <cell r="A1037" t="str">
            <v>08-206</v>
          </cell>
          <cell r="B1037" t="str">
            <v xml:space="preserve">Same as item  08-204 or 08-205  but fixing only.    </v>
          </cell>
          <cell r="D1037" t="str">
            <v>Each</v>
          </cell>
          <cell r="E1037" t="str">
            <v>08-206</v>
          </cell>
          <cell r="F1037">
            <v>24.37</v>
          </cell>
        </row>
        <row r="1038">
          <cell r="A1038" t="str">
            <v>08-207</v>
          </cell>
          <cell r="B1038" t="str">
            <v>Add  to item 08- 204 or 08-205 or  08-206   if  fixed in repairs.</v>
          </cell>
          <cell r="D1038" t="str">
            <v>Each</v>
          </cell>
          <cell r="E1038" t="str">
            <v>08-207</v>
          </cell>
          <cell r="F1038">
            <v>8.98</v>
          </cell>
        </row>
        <row r="1039">
          <cell r="A1039" t="str">
            <v>08-208</v>
          </cell>
          <cell r="B1039" t="str">
            <v>Supply and fix wrought iron  hooks and eyes 300 mm long,16 mm dia.</v>
          </cell>
          <cell r="D1039" t="str">
            <v>Each</v>
          </cell>
          <cell r="E1039" t="str">
            <v>08-208</v>
          </cell>
          <cell r="F1039">
            <v>120.56</v>
          </cell>
        </row>
        <row r="1040">
          <cell r="A1040" t="str">
            <v>08-209</v>
          </cell>
          <cell r="B1040" t="str">
            <v>Supply and fix brass WI hooks and eyes 300 mm long,16 mm dia.</v>
          </cell>
          <cell r="D1040" t="str">
            <v>Each</v>
          </cell>
          <cell r="E1040" t="str">
            <v>08-209</v>
          </cell>
          <cell r="F1040">
            <v>293.72000000000003</v>
          </cell>
        </row>
        <row r="1041">
          <cell r="A1041" t="str">
            <v>08-210</v>
          </cell>
          <cell r="B1041" t="str">
            <v xml:space="preserve">Same as item  08-208 or 08-209  but fixing only.    </v>
          </cell>
          <cell r="D1041" t="str">
            <v>Each</v>
          </cell>
          <cell r="E1041" t="str">
            <v>08-210</v>
          </cell>
          <cell r="F1041">
            <v>24.37</v>
          </cell>
        </row>
        <row r="1042">
          <cell r="A1042" t="str">
            <v>08-211</v>
          </cell>
          <cell r="B1042" t="str">
            <v>Add  to item 08- 208 ot 08-210   if  fixed in repairs.</v>
          </cell>
          <cell r="D1042" t="str">
            <v>Each</v>
          </cell>
          <cell r="E1042" t="str">
            <v>08-211</v>
          </cell>
          <cell r="F1042">
            <v>8.98</v>
          </cell>
        </row>
        <row r="1043">
          <cell r="B1043" t="str">
            <v>Secrews Wire Pattern</v>
          </cell>
        </row>
        <row r="1044">
          <cell r="A1044" t="str">
            <v>08-212</v>
          </cell>
          <cell r="B1044" t="str">
            <v>Supply and fix wrought iron screw pattern (wire) 50mm.</v>
          </cell>
          <cell r="D1044" t="str">
            <v>Each</v>
          </cell>
          <cell r="E1044" t="str">
            <v>08-212</v>
          </cell>
          <cell r="F1044">
            <v>29.5</v>
          </cell>
        </row>
        <row r="1045">
          <cell r="A1045" t="str">
            <v>08-213</v>
          </cell>
          <cell r="B1045" t="str">
            <v>Supply and fix brass WI screw pattern (wire) 50mm.</v>
          </cell>
          <cell r="D1045" t="str">
            <v>Each</v>
          </cell>
          <cell r="E1045" t="str">
            <v>08-213</v>
          </cell>
          <cell r="F1045">
            <v>34.630000000000003</v>
          </cell>
        </row>
        <row r="1046">
          <cell r="A1046" t="str">
            <v>08-214</v>
          </cell>
          <cell r="B1046" t="str">
            <v xml:space="preserve">Same as item  08-212 or 08-213  but fixing only.    </v>
          </cell>
          <cell r="D1046" t="str">
            <v>Each</v>
          </cell>
          <cell r="E1046" t="str">
            <v>08-214</v>
          </cell>
          <cell r="F1046">
            <v>25.65</v>
          </cell>
        </row>
        <row r="1047">
          <cell r="A1047" t="str">
            <v>08-215</v>
          </cell>
          <cell r="B1047" t="str">
            <v>Add  to item 08- 212 or 08-213 or  08-214   if  fixed in repairs.</v>
          </cell>
          <cell r="D1047" t="str">
            <v>Each</v>
          </cell>
          <cell r="E1047" t="str">
            <v>08-215</v>
          </cell>
          <cell r="F1047">
            <v>8.98</v>
          </cell>
        </row>
        <row r="1048">
          <cell r="A1048" t="str">
            <v>08-216</v>
          </cell>
          <cell r="B1048" t="str">
            <v>Supply and fix wrought iron screw pattern (wire) 100mm.</v>
          </cell>
          <cell r="D1048" t="str">
            <v>Each</v>
          </cell>
          <cell r="E1048" t="str">
            <v>08-216</v>
          </cell>
          <cell r="F1048">
            <v>25.65</v>
          </cell>
        </row>
        <row r="1049">
          <cell r="A1049" t="str">
            <v>08-217</v>
          </cell>
          <cell r="B1049" t="str">
            <v>Supply and fix brass screw pattern (wire) 100mm.</v>
          </cell>
          <cell r="D1049" t="str">
            <v>Each</v>
          </cell>
          <cell r="E1049" t="str">
            <v>08-217</v>
          </cell>
          <cell r="F1049">
            <v>30.78</v>
          </cell>
        </row>
        <row r="1050">
          <cell r="A1050" t="str">
            <v>08-218</v>
          </cell>
          <cell r="B1050" t="str">
            <v xml:space="preserve">Same as item  08-216 or 08-217  but fixing only.    </v>
          </cell>
          <cell r="D1050" t="str">
            <v>Each</v>
          </cell>
          <cell r="E1050" t="str">
            <v>08-218</v>
          </cell>
          <cell r="F1050">
            <v>19.239999999999998</v>
          </cell>
        </row>
        <row r="1051">
          <cell r="A1051" t="str">
            <v>08-219</v>
          </cell>
          <cell r="B1051" t="str">
            <v>Add  to item 08- 216 or 08-217 and  08-218   if  fixed in repairs.</v>
          </cell>
          <cell r="D1051" t="str">
            <v>Each</v>
          </cell>
          <cell r="E1051" t="str">
            <v>08-219</v>
          </cell>
          <cell r="F1051">
            <v>8.98</v>
          </cell>
        </row>
        <row r="1052">
          <cell r="A1052" t="str">
            <v>08-220</v>
          </cell>
          <cell r="B1052" t="str">
            <v>Supply and fix wrought iron screw pattern (wire) 150mm.</v>
          </cell>
          <cell r="D1052" t="str">
            <v>Each</v>
          </cell>
          <cell r="E1052" t="str">
            <v>08-220</v>
          </cell>
          <cell r="F1052">
            <v>25.65</v>
          </cell>
        </row>
        <row r="1053">
          <cell r="A1053" t="str">
            <v>08-221</v>
          </cell>
          <cell r="B1053" t="str">
            <v>Supply and fix brass screw pattern (wire) 150mm.</v>
          </cell>
          <cell r="D1053" t="str">
            <v>Each</v>
          </cell>
          <cell r="E1053" t="str">
            <v>08-221</v>
          </cell>
          <cell r="F1053">
            <v>47.46</v>
          </cell>
        </row>
        <row r="1054">
          <cell r="A1054" t="str">
            <v>08-222</v>
          </cell>
          <cell r="B1054" t="str">
            <v xml:space="preserve">Same as item  08-220 or 08-221  but fixing only.    </v>
          </cell>
          <cell r="D1054" t="str">
            <v>Each</v>
          </cell>
          <cell r="E1054" t="str">
            <v>08-222</v>
          </cell>
          <cell r="F1054">
            <v>19.239999999999998</v>
          </cell>
        </row>
        <row r="1055">
          <cell r="A1055" t="str">
            <v>08-223</v>
          </cell>
          <cell r="B1055" t="str">
            <v>Add  to item 08- 220 or 08-221 or  08-222   if  fixed in repairs.</v>
          </cell>
          <cell r="D1055" t="str">
            <v>Each</v>
          </cell>
          <cell r="E1055" t="str">
            <v>08-223</v>
          </cell>
          <cell r="F1055">
            <v>8.98</v>
          </cell>
        </row>
        <row r="1056">
          <cell r="B1056" t="str">
            <v>Knobs</v>
          </cell>
        </row>
        <row r="1057">
          <cell r="A1057" t="str">
            <v>08-224</v>
          </cell>
          <cell r="B1057" t="str">
            <v>Supply and fix knobs 30 mm cupboard (iron) plain, with screwed end.</v>
          </cell>
          <cell r="D1057" t="str">
            <v>Each</v>
          </cell>
          <cell r="E1057" t="str">
            <v>08-224</v>
          </cell>
          <cell r="F1057">
            <v>56.43</v>
          </cell>
        </row>
        <row r="1058">
          <cell r="A1058" t="str">
            <v>08-225</v>
          </cell>
          <cell r="B1058" t="str">
            <v>Fixing only  knobs 30 mm cupboard (iron) plain, with screwed end.</v>
          </cell>
          <cell r="D1058" t="str">
            <v>Each</v>
          </cell>
          <cell r="E1058" t="str">
            <v>08-225</v>
          </cell>
          <cell r="F1058">
            <v>15.39</v>
          </cell>
        </row>
        <row r="1059">
          <cell r="A1059" t="str">
            <v>08-226</v>
          </cell>
          <cell r="B1059" t="str">
            <v>Add  to item  08-224 or  08-225   if  fixed in repairs.</v>
          </cell>
          <cell r="D1059" t="str">
            <v>Each</v>
          </cell>
          <cell r="E1059" t="str">
            <v>08-226</v>
          </cell>
          <cell r="F1059">
            <v>7.7</v>
          </cell>
        </row>
        <row r="1060">
          <cell r="A1060" t="str">
            <v>08-227</v>
          </cell>
          <cell r="B1060" t="str">
            <v xml:space="preserve">Supply and fix knobs 30 mm cupboard (brass) with nut screw and rose. </v>
          </cell>
          <cell r="D1060" t="str">
            <v>Each</v>
          </cell>
          <cell r="E1060" t="str">
            <v>08-227</v>
          </cell>
          <cell r="F1060">
            <v>92.35</v>
          </cell>
        </row>
        <row r="1061">
          <cell r="A1061" t="str">
            <v>08-228</v>
          </cell>
          <cell r="B1061" t="str">
            <v>Supply and fix knobs 30 mm cupboard (brass) with nut screw and rose.  but  chromium plated.</v>
          </cell>
          <cell r="D1061" t="str">
            <v>Each</v>
          </cell>
          <cell r="E1061" t="str">
            <v>08-228</v>
          </cell>
          <cell r="F1061">
            <v>85.93</v>
          </cell>
        </row>
        <row r="1062">
          <cell r="A1062" t="str">
            <v>08-229</v>
          </cell>
          <cell r="B1062" t="str">
            <v xml:space="preserve">Same as item  08-227 or 08-2286 but fixing only.    </v>
          </cell>
          <cell r="D1062" t="str">
            <v>Each</v>
          </cell>
          <cell r="E1062" t="str">
            <v>08-229</v>
          </cell>
          <cell r="F1062">
            <v>15.39</v>
          </cell>
        </row>
        <row r="1063">
          <cell r="A1063" t="str">
            <v>08-230</v>
          </cell>
          <cell r="B1063" t="str">
            <v>Add  to item 08- 227 or 08-228 6or  08-229   if  fixed in repairs.</v>
          </cell>
          <cell r="D1063" t="str">
            <v>Each</v>
          </cell>
          <cell r="E1063" t="str">
            <v>08-230</v>
          </cell>
          <cell r="F1063">
            <v>7.7</v>
          </cell>
        </row>
        <row r="1064">
          <cell r="A1064" t="str">
            <v>08-231</v>
          </cell>
          <cell r="B1064" t="str">
            <v>Supply and fix knobs 70 mm iron japanned with screw bolts and nut as for front doors.</v>
          </cell>
          <cell r="D1064" t="str">
            <v>Each</v>
          </cell>
          <cell r="E1064" t="str">
            <v>08-231</v>
          </cell>
          <cell r="F1064">
            <v>73.11</v>
          </cell>
        </row>
        <row r="1065">
          <cell r="A1065" t="str">
            <v>08-232</v>
          </cell>
          <cell r="B1065" t="str">
            <v>Supply and fix knobs 70 mm iron japanned with screw bolts and nut as for front doors.brass</v>
          </cell>
          <cell r="D1065" t="str">
            <v>Each</v>
          </cell>
          <cell r="E1065" t="str">
            <v>08-232</v>
          </cell>
          <cell r="F1065">
            <v>150.06</v>
          </cell>
        </row>
        <row r="1066">
          <cell r="A1066" t="str">
            <v>08-233</v>
          </cell>
          <cell r="B1066" t="str">
            <v>Supply and fix knobs 70 mm iron japanned with screw bolts and nut as for front doors.but  chromium plated.</v>
          </cell>
          <cell r="D1066" t="str">
            <v>Each</v>
          </cell>
          <cell r="E1066" t="str">
            <v>08-233</v>
          </cell>
          <cell r="F1066">
            <v>105.17</v>
          </cell>
        </row>
        <row r="1067">
          <cell r="A1067" t="str">
            <v>08-234</v>
          </cell>
          <cell r="B1067" t="str">
            <v xml:space="preserve">Same as item  08-231 or 08-232 or 08-233 but fixing only.    </v>
          </cell>
          <cell r="D1067" t="str">
            <v>Each</v>
          </cell>
          <cell r="E1067" t="str">
            <v>08-234</v>
          </cell>
          <cell r="F1067">
            <v>15.39</v>
          </cell>
        </row>
        <row r="1068">
          <cell r="A1068" t="str">
            <v>08-235</v>
          </cell>
          <cell r="B1068" t="str">
            <v>Add  to item 08- 231 through to  08-234   if  fixed in repairs.</v>
          </cell>
          <cell r="D1068" t="str">
            <v>Each</v>
          </cell>
          <cell r="E1068" t="str">
            <v>08-235</v>
          </cell>
          <cell r="F1068">
            <v>7.7</v>
          </cell>
        </row>
        <row r="1069">
          <cell r="A1069" t="str">
            <v>08-236</v>
          </cell>
          <cell r="B1069" t="str">
            <v>Supply and fix knobs 50 mm or 56 mm  polished hard wood, tapped and with wood screw completed.</v>
          </cell>
          <cell r="D1069" t="str">
            <v>Each</v>
          </cell>
          <cell r="E1069" t="str">
            <v>08-236</v>
          </cell>
          <cell r="F1069">
            <v>50.02</v>
          </cell>
        </row>
        <row r="1070">
          <cell r="A1070" t="str">
            <v>08-237</v>
          </cell>
          <cell r="B1070" t="str">
            <v xml:space="preserve">Fixing only knobs 50 mm or 56 mm  polished hard wood, tapped and with wood screw complete.    </v>
          </cell>
          <cell r="D1070" t="str">
            <v>Each</v>
          </cell>
          <cell r="E1070" t="str">
            <v>08-237</v>
          </cell>
          <cell r="F1070">
            <v>15.39</v>
          </cell>
        </row>
        <row r="1071">
          <cell r="A1071" t="str">
            <v>08-238</v>
          </cell>
          <cell r="B1071" t="str">
            <v>Add  to item 08- 236 or  08-237   if  fixed in repairs.</v>
          </cell>
          <cell r="D1071" t="str">
            <v>Each</v>
          </cell>
          <cell r="E1071" t="str">
            <v>08-238</v>
          </cell>
          <cell r="F1071">
            <v>7.7</v>
          </cell>
        </row>
        <row r="1072">
          <cell r="B1072" t="str">
            <v>Hasps and Staples.</v>
          </cell>
        </row>
        <row r="1073">
          <cell r="A1073" t="str">
            <v>08-239</v>
          </cell>
          <cell r="B1073" t="str">
            <v>Supply and fix chromium plated  hasp and staple, hinged to plate, overall length 100 mm.</v>
          </cell>
          <cell r="D1073" t="str">
            <v>Each</v>
          </cell>
          <cell r="E1073" t="str">
            <v>08-239</v>
          </cell>
          <cell r="F1073">
            <v>105.17</v>
          </cell>
        </row>
        <row r="1074">
          <cell r="A1074" t="str">
            <v>08-240</v>
          </cell>
          <cell r="B1074" t="str">
            <v>Supply and fix brass CP hasp and staple, hinged to plate, overall length 100 mm.</v>
          </cell>
          <cell r="D1074" t="str">
            <v>Each</v>
          </cell>
          <cell r="E1074" t="str">
            <v>08-240</v>
          </cell>
          <cell r="F1074">
            <v>120.56</v>
          </cell>
        </row>
        <row r="1075">
          <cell r="A1075" t="str">
            <v>08-241</v>
          </cell>
          <cell r="B1075" t="str">
            <v xml:space="preserve">Same as item  08-239 or 08-240 but fixing only.    </v>
          </cell>
          <cell r="D1075" t="str">
            <v>Each</v>
          </cell>
          <cell r="E1075" t="str">
            <v>08-241</v>
          </cell>
          <cell r="F1075">
            <v>39.76</v>
          </cell>
        </row>
        <row r="1076">
          <cell r="A1076" t="str">
            <v>08-242</v>
          </cell>
          <cell r="B1076" t="str">
            <v>Add  to item 08- 239 or 08-240 or  08-241   if  fixed in repairs.</v>
          </cell>
          <cell r="D1076" t="str">
            <v>Each</v>
          </cell>
          <cell r="E1076" t="str">
            <v>08-242</v>
          </cell>
          <cell r="F1076">
            <v>32.07</v>
          </cell>
        </row>
        <row r="1077">
          <cell r="B1077" t="str">
            <v>Springs for Doors.</v>
          </cell>
        </row>
        <row r="1078">
          <cell r="A1078" t="str">
            <v>08-243</v>
          </cell>
          <cell r="B1078" t="str">
            <v>Supply and fix 150 mm Patent helical japanned make steel spring for doors.</v>
          </cell>
          <cell r="D1078" t="str">
            <v>Each</v>
          </cell>
          <cell r="E1078" t="str">
            <v>08-243</v>
          </cell>
          <cell r="F1078">
            <v>309.11</v>
          </cell>
        </row>
        <row r="1079">
          <cell r="A1079" t="str">
            <v>08-244</v>
          </cell>
          <cell r="B1079" t="str">
            <v>Supply and fix 150 mm oatent helical japanned make steel spring for doors.brass</v>
          </cell>
          <cell r="D1079" t="str">
            <v>Each</v>
          </cell>
          <cell r="E1079" t="str">
            <v>08-244</v>
          </cell>
          <cell r="F1079">
            <v>472</v>
          </cell>
        </row>
        <row r="1080">
          <cell r="A1080" t="str">
            <v>08-245</v>
          </cell>
          <cell r="B1080" t="str">
            <v>Supply and fix 150 mm Patent helical japanned make steel spring for doors chromium plated.</v>
          </cell>
          <cell r="D1080" t="str">
            <v>Each</v>
          </cell>
          <cell r="E1080" t="str">
            <v>08-245</v>
          </cell>
          <cell r="F1080">
            <v>321.93</v>
          </cell>
        </row>
        <row r="1081">
          <cell r="A1081" t="str">
            <v>08-246</v>
          </cell>
          <cell r="B1081" t="str">
            <v xml:space="preserve">Same as item  08-243 or 08-244 or 08-245 but fixing only.    </v>
          </cell>
          <cell r="D1081" t="str">
            <v>Each</v>
          </cell>
          <cell r="E1081" t="str">
            <v>08-246</v>
          </cell>
          <cell r="F1081">
            <v>59</v>
          </cell>
        </row>
        <row r="1082">
          <cell r="A1082" t="str">
            <v>08-247</v>
          </cell>
          <cell r="B1082" t="str">
            <v>Add to item 08-243  to 08-246 if fixed in repairs.</v>
          </cell>
          <cell r="D1082" t="str">
            <v>Each</v>
          </cell>
          <cell r="E1082" t="str">
            <v>08-247</v>
          </cell>
          <cell r="F1082">
            <v>25.65</v>
          </cell>
        </row>
        <row r="1083">
          <cell r="B1083" t="str">
            <v>Turn cupboards</v>
          </cell>
        </row>
        <row r="1084">
          <cell r="A1084" t="str">
            <v>08-248</v>
          </cell>
          <cell r="B1084" t="str">
            <v xml:space="preserve">Supply and fix knobs brass,40 mm dia with rose spindle turns and screws  complete.     </v>
          </cell>
          <cell r="D1084" t="str">
            <v>Each</v>
          </cell>
          <cell r="E1084" t="str">
            <v>08-248</v>
          </cell>
          <cell r="F1084">
            <v>121.85</v>
          </cell>
        </row>
        <row r="1085">
          <cell r="A1085" t="str">
            <v>08-249</v>
          </cell>
          <cell r="B1085" t="str">
            <v xml:space="preserve">Supply and fix knobs brass,40 mm dia with rose spindle turns and screws chromium plated. complete.     </v>
          </cell>
          <cell r="D1085" t="str">
            <v>Each</v>
          </cell>
          <cell r="E1085" t="str">
            <v>08-249</v>
          </cell>
          <cell r="F1085">
            <v>115.43</v>
          </cell>
        </row>
        <row r="1086">
          <cell r="A1086" t="str">
            <v>08-250</v>
          </cell>
          <cell r="B1086" t="str">
            <v xml:space="preserve">Same as item  08-248 or 08-249  but fixing only.    </v>
          </cell>
          <cell r="D1086" t="str">
            <v>Each</v>
          </cell>
          <cell r="E1086" t="str">
            <v>08-250</v>
          </cell>
          <cell r="F1086">
            <v>51.3</v>
          </cell>
        </row>
        <row r="1087">
          <cell r="A1087" t="str">
            <v>08-251</v>
          </cell>
          <cell r="B1087" t="str">
            <v>Add  to item 08- 248 ot 08-250   if  fixed in repairs.</v>
          </cell>
          <cell r="D1087" t="str">
            <v>Each</v>
          </cell>
          <cell r="E1087" t="str">
            <v>08-251</v>
          </cell>
          <cell r="F1087">
            <v>25.65</v>
          </cell>
        </row>
        <row r="1088">
          <cell r="B1088" t="str">
            <v>Poles, Curtains Etc.</v>
          </cell>
        </row>
        <row r="1089">
          <cell r="A1089" t="str">
            <v>08-252</v>
          </cell>
          <cell r="B1089" t="str">
            <v>Supply and fix poles (soft wood ) turned stained and varnished, 30 mm to 50 mm dia.</v>
          </cell>
          <cell r="D1089" t="str">
            <v>Metre</v>
          </cell>
          <cell r="E1089" t="str">
            <v>08-252</v>
          </cell>
          <cell r="F1089">
            <v>173.15</v>
          </cell>
        </row>
        <row r="1090">
          <cell r="A1090" t="str">
            <v>08-253</v>
          </cell>
          <cell r="B1090" t="str">
            <v xml:space="preserve">Supply and fix curtain rail 'C' type with fitting complete best quality all as specified.        </v>
          </cell>
          <cell r="D1090" t="str">
            <v>Metre</v>
          </cell>
          <cell r="E1090" t="str">
            <v>08-253</v>
          </cell>
          <cell r="F1090">
            <v>129.54</v>
          </cell>
        </row>
        <row r="1091">
          <cell r="A1091" t="str">
            <v>08-254</v>
          </cell>
          <cell r="B1091" t="str">
            <v xml:space="preserve">Fixing only curtain rail 'C' type with fitting complete best quality all as specified.  </v>
          </cell>
          <cell r="D1091" t="str">
            <v>Metre</v>
          </cell>
          <cell r="E1091" t="str">
            <v>08-254</v>
          </cell>
          <cell r="F1091">
            <v>76.959999999999994</v>
          </cell>
        </row>
        <row r="1092">
          <cell r="A1092" t="str">
            <v>08-255</v>
          </cell>
          <cell r="B1092" t="str">
            <v>Add  to item 08- 253or 08-254    if  fixed in repairs.</v>
          </cell>
          <cell r="D1092" t="str">
            <v>Metre</v>
          </cell>
          <cell r="E1092" t="str">
            <v>08-255</v>
          </cell>
          <cell r="F1092">
            <v>25.65</v>
          </cell>
        </row>
        <row r="1093">
          <cell r="A1093" t="str">
            <v>08-256</v>
          </cell>
          <cell r="B1093" t="str">
            <v>Supply and fix ends (soft wood )for curtain poles  turned(including double ended steel secrews) stained and varnished for poles, 30 mm to 50 mm diameter.</v>
          </cell>
          <cell r="D1093" t="str">
            <v>Each</v>
          </cell>
          <cell r="E1093" t="str">
            <v>08-256</v>
          </cell>
          <cell r="F1093">
            <v>69.260000000000005</v>
          </cell>
        </row>
        <row r="1094">
          <cell r="A1094" t="str">
            <v>08-257</v>
          </cell>
          <cell r="B1094" t="str">
            <v xml:space="preserve">Fixing only ends (soft wood )for curtain poles  turned (including double ended steel secrews) stained and varnished for poles, 30 mm to 50 mm diameter.   </v>
          </cell>
          <cell r="D1094" t="str">
            <v>Each</v>
          </cell>
          <cell r="E1094" t="str">
            <v>08-257</v>
          </cell>
          <cell r="F1094">
            <v>28.22</v>
          </cell>
        </row>
        <row r="1095">
          <cell r="A1095" t="str">
            <v>08-258</v>
          </cell>
          <cell r="B1095" t="str">
            <v>Add  to item 08- 256 or 08-257    if  fixed in repairs.</v>
          </cell>
          <cell r="D1095" t="str">
            <v>Each</v>
          </cell>
          <cell r="E1095" t="str">
            <v>08-258</v>
          </cell>
          <cell r="F1095">
            <v>12.83</v>
          </cell>
        </row>
        <row r="1096">
          <cell r="A1096" t="str">
            <v>08-259</v>
          </cell>
          <cell r="B1096" t="str">
            <v>Supply and fix brackets, strong, cast brass, for curtain poles,any diameter.</v>
          </cell>
          <cell r="D1096" t="str">
            <v>Per Pair</v>
          </cell>
          <cell r="E1096" t="str">
            <v>08-259</v>
          </cell>
          <cell r="F1096">
            <v>677.21</v>
          </cell>
        </row>
        <row r="1097">
          <cell r="A1097" t="str">
            <v>08-260</v>
          </cell>
          <cell r="B1097" t="str">
            <v xml:space="preserve">Fixing only brackets, strong, cast brass, for curtain poles,any diameter. </v>
          </cell>
          <cell r="D1097" t="str">
            <v>Per Pair</v>
          </cell>
          <cell r="E1097" t="str">
            <v>08-260</v>
          </cell>
          <cell r="F1097">
            <v>56.43</v>
          </cell>
        </row>
        <row r="1098">
          <cell r="A1098" t="str">
            <v>08-261</v>
          </cell>
          <cell r="B1098" t="str">
            <v>Add  to item 08- 259 or 08-260    if  fixed in repairs.</v>
          </cell>
          <cell r="D1098" t="str">
            <v>Per Pair</v>
          </cell>
          <cell r="E1098" t="str">
            <v>08-261</v>
          </cell>
          <cell r="F1098">
            <v>25.65</v>
          </cell>
        </row>
        <row r="1099">
          <cell r="A1099" t="str">
            <v>08-262</v>
          </cell>
          <cell r="B1099" t="str">
            <v>Supply and fix white cotton sash lines and CSW Cords, 20 mm girth best quality.</v>
          </cell>
          <cell r="D1099" t="str">
            <v>Metre</v>
          </cell>
          <cell r="E1099" t="str">
            <v>08-262</v>
          </cell>
          <cell r="F1099">
            <v>27.1</v>
          </cell>
        </row>
        <row r="1100">
          <cell r="A1100" t="str">
            <v>08-263</v>
          </cell>
          <cell r="B1100" t="str">
            <v>Supply and fix nylon sash lines and CSW Cords, 20 mm girth best quality.</v>
          </cell>
          <cell r="D1100" t="str">
            <v>Metre</v>
          </cell>
          <cell r="E1100" t="str">
            <v>08-263</v>
          </cell>
          <cell r="F1100">
            <v>28.38</v>
          </cell>
        </row>
        <row r="1101">
          <cell r="B1101" t="str">
            <v>Push and Kick plates Etc.</v>
          </cell>
        </row>
        <row r="1102">
          <cell r="A1102" t="str">
            <v>08-264</v>
          </cell>
          <cell r="B1102" t="str">
            <v>Supply and fix brass or copper push plate exceeding 160 SqCm in area (16 to18 gauge)</v>
          </cell>
          <cell r="D1102" t="str">
            <v>Each</v>
          </cell>
          <cell r="E1102" t="str">
            <v>08-264</v>
          </cell>
          <cell r="F1102">
            <v>338.61</v>
          </cell>
        </row>
        <row r="1103">
          <cell r="A1103" t="str">
            <v>08-265</v>
          </cell>
          <cell r="B1103" t="str">
            <v>Supply and fix brass or copper push plate exceeding 160 SqCm in area (16 to18 gauge) But Stainless steel</v>
          </cell>
          <cell r="D1103" t="str">
            <v>Each</v>
          </cell>
          <cell r="E1103" t="str">
            <v>08-265</v>
          </cell>
          <cell r="F1103">
            <v>321.93</v>
          </cell>
        </row>
        <row r="1104">
          <cell r="A1104" t="str">
            <v>08-266</v>
          </cell>
          <cell r="B1104" t="str">
            <v>Supply and fix brass or copper push plate exceeding 160 SqCm in area (16 to18 gauge) but CP</v>
          </cell>
          <cell r="D1104" t="str">
            <v>Each</v>
          </cell>
          <cell r="E1104" t="str">
            <v>08-266</v>
          </cell>
          <cell r="F1104">
            <v>296.27999999999997</v>
          </cell>
        </row>
        <row r="1105">
          <cell r="A1105" t="str">
            <v>08-267</v>
          </cell>
          <cell r="B1105" t="str">
            <v xml:space="preserve">Same as item  08-264 or 08-266  but fixing only.    </v>
          </cell>
          <cell r="D1105" t="str">
            <v>Each</v>
          </cell>
          <cell r="E1105" t="str">
            <v>08-267</v>
          </cell>
          <cell r="F1105">
            <v>39.76</v>
          </cell>
        </row>
        <row r="1106">
          <cell r="A1106" t="str">
            <v>08-268</v>
          </cell>
          <cell r="B1106" t="str">
            <v>Add  to item 08- 264 or 08-267   if  fixed in repairs.</v>
          </cell>
          <cell r="D1106" t="str">
            <v>Each</v>
          </cell>
          <cell r="E1106" t="str">
            <v>08-268</v>
          </cell>
          <cell r="F1106">
            <v>15.39</v>
          </cell>
        </row>
        <row r="1107">
          <cell r="A1107" t="str">
            <v>08-269</v>
          </cell>
          <cell r="B1107" t="str">
            <v>Supply and fix brass or copper kick  plate  (16 to 18 gauge).</v>
          </cell>
          <cell r="D1107" t="str">
            <v>Sqm</v>
          </cell>
          <cell r="E1107" t="str">
            <v>08-269</v>
          </cell>
          <cell r="F1107">
            <v>8687.0499999999993</v>
          </cell>
        </row>
        <row r="1108">
          <cell r="A1108" t="str">
            <v>08-270</v>
          </cell>
          <cell r="B1108" t="str">
            <v>Supply and fix Stainless steel kick  plate  (16 to 18 gauge).</v>
          </cell>
          <cell r="D1108" t="str">
            <v>Sqm</v>
          </cell>
          <cell r="E1108" t="str">
            <v>08-270</v>
          </cell>
          <cell r="F1108">
            <v>7450.12</v>
          </cell>
        </row>
        <row r="1109">
          <cell r="A1109" t="str">
            <v>08-271</v>
          </cell>
          <cell r="B1109" t="str">
            <v>Supply and fix chromium plated. kick  plate  (16 to 18 gauge).</v>
          </cell>
          <cell r="D1109" t="str">
            <v>Sqm</v>
          </cell>
          <cell r="E1109" t="str">
            <v>08-271</v>
          </cell>
          <cell r="F1109">
            <v>4405.37</v>
          </cell>
        </row>
        <row r="1110">
          <cell r="A1110" t="str">
            <v>08-272</v>
          </cell>
          <cell r="B1110" t="str">
            <v xml:space="preserve">Same as item  08-269 or 08-271  but fixing only.    </v>
          </cell>
          <cell r="D1110" t="str">
            <v>Sqm</v>
          </cell>
          <cell r="E1110" t="str">
            <v>08-272</v>
          </cell>
          <cell r="F1110">
            <v>1313.05</v>
          </cell>
        </row>
        <row r="1111">
          <cell r="A1111" t="str">
            <v>08-273</v>
          </cell>
          <cell r="B1111" t="str">
            <v>Add  to item 08- 269 ot 08-272  if  fixed in repairs.</v>
          </cell>
          <cell r="D1111" t="str">
            <v>Sqm</v>
          </cell>
          <cell r="E1111" t="str">
            <v>08-273</v>
          </cell>
          <cell r="F1111">
            <v>1028.79</v>
          </cell>
        </row>
        <row r="1112">
          <cell r="B1112" t="str">
            <v>Knob Lock</v>
          </cell>
        </row>
        <row r="1113">
          <cell r="A1113" t="str">
            <v>08-274</v>
          </cell>
          <cell r="B1113" t="str">
            <v>Supply and fix knob lock chromium plated 150 mm.</v>
          </cell>
          <cell r="D1113" t="str">
            <v>Each</v>
          </cell>
          <cell r="E1113" t="str">
            <v>08-274</v>
          </cell>
          <cell r="F1113">
            <v>600.26</v>
          </cell>
        </row>
        <row r="1114">
          <cell r="A1114" t="str">
            <v>08-275</v>
          </cell>
          <cell r="B1114" t="str">
            <v xml:space="preserve"> Fixing only  knob lock chromium plated 150 mm.</v>
          </cell>
          <cell r="D1114" t="str">
            <v>Each</v>
          </cell>
          <cell r="E1114" t="str">
            <v>08-275</v>
          </cell>
          <cell r="F1114">
            <v>135.96</v>
          </cell>
        </row>
        <row r="1115">
          <cell r="A1115" t="str">
            <v>08-276</v>
          </cell>
          <cell r="B1115" t="str">
            <v>Add  to item 08- 274 or  08-275  if  fixed in repairs.</v>
          </cell>
          <cell r="D1115" t="str">
            <v>Each</v>
          </cell>
          <cell r="E1115" t="str">
            <v>08-276</v>
          </cell>
          <cell r="F1115">
            <v>19.239999999999998</v>
          </cell>
        </row>
        <row r="1116">
          <cell r="B1116" t="str">
            <v>Aluminium Door Lock and Closer</v>
          </cell>
        </row>
        <row r="1117">
          <cell r="A1117" t="str">
            <v>08-277</v>
          </cell>
          <cell r="B1117" t="str">
            <v>Supply and fix aluminium door lock (economy model) anodized bronze .</v>
          </cell>
          <cell r="D1117" t="str">
            <v>Each</v>
          </cell>
          <cell r="E1117" t="str">
            <v>08-277</v>
          </cell>
          <cell r="F1117">
            <v>356.56</v>
          </cell>
        </row>
        <row r="1118">
          <cell r="A1118" t="str">
            <v>08-278</v>
          </cell>
          <cell r="B1118" t="str">
            <v xml:space="preserve">Supply and fix aluminium door lock ( Deluxe  model) anodized bronze.   </v>
          </cell>
          <cell r="D1118" t="str">
            <v>Each</v>
          </cell>
          <cell r="E1118" t="str">
            <v>08-278</v>
          </cell>
          <cell r="F1118">
            <v>382.21</v>
          </cell>
        </row>
        <row r="1119">
          <cell r="A1119" t="str">
            <v>08-279</v>
          </cell>
          <cell r="B1119" t="str">
            <v xml:space="preserve">Supply and fix aluminium door lock (premium  model) anodized bronze.   </v>
          </cell>
          <cell r="D1119" t="str">
            <v>Each</v>
          </cell>
          <cell r="E1119" t="str">
            <v>08-279</v>
          </cell>
          <cell r="F1119">
            <v>577.34</v>
          </cell>
        </row>
        <row r="1120">
          <cell r="A1120" t="str">
            <v>08-280</v>
          </cell>
          <cell r="B1120" t="str">
            <v xml:space="preserve">Supply and fix aluminium door  closer  ( Deluxe model) anodized  bronze.    </v>
          </cell>
          <cell r="D1120" t="str">
            <v>Each</v>
          </cell>
          <cell r="E1120" t="str">
            <v>08-280</v>
          </cell>
          <cell r="F1120">
            <v>2190.04</v>
          </cell>
        </row>
        <row r="1121">
          <cell r="A1121" t="str">
            <v>08-281</v>
          </cell>
          <cell r="B1121" t="str">
            <v>Supply and fix aluminium door  closer  single  action (premium model) anodized aluminium.</v>
          </cell>
          <cell r="D1121" t="str">
            <v>Each</v>
          </cell>
          <cell r="E1121" t="str">
            <v>08-281</v>
          </cell>
          <cell r="F1121">
            <v>2382.4299999999998</v>
          </cell>
        </row>
        <row r="1122">
          <cell r="A1122" t="str">
            <v>08-282</v>
          </cell>
          <cell r="B1122" t="str">
            <v>Supply and fix floor concealed  door  closer  (swing machine,single/double action best quality (imported) 900 location applicable for door with upto 250mm with load bearing range upto 150 kg all as spd</v>
          </cell>
          <cell r="D1122" t="str">
            <v>Each</v>
          </cell>
          <cell r="E1122" t="str">
            <v>08-282</v>
          </cell>
          <cell r="F1122">
            <v>8795.43</v>
          </cell>
        </row>
        <row r="1124">
          <cell r="B1124" t="str">
            <v>9- STEEL AND IRON WORK</v>
          </cell>
        </row>
        <row r="1125">
          <cell r="B1125" t="str">
            <v>Structural Steel Works</v>
          </cell>
        </row>
        <row r="1126">
          <cell r="A1126" t="str">
            <v>09-01</v>
          </cell>
          <cell r="B1126" t="str">
            <v xml:space="preserve"> Supply and fix joists, channels, angles or Tee sections fixed independently with out connecting plates, etc.cut to ordinary length.</v>
          </cell>
          <cell r="D1126" t="str">
            <v>Kg</v>
          </cell>
          <cell r="E1126" t="str">
            <v>09-01</v>
          </cell>
          <cell r="F1126">
            <v>121.64</v>
          </cell>
        </row>
        <row r="1127">
          <cell r="A1127" t="str">
            <v>09-02</v>
          </cell>
          <cell r="B1127" t="str">
            <v xml:space="preserve"> Supply and fix joists, channels, angles or Tee sections fixed independently with out connecting plates, etc. cut to ordinary length.but erection only</v>
          </cell>
          <cell r="D1127" t="str">
            <v>Kg</v>
          </cell>
          <cell r="E1127" t="str">
            <v>09-02</v>
          </cell>
          <cell r="F1127">
            <v>7.82</v>
          </cell>
        </row>
        <row r="1128">
          <cell r="A1128" t="str">
            <v>09-03</v>
          </cell>
          <cell r="B1128" t="str">
            <v>Add  to item 09- 1 or 08-2  if  fixed in repairs.</v>
          </cell>
          <cell r="D1128" t="str">
            <v>Kg</v>
          </cell>
          <cell r="E1128" t="str">
            <v>09-03</v>
          </cell>
          <cell r="F1128">
            <v>4.6900000000000004</v>
          </cell>
        </row>
        <row r="1129">
          <cell r="A1129" t="str">
            <v>09-04</v>
          </cell>
          <cell r="B1129" t="str">
            <v xml:space="preserve">Supply and fix purlins, hips,and the like, main and cross beams or girders with angle cleats and other connecting plates, cut to dead length where required. </v>
          </cell>
          <cell r="D1129" t="str">
            <v>Kg</v>
          </cell>
          <cell r="E1129" t="str">
            <v>09-04</v>
          </cell>
          <cell r="F1129">
            <v>127.66</v>
          </cell>
        </row>
        <row r="1130">
          <cell r="A1130" t="str">
            <v>09-05</v>
          </cell>
          <cell r="B1130" t="str">
            <v>Supply and fix purlins, hips,and the like, main and cross beams or girders with angle cleats and other connecting plates, cut to dead length where required. but erection only</v>
          </cell>
          <cell r="D1130" t="str">
            <v>Kg</v>
          </cell>
          <cell r="E1130" t="str">
            <v>09-05</v>
          </cell>
          <cell r="F1130">
            <v>1049</v>
          </cell>
        </row>
        <row r="1131">
          <cell r="A1131" t="str">
            <v>09-06</v>
          </cell>
          <cell r="B1131" t="str">
            <v>Add to item 09-4 or 09-5  if fixed in repairs.</v>
          </cell>
          <cell r="D1131" t="str">
            <v>Kg</v>
          </cell>
          <cell r="E1131" t="str">
            <v>09-06</v>
          </cell>
          <cell r="F1131">
            <v>6.3</v>
          </cell>
        </row>
        <row r="1132">
          <cell r="A1132" t="str">
            <v>09-07</v>
          </cell>
          <cell r="B1132" t="str">
            <v>Supply and fix  build up girders, ordinary  and compound stanchions for weel runs, plate forms, gate/door coverings including screws , bolts and nuts etc. or welding in lieu of rivetiting etc.</v>
          </cell>
          <cell r="D1132" t="str">
            <v>Kg</v>
          </cell>
          <cell r="E1132" t="str">
            <v>09-07</v>
          </cell>
          <cell r="F1132">
            <v>142.47</v>
          </cell>
        </row>
        <row r="1133">
          <cell r="A1133" t="str">
            <v>09-08</v>
          </cell>
          <cell r="B1133" t="str">
            <v>Build up girders, ordinary  and compound stanchions for weel runs, plate forms, gate/door coverings including screws , bolts and nuts etc. or welding in lieu of rivetiting etc.but erection only.</v>
          </cell>
          <cell r="D1133" t="str">
            <v>Kg</v>
          </cell>
          <cell r="E1133" t="str">
            <v>09-08</v>
          </cell>
          <cell r="F1133">
            <v>10.49</v>
          </cell>
        </row>
        <row r="1134">
          <cell r="A1134" t="str">
            <v>09-09</v>
          </cell>
          <cell r="B1134" t="str">
            <v>Add to item 09-7 or 09-8  if fixed in repairs.</v>
          </cell>
          <cell r="D1134" t="str">
            <v>Kg</v>
          </cell>
          <cell r="E1134" t="str">
            <v>09-09</v>
          </cell>
          <cell r="F1134">
            <v>6.3</v>
          </cell>
        </row>
        <row r="1135">
          <cell r="A1135" t="str">
            <v>09-10</v>
          </cell>
          <cell r="B1135" t="str">
            <v>Supply and fix roof trusses, framed structure, walls, pieces, purlin cleats, etc and all connections including welding  in lieu of  riveting etc.</v>
          </cell>
          <cell r="D1135" t="str">
            <v>Kg</v>
          </cell>
          <cell r="E1135" t="str">
            <v>09-10</v>
          </cell>
          <cell r="F1135">
            <v>151.13999999999999</v>
          </cell>
        </row>
        <row r="1136">
          <cell r="A1136" t="str">
            <v>09-11</v>
          </cell>
          <cell r="B1136" t="str">
            <v>Trusses, framed structure, walls, pieces, purlin cleats, etc and all connections including welding  in lieu of  riveting etc.but erection only</v>
          </cell>
          <cell r="D1136" t="str">
            <v>Kg</v>
          </cell>
          <cell r="E1136" t="str">
            <v>09-11</v>
          </cell>
          <cell r="F1136">
            <v>19.16</v>
          </cell>
        </row>
        <row r="1137">
          <cell r="A1137" t="str">
            <v>09-12</v>
          </cell>
          <cell r="B1137" t="str">
            <v>Add to item 09-10 or 09-11  if fixed in repairs.</v>
          </cell>
          <cell r="D1137" t="str">
            <v>Kg</v>
          </cell>
          <cell r="E1137" t="str">
            <v>09-12</v>
          </cell>
          <cell r="F1137">
            <v>11.49</v>
          </cell>
        </row>
        <row r="1138">
          <cell r="A1138" t="str">
            <v>09-13</v>
          </cell>
          <cell r="B1138" t="str">
            <v>Supply and fix framed staircases, framed doors and gates prepared for attachment of coverings including hooks, hinges slidings or hanging door fitting,fastening ( except lock) and hanging and fixed complete.( covering to be paid extra as "Supply and fix")</v>
          </cell>
          <cell r="D1138" t="str">
            <v>Kg</v>
          </cell>
          <cell r="E1138" t="str">
            <v>09-13</v>
          </cell>
          <cell r="F1138">
            <v>151.5</v>
          </cell>
        </row>
        <row r="1139">
          <cell r="A1139" t="str">
            <v>09-14</v>
          </cell>
          <cell r="B1139" t="str">
            <v>Framed staircases, framed doors and gates prepared for attachment of coverings including hooks, hinges slidings or hangingdoor fitting,fastening ( except lock) and hanging and fixed complete.( covering to be paid extra as "Supply and fix") including weldi</v>
          </cell>
          <cell r="D1139" t="str">
            <v>Kg</v>
          </cell>
          <cell r="E1139" t="str">
            <v>09-14</v>
          </cell>
          <cell r="F1139">
            <v>24.69</v>
          </cell>
        </row>
        <row r="1140">
          <cell r="A1140" t="str">
            <v>09-15</v>
          </cell>
          <cell r="B1140" t="str">
            <v>Add to item 09-13 or 09-14  if fixed in repairs.</v>
          </cell>
          <cell r="D1140" t="str">
            <v>Kg</v>
          </cell>
          <cell r="E1140" t="str">
            <v>09-15</v>
          </cell>
          <cell r="F1140">
            <v>14.81</v>
          </cell>
        </row>
        <row r="1141">
          <cell r="B1141" t="str">
            <v>General Steel Work</v>
          </cell>
        </row>
        <row r="1142">
          <cell r="A1142" t="str">
            <v>09-16</v>
          </cell>
          <cell r="B1142" t="str">
            <v xml:space="preserve">Supply and fix hold fast, guard bars, Straps for wooden trusses, holding down bolts with washers, ladders, railings, brackets, pipe supports, tie rods and balusters, chimny bars, chains, rings shackles, hinges and type, grating or gullies, etc. including </v>
          </cell>
          <cell r="D1142" t="str">
            <v>Kg</v>
          </cell>
          <cell r="E1142" t="str">
            <v>09-16</v>
          </cell>
          <cell r="F1142">
            <v>171</v>
          </cell>
        </row>
        <row r="1143">
          <cell r="A1143" t="str">
            <v>09-17</v>
          </cell>
          <cell r="B1143" t="str">
            <v>Hold fast, guard bars, Straps for wooden trusses, holding down bolts with washers, ladders, railings, brackets, pipe supports, tie rods and balusters, chimny bars, chains, rings shackles, hinges and type, grating or gullies, etc. including bolts, nuts, wa</v>
          </cell>
          <cell r="D1143" t="str">
            <v>Kg</v>
          </cell>
          <cell r="E1143" t="str">
            <v>09-17</v>
          </cell>
          <cell r="F1143">
            <v>45.28</v>
          </cell>
        </row>
        <row r="1144">
          <cell r="A1144" t="str">
            <v>09-18</v>
          </cell>
          <cell r="B1144" t="str">
            <v>Add to item 09-16 or 09-17  if fixed in repairs.</v>
          </cell>
          <cell r="D1144" t="str">
            <v>Kg</v>
          </cell>
          <cell r="E1144" t="str">
            <v>09-18</v>
          </cell>
          <cell r="F1144">
            <v>27.17</v>
          </cell>
        </row>
        <row r="1145">
          <cell r="A1145" t="str">
            <v>09-19</v>
          </cell>
          <cell r="B1145" t="str">
            <v>Supply and fix wind ties including punching and fixing in any position complete.</v>
          </cell>
          <cell r="D1145" t="str">
            <v>Kg</v>
          </cell>
          <cell r="E1145" t="str">
            <v>09-19</v>
          </cell>
          <cell r="F1145">
            <v>131.84</v>
          </cell>
        </row>
        <row r="1146">
          <cell r="A1146" t="str">
            <v>09-20</v>
          </cell>
          <cell r="B1146" t="str">
            <v>Supply and fix wind ties including punching and fixing in any position complete. but erection only.</v>
          </cell>
          <cell r="D1146" t="str">
            <v>Kg</v>
          </cell>
          <cell r="E1146" t="str">
            <v>09-20</v>
          </cell>
          <cell r="F1146">
            <v>27.18</v>
          </cell>
        </row>
        <row r="1147">
          <cell r="A1147" t="str">
            <v>09-21</v>
          </cell>
          <cell r="B1147" t="str">
            <v>Add to item 09-19 or 09-20  if fixed in repairs.</v>
          </cell>
          <cell r="D1147" t="str">
            <v>Kg</v>
          </cell>
          <cell r="E1147" t="str">
            <v>09-21</v>
          </cell>
          <cell r="F1147">
            <v>16.3</v>
          </cell>
        </row>
        <row r="1148">
          <cell r="A1148" t="str">
            <v>09-22</v>
          </cell>
          <cell r="B1148" t="str">
            <v xml:space="preserve">Supply and fix  guard bars, grills, railing, ladders brackets, hooks hold fasts and frames etc; cut to dead length, reduced to size, shape, figure etc., including punching / drilling holes if necessary and fixing, assembling by welding or with the use of </v>
          </cell>
          <cell r="D1148" t="str">
            <v>Kg</v>
          </cell>
          <cell r="E1148" t="str">
            <v>09-22</v>
          </cell>
          <cell r="F1148">
            <v>156.13</v>
          </cell>
        </row>
        <row r="1149">
          <cell r="A1149" t="str">
            <v>09-23</v>
          </cell>
          <cell r="B1149" t="str">
            <v>Guard bars, grills, railing, ladders brackets, hooks hold fasts and frames etc; cut to dead length, reduced to size, shape, figure etc., including punching / drilling holes if necessary and fixing, assembling by welding or with the use of bolts, nuts, riv</v>
          </cell>
          <cell r="D1149" t="str">
            <v>Kg</v>
          </cell>
          <cell r="E1149" t="str">
            <v>09-23</v>
          </cell>
          <cell r="F1149">
            <v>41.27</v>
          </cell>
        </row>
        <row r="1150">
          <cell r="A1150" t="str">
            <v>09-24</v>
          </cell>
          <cell r="B1150" t="str">
            <v>Add to item 09-22 or 09-23  if fixed in repairs.</v>
          </cell>
          <cell r="D1150" t="str">
            <v>Kg</v>
          </cell>
          <cell r="E1150" t="str">
            <v>09-24</v>
          </cell>
          <cell r="F1150">
            <v>24.77</v>
          </cell>
        </row>
        <row r="1151">
          <cell r="A1151" t="str">
            <v>09-25</v>
          </cell>
          <cell r="B1151" t="str">
            <v>Supply and fix small article, weighing under 1 kg, hammered from the anvil, heated if necessary, reduced to any size or figure required, including drilling punching rivetting and roughly filed if necessary (Articles cannot be measured but can only be weig</v>
          </cell>
          <cell r="D1151" t="str">
            <v>Kg</v>
          </cell>
          <cell r="E1151" t="str">
            <v>09-25</v>
          </cell>
          <cell r="F1151">
            <v>222.99</v>
          </cell>
        </row>
        <row r="1152">
          <cell r="A1152" t="str">
            <v>09-26</v>
          </cell>
          <cell r="B1152" t="str">
            <v>Supply and fix small article,weighing 1 kg and upto under 3 kg. , hammered from the anvil, heated if necessary, reduced to any size or figure required, including drilling punching rivetting and roughly filed if necessary (Articles cannot be measured but c</v>
          </cell>
          <cell r="D1152" t="str">
            <v>Kg</v>
          </cell>
          <cell r="E1152" t="str">
            <v>09-26</v>
          </cell>
          <cell r="F1152">
            <v>180.05</v>
          </cell>
        </row>
        <row r="1153">
          <cell r="A1153" t="str">
            <v>09-27</v>
          </cell>
          <cell r="B1153" t="str">
            <v xml:space="preserve">Same as item  09-25 or 09-26  erection only.   </v>
          </cell>
          <cell r="D1153" t="str">
            <v>Kg</v>
          </cell>
          <cell r="E1153" t="str">
            <v>09-27</v>
          </cell>
          <cell r="F1153">
            <v>62.33</v>
          </cell>
        </row>
        <row r="1154">
          <cell r="A1154" t="str">
            <v>09-28</v>
          </cell>
          <cell r="B1154" t="str">
            <v>Add to item 09-25 or 09-26 or 09-27  if fixed in repairs.</v>
          </cell>
          <cell r="D1154" t="str">
            <v>Kg</v>
          </cell>
          <cell r="E1154" t="str">
            <v>09-28</v>
          </cell>
          <cell r="F1154">
            <v>37.44</v>
          </cell>
        </row>
        <row r="1155">
          <cell r="B1155" t="str">
            <v>Welding</v>
          </cell>
        </row>
        <row r="1156">
          <cell r="A1156" t="str">
            <v>09-29</v>
          </cell>
          <cell r="B1156" t="str">
            <v>Gas welding of MS or wrought iron 9 Sqmm</v>
          </cell>
          <cell r="D1156" t="str">
            <v>Metre</v>
          </cell>
          <cell r="E1156" t="str">
            <v>09-29</v>
          </cell>
          <cell r="F1156">
            <v>446.09</v>
          </cell>
        </row>
        <row r="1157">
          <cell r="A1157" t="str">
            <v>09-30</v>
          </cell>
          <cell r="B1157" t="str">
            <v>Electric  welding of MS or wrought iron 9 Sq mm</v>
          </cell>
          <cell r="D1157" t="str">
            <v>Metre</v>
          </cell>
          <cell r="E1157" t="str">
            <v>09-30</v>
          </cell>
          <cell r="F1157">
            <v>139.29</v>
          </cell>
        </row>
        <row r="1158">
          <cell r="B1158" t="str">
            <v>Screw Bolts</v>
          </cell>
        </row>
        <row r="1159">
          <cell r="A1159" t="str">
            <v>09-31</v>
          </cell>
          <cell r="B1159" t="str">
            <v>Suply and fix  bolts n-exceeding 10 mm dia and length n- exceeding 75mm, with hexagonal,incl square,cup or cheese heads, screwed, one washer and one hexagonal,or square nut.</v>
          </cell>
          <cell r="D1159" t="str">
            <v>Each</v>
          </cell>
          <cell r="E1159" t="str">
            <v>09-31</v>
          </cell>
          <cell r="F1159">
            <v>13.08</v>
          </cell>
        </row>
        <row r="1160">
          <cell r="A1160" t="str">
            <v>09-32</v>
          </cell>
          <cell r="B1160" t="str">
            <v>Suply and fix  bolts n-exceeding 10 mm dia and length   exc. 75 mm, but not-exceeding 150 mm., with hexagonal,square,cup or cheese heads, screwed, one washer and one hexagonal,or square nut.</v>
          </cell>
          <cell r="D1160" t="str">
            <v>Each</v>
          </cell>
          <cell r="E1160" t="str">
            <v>09-32</v>
          </cell>
          <cell r="F1160">
            <v>18.88</v>
          </cell>
        </row>
        <row r="1161">
          <cell r="A1161" t="str">
            <v>09-33</v>
          </cell>
          <cell r="B1161" t="str">
            <v>Suply and fix  bolts n-exceeding 10 mm dia and length exc. 150 mm, but n-exc. 300 mm. with hexagonal,square,cup or cheese heads, screwed, one washer and one hexagonal,or square nut.</v>
          </cell>
          <cell r="D1161" t="str">
            <v>Each</v>
          </cell>
          <cell r="E1161" t="str">
            <v>09-33</v>
          </cell>
          <cell r="F1161">
            <v>61.21</v>
          </cell>
        </row>
        <row r="1162">
          <cell r="A1162" t="str">
            <v>09-34</v>
          </cell>
          <cell r="B1162" t="str">
            <v xml:space="preserve">Same as item 09-31 or 09-32 or 09-33  but   fixing only.       </v>
          </cell>
          <cell r="D1162" t="str">
            <v>Each</v>
          </cell>
          <cell r="E1162" t="str">
            <v>09-34</v>
          </cell>
          <cell r="F1162">
            <v>3.49</v>
          </cell>
        </row>
        <row r="1163">
          <cell r="A1163" t="str">
            <v>09-35</v>
          </cell>
          <cell r="B1163" t="str">
            <v>Add to item 09-31 trough to 09-34 if fixed in repairs.</v>
          </cell>
          <cell r="D1163" t="str">
            <v>Each</v>
          </cell>
          <cell r="E1163" t="str">
            <v>09-35</v>
          </cell>
          <cell r="F1163">
            <v>1.86</v>
          </cell>
        </row>
        <row r="1164">
          <cell r="A1164" t="str">
            <v>09-36</v>
          </cell>
          <cell r="B1164" t="str">
            <v>Suply and fix  bolts exceeding 10 mm but not-exceeding 18mm dia and length not- exceeding 75mm, with hexagonal,square,cup or cheese heads, screwed one or both ends, or one end enlarged or jagged or lewised, each with one washer and one hexagonal or square</v>
          </cell>
          <cell r="D1164" t="str">
            <v>Each</v>
          </cell>
          <cell r="E1164" t="str">
            <v>09-36</v>
          </cell>
          <cell r="F1164">
            <v>50.94</v>
          </cell>
        </row>
        <row r="1165">
          <cell r="A1165" t="str">
            <v>09-37</v>
          </cell>
          <cell r="B1165" t="str">
            <v xml:space="preserve">Suply and fix  bolts exceeding 10 mm but not-exceeding 18mm dia and length exceeding 75 mm, but not-exceeding 150 mm., with hexagonal,square,cup or cheese heads, screwed one or both ends, or one end enlarged or jagged or lewised, each with one washer and </v>
          </cell>
          <cell r="D1165" t="str">
            <v>Each</v>
          </cell>
          <cell r="E1165" t="str">
            <v>09-37</v>
          </cell>
          <cell r="F1165">
            <v>80.44</v>
          </cell>
        </row>
        <row r="1166">
          <cell r="A1166" t="str">
            <v>09-38</v>
          </cell>
          <cell r="B1166" t="str">
            <v>Suply and fix  bolts exceeding 10 mm but not-exceeding 18mm dia and length exceeding 150 mm,  not-exceeding 300 mm., with hexagonal,square,cup or cheese heads, screwed one or both ends, or one end enlarged or jagged or lewised, each with one washer and on</v>
          </cell>
          <cell r="D1166" t="str">
            <v>Each</v>
          </cell>
          <cell r="E1166" t="str">
            <v>09-38</v>
          </cell>
          <cell r="F1166">
            <v>123.39</v>
          </cell>
        </row>
        <row r="1167">
          <cell r="A1167" t="str">
            <v>09-39</v>
          </cell>
          <cell r="B1167" t="str">
            <v xml:space="preserve">Same as item 09-36 or 09-37 or 09-38  but   fixing only.       </v>
          </cell>
          <cell r="D1167" t="str">
            <v>Each</v>
          </cell>
          <cell r="E1167" t="str">
            <v>09-39</v>
          </cell>
          <cell r="F1167">
            <v>4.0999999999999996</v>
          </cell>
        </row>
        <row r="1168">
          <cell r="A1168" t="str">
            <v>09-40</v>
          </cell>
          <cell r="B1168" t="str">
            <v>Add to item 09-36  to 08-39 if fixed in repairs.</v>
          </cell>
          <cell r="D1168" t="str">
            <v>Each</v>
          </cell>
          <cell r="E1168" t="str">
            <v>09-40</v>
          </cell>
          <cell r="F1168">
            <v>2.46</v>
          </cell>
        </row>
        <row r="1169">
          <cell r="A1169" t="str">
            <v>09-41</v>
          </cell>
          <cell r="B1169" t="str">
            <v>Suply and fix  bolts exceeding 18 mm but not-exceeing 25mm dia and length not- exceeding 75mm, with hexagonal,square,cup or cheese heads, screwed one or lewised, each with one washer and one hexagonal,square nut.</v>
          </cell>
          <cell r="D1169" t="str">
            <v>Each</v>
          </cell>
          <cell r="E1169" t="str">
            <v>09-41</v>
          </cell>
          <cell r="F1169">
            <v>147.55000000000001</v>
          </cell>
        </row>
        <row r="1170">
          <cell r="A1170" t="str">
            <v>09-42</v>
          </cell>
          <cell r="B1170" t="str">
            <v>Suply and fix  bolts exceeding 18 mm but not-exceeing 25mm dia and  length exceeding 75 mm, and not-exceding 150 mm., with hexagonal, square, cup or cheese heads, screwed one or lewised, each with one washer and one hexagonal,square nut.</v>
          </cell>
          <cell r="D1170" t="str">
            <v>Each</v>
          </cell>
          <cell r="E1170" t="str">
            <v>09-42</v>
          </cell>
          <cell r="F1170">
            <v>219.38</v>
          </cell>
        </row>
        <row r="1171">
          <cell r="A1171" t="str">
            <v>09-43</v>
          </cell>
          <cell r="B1171" t="str">
            <v>Suply and fix  bolts exceeding 18 mm but not-exceeing 25mm dia and length exceeding 150 mm, and not-exceeding 300 mm. with hexagonal,square,cup or cheese heads, screwed one or lewised, each with one washer and one hexagonal,square nut.</v>
          </cell>
          <cell r="D1171" t="str">
            <v>Each</v>
          </cell>
          <cell r="E1171" t="str">
            <v>09-43</v>
          </cell>
          <cell r="F1171">
            <v>305.31</v>
          </cell>
        </row>
        <row r="1172">
          <cell r="A1172" t="str">
            <v>09-44</v>
          </cell>
          <cell r="B1172" t="str">
            <v xml:space="preserve">Same as item 09-41 or 09-42 or 09-43  but   fixing only.       </v>
          </cell>
          <cell r="D1172" t="str">
            <v>Each</v>
          </cell>
          <cell r="E1172" t="str">
            <v>09-44</v>
          </cell>
          <cell r="F1172">
            <v>6.46</v>
          </cell>
        </row>
        <row r="1173">
          <cell r="A1173" t="str">
            <v>09-45</v>
          </cell>
          <cell r="B1173" t="str">
            <v>Add to item 09-41  or 09-42 &amp; 09-43 if fixed in repairs.</v>
          </cell>
          <cell r="D1173" t="str">
            <v>Each</v>
          </cell>
          <cell r="E1173" t="str">
            <v>09-45</v>
          </cell>
          <cell r="F1173">
            <v>3.87</v>
          </cell>
        </row>
        <row r="1174">
          <cell r="B1174" t="str">
            <v>Galvanising.</v>
          </cell>
        </row>
        <row r="1175">
          <cell r="A1175" t="str">
            <v>09-46</v>
          </cell>
          <cell r="B1175" t="str">
            <v>Galvanizing light articels (weight not-exceeding 3kg each).</v>
          </cell>
          <cell r="D1175" t="str">
            <v>Kg</v>
          </cell>
          <cell r="E1175" t="str">
            <v>09-46</v>
          </cell>
          <cell r="F1175">
            <v>28.4</v>
          </cell>
        </row>
        <row r="1176">
          <cell r="A1176" t="str">
            <v>09-47</v>
          </cell>
          <cell r="B1176" t="str">
            <v>Galvanizing  iron  steel work (not else where providing) any description, area galvanized measured flat (not girth).</v>
          </cell>
          <cell r="D1176" t="str">
            <v>Sqm</v>
          </cell>
          <cell r="E1176" t="str">
            <v>09-47</v>
          </cell>
          <cell r="F1176">
            <v>161.22</v>
          </cell>
        </row>
        <row r="1177">
          <cell r="B1177" t="str">
            <v>Cast iron  Work.</v>
          </cell>
        </row>
        <row r="1178">
          <cell r="A1178" t="str">
            <v>09-48</v>
          </cell>
          <cell r="B1178" t="str">
            <v>Supply and fix cast iron work weight not-exceeding 6kg unmachined in brackets, gully tops gratings, frames, fire doors,  stop cock boxes manhole covers and the like.</v>
          </cell>
          <cell r="D1178" t="str">
            <v>Kg</v>
          </cell>
          <cell r="E1178" t="str">
            <v>09-48</v>
          </cell>
          <cell r="F1178">
            <v>294.74</v>
          </cell>
        </row>
        <row r="1179">
          <cell r="A1179" t="str">
            <v>09-49</v>
          </cell>
          <cell r="B1179" t="str">
            <v>Supply and fix cast iron work weight exceeding 6kg unmachined in brackets, gully tops gratings, frames, fire doors,  stop cock boxes manhole covers and the like.</v>
          </cell>
          <cell r="D1179" t="str">
            <v>Kg</v>
          </cell>
          <cell r="E1179" t="str">
            <v>09-49</v>
          </cell>
          <cell r="F1179">
            <v>228.83</v>
          </cell>
        </row>
        <row r="1180">
          <cell r="A1180" t="str">
            <v>09-50</v>
          </cell>
          <cell r="B1180" t="str">
            <v xml:space="preserve">Supply and fix cast iron work weight not-exceeding 6kg machine turned  as in  pullyes etc.     </v>
          </cell>
          <cell r="D1180" t="str">
            <v>Kg</v>
          </cell>
          <cell r="E1180" t="str">
            <v>09-50</v>
          </cell>
          <cell r="F1180">
            <v>426.44</v>
          </cell>
        </row>
        <row r="1181">
          <cell r="A1181" t="str">
            <v>09-51</v>
          </cell>
          <cell r="B1181" t="str">
            <v xml:space="preserve">Supply and fix cast iron work weight exceeding 6kg machine turned  as in  pullyes etc.     </v>
          </cell>
          <cell r="D1181" t="str">
            <v>Kg</v>
          </cell>
          <cell r="E1181" t="str">
            <v>09-51</v>
          </cell>
          <cell r="F1181">
            <v>262.75</v>
          </cell>
        </row>
        <row r="1182">
          <cell r="B1182" t="str">
            <v>Steel Reinforcement.</v>
          </cell>
        </row>
        <row r="1183">
          <cell r="A1183" t="str">
            <v>09-52</v>
          </cell>
          <cell r="B1183" t="str">
            <v>Supply and fix MS bars round, square or flat including cutting, bending, binding and placing reinforcment in position.</v>
          </cell>
          <cell r="D1183" t="str">
            <v>Kg</v>
          </cell>
          <cell r="E1183" t="str">
            <v>09-52</v>
          </cell>
          <cell r="F1183">
            <v>98.6</v>
          </cell>
        </row>
        <row r="1184">
          <cell r="A1184" t="str">
            <v>09-53</v>
          </cell>
          <cell r="B1184" t="str">
            <v xml:space="preserve">Bars round, square or flat including cutting, bending, binding and placing reinforcment in position.but except cost of bars.          </v>
          </cell>
          <cell r="D1184" t="str">
            <v>Kg</v>
          </cell>
          <cell r="E1184" t="str">
            <v>09-53</v>
          </cell>
          <cell r="F1184">
            <v>14.75</v>
          </cell>
        </row>
        <row r="1185">
          <cell r="A1185" t="str">
            <v>09-54</v>
          </cell>
          <cell r="B1185" t="str">
            <v>Supply and fix bars round, using deformed bars grade - 40 including cutting, bending, binding and placing reinforcement  in position.</v>
          </cell>
          <cell r="D1185" t="str">
            <v>Kg</v>
          </cell>
          <cell r="E1185" t="str">
            <v>09-54</v>
          </cell>
          <cell r="F1185">
            <v>112.58</v>
          </cell>
        </row>
        <row r="1186">
          <cell r="A1186" t="str">
            <v>09-55</v>
          </cell>
          <cell r="B1186" t="str">
            <v>Bars round, using deformed bars grade - 40 including cutting, bending, binding and placing reinforcement  in position.but except cost of bar</v>
          </cell>
          <cell r="D1186" t="str">
            <v>Kg</v>
          </cell>
          <cell r="E1186" t="str">
            <v>09-55</v>
          </cell>
          <cell r="F1186">
            <v>14.75</v>
          </cell>
        </row>
        <row r="1187">
          <cell r="A1187" t="str">
            <v>09-56</v>
          </cell>
          <cell r="B1187" t="str">
            <v>Supply and fix bars round, using deformed bars grade - 60 including cutting, bending,  binding and placing reinforcement  in position.</v>
          </cell>
          <cell r="D1187" t="str">
            <v>Kg</v>
          </cell>
          <cell r="E1187" t="str">
            <v>09-56</v>
          </cell>
          <cell r="F1187">
            <v>118.42</v>
          </cell>
        </row>
        <row r="1188">
          <cell r="A1188" t="str">
            <v>09-57</v>
          </cell>
          <cell r="B1188" t="str">
            <v>Bars round, using deformed bars grade - 60 including cutting, bending,  binding and placing reinforcement  in position.but except cost of bars.</v>
          </cell>
          <cell r="D1188" t="str">
            <v>Kg</v>
          </cell>
          <cell r="E1188" t="str">
            <v>09-57</v>
          </cell>
          <cell r="F1188">
            <v>14.75</v>
          </cell>
        </row>
        <row r="1189">
          <cell r="A1189" t="str">
            <v>09-58</v>
          </cell>
          <cell r="B1189" t="str">
            <v>Supply and fix bars round, using  ribbed tor steel  including cutting, bending, binding and placing reinforcement  in position.</v>
          </cell>
          <cell r="D1189" t="str">
            <v>Kg</v>
          </cell>
          <cell r="E1189" t="str">
            <v>09-58</v>
          </cell>
          <cell r="F1189">
            <v>129.22</v>
          </cell>
        </row>
        <row r="1190">
          <cell r="A1190" t="str">
            <v>09-59</v>
          </cell>
          <cell r="B1190" t="str">
            <v xml:space="preserve">Bars round, using  ribbed tor steel  including cutting, bending, binding and placing reinforcement  in position.but except cost of bars.          </v>
          </cell>
          <cell r="D1190" t="str">
            <v>Kg</v>
          </cell>
          <cell r="E1190" t="str">
            <v>09-59</v>
          </cell>
          <cell r="F1190">
            <v>14.75</v>
          </cell>
        </row>
        <row r="1191">
          <cell r="A1191" t="str">
            <v>09-60</v>
          </cell>
          <cell r="B1191" t="str">
            <v xml:space="preserve">Supply and fix steel reinforcement for pre stressed concrete, in beams, girders etc;  incl Post-tensioning all as spd. </v>
          </cell>
          <cell r="D1191" t="str">
            <v>Kg</v>
          </cell>
          <cell r="E1191" t="str">
            <v>09-60</v>
          </cell>
          <cell r="F1191">
            <v>266.10000000000002</v>
          </cell>
        </row>
        <row r="1192">
          <cell r="A1192" t="str">
            <v>09-61</v>
          </cell>
          <cell r="B1192" t="str">
            <v xml:space="preserve">Supply and fix steel reinforcement for pre stressed concrete, in beams, girders etc;  incl Post-tensioning all as spd. but except cost of bars.          </v>
          </cell>
          <cell r="D1192" t="str">
            <v>Kg</v>
          </cell>
          <cell r="E1192" t="str">
            <v>09-61</v>
          </cell>
          <cell r="F1192">
            <v>65.05</v>
          </cell>
        </row>
        <row r="1193">
          <cell r="A1193" t="str">
            <v>09-62</v>
          </cell>
          <cell r="B1193" t="str">
            <v xml:space="preserve">Supply and fix XPM expended metal, 38mm x 44mm mash 18 gague , BRC fabric weld mesh, Maxweld, etc;  in reinforcement or in other positions like doors, partition  and lathing for plaster to shape size as required, including binding with 14 SWG wire, nails </v>
          </cell>
          <cell r="D1193" t="str">
            <v>Kg</v>
          </cell>
          <cell r="E1193" t="str">
            <v>09-62</v>
          </cell>
          <cell r="F1193">
            <v>327.06</v>
          </cell>
        </row>
        <row r="1194">
          <cell r="A1194" t="str">
            <v>09-63</v>
          </cell>
          <cell r="B1194" t="str">
            <v xml:space="preserve">Supply and fix XPM expended metal, 25mm x 25mm mash 18 gague , BRC fabric weld mesh, Maxweld, etc;  in reinforcement or in other positions like doors, partition  and lathing for plaster to shape size as required, including binding with 14 SWG wire, nails </v>
          </cell>
          <cell r="D1194" t="str">
            <v>Sqm</v>
          </cell>
          <cell r="E1194" t="str">
            <v>09-63</v>
          </cell>
          <cell r="F1194">
            <v>349.96</v>
          </cell>
        </row>
        <row r="1195">
          <cell r="A1195" t="str">
            <v>09-64</v>
          </cell>
          <cell r="B1195" t="str">
            <v>Supply and fix XPM expended metal, 38mm x 44mm mash 16 gague , BRC fabric weld mesh, Maxweld, etc;  in reinforcement or in  positions like doors, partition  and lathing for plaster to shape size as required, including binding with 14 SWG wire, nails stapl</v>
          </cell>
          <cell r="D1195" t="str">
            <v>Sqm</v>
          </cell>
          <cell r="E1195" t="str">
            <v>09-64</v>
          </cell>
          <cell r="F1195">
            <v>459.04</v>
          </cell>
        </row>
        <row r="1196">
          <cell r="A1196" t="str">
            <v>09-65</v>
          </cell>
          <cell r="B1196" t="str">
            <v>Supply and fix XPM expended metal, 25mm x 25mm mash 16 gague , BRC fabric weld mesh, Maxweld, etc;  in reinforcement or in  positions like doors, partition  and lathing for plaster to shape size as required, including binding with 14 SWG wire, nails stapl</v>
          </cell>
          <cell r="D1196" t="str">
            <v>Sqm</v>
          </cell>
          <cell r="E1196" t="str">
            <v>09-65</v>
          </cell>
          <cell r="F1196">
            <v>495.4</v>
          </cell>
        </row>
        <row r="1197">
          <cell r="A1197" t="str">
            <v>09-66</v>
          </cell>
          <cell r="B1197" t="str">
            <v>Same as item 09-64  or 09-65 but except cost of fabric etc.</v>
          </cell>
          <cell r="D1197" t="str">
            <v>Sqm</v>
          </cell>
          <cell r="E1197" t="str">
            <v>09-66</v>
          </cell>
          <cell r="F1197">
            <v>61.76</v>
          </cell>
        </row>
        <row r="1198">
          <cell r="B1198" t="str">
            <v>Plain Sheeting.</v>
          </cell>
        </row>
        <row r="1199">
          <cell r="A1199" t="str">
            <v>09-67</v>
          </cell>
          <cell r="B1199" t="str">
            <v>Supply and fix black sheets 24 BG in walls, floors, ceilings, etc.</v>
          </cell>
          <cell r="D1199" t="str">
            <v>Sqm</v>
          </cell>
          <cell r="E1199" t="str">
            <v>09-67</v>
          </cell>
          <cell r="F1199">
            <v>788.73</v>
          </cell>
        </row>
        <row r="1200">
          <cell r="A1200" t="str">
            <v>09-68</v>
          </cell>
          <cell r="B1200" t="str">
            <v>Supply and fix black sheets 22 BG in walls, floors, ceilings, etc.</v>
          </cell>
          <cell r="D1200" t="str">
            <v>Sqm</v>
          </cell>
          <cell r="E1200" t="str">
            <v>09-68</v>
          </cell>
          <cell r="F1200">
            <v>951.45</v>
          </cell>
        </row>
        <row r="1201">
          <cell r="A1201" t="str">
            <v>09-69</v>
          </cell>
          <cell r="B1201" t="str">
            <v>Supply and fix black sheets 20 BG in walls, floors, ceilings, etc.</v>
          </cell>
          <cell r="D1201" t="str">
            <v>Sqm</v>
          </cell>
          <cell r="E1201" t="str">
            <v>09-69</v>
          </cell>
          <cell r="F1201">
            <v>1123.53</v>
          </cell>
        </row>
        <row r="1202">
          <cell r="A1202" t="str">
            <v>09-70</v>
          </cell>
          <cell r="B1202" t="str">
            <v>Supply and fix black sheets 18 BG in walls, floors, ceilings, etc.</v>
          </cell>
          <cell r="D1202" t="str">
            <v>Sqm</v>
          </cell>
          <cell r="E1202" t="str">
            <v>09-70</v>
          </cell>
          <cell r="F1202">
            <v>1295.6099999999999</v>
          </cell>
        </row>
        <row r="1203">
          <cell r="A1203" t="str">
            <v>09-71</v>
          </cell>
          <cell r="B1203" t="str">
            <v>Same as item 09-67 through to 09-70 but fixing only</v>
          </cell>
          <cell r="D1203" t="str">
            <v>Sqm</v>
          </cell>
          <cell r="E1203" t="str">
            <v>09-71</v>
          </cell>
          <cell r="F1203">
            <v>91.06</v>
          </cell>
        </row>
        <row r="1204">
          <cell r="A1204" t="str">
            <v>09-72</v>
          </cell>
          <cell r="B1204" t="str">
            <v>Supply and fix  GI sheets 24 BG in walls, floors, ceilings, etc.</v>
          </cell>
          <cell r="D1204" t="str">
            <v>Sqm</v>
          </cell>
          <cell r="E1204" t="str">
            <v>09-72</v>
          </cell>
          <cell r="F1204">
            <v>932.77</v>
          </cell>
        </row>
        <row r="1205">
          <cell r="A1205" t="str">
            <v>09-73</v>
          </cell>
          <cell r="B1205" t="str">
            <v>Supply and fix  GI sheets 22 BG in walls, floors, ceilings, etc.</v>
          </cell>
          <cell r="D1205" t="str">
            <v>Sqm</v>
          </cell>
          <cell r="E1205" t="str">
            <v>09-73</v>
          </cell>
          <cell r="F1205">
            <v>1131.7</v>
          </cell>
        </row>
        <row r="1206">
          <cell r="A1206" t="str">
            <v>09-74</v>
          </cell>
          <cell r="B1206" t="str">
            <v>Supply and fix  GI sheets 20 BG in walls, floors, ceilings, etc.</v>
          </cell>
          <cell r="D1206" t="str">
            <v>Sqm</v>
          </cell>
          <cell r="E1206" t="str">
            <v>09-74</v>
          </cell>
          <cell r="F1206">
            <v>1364.69</v>
          </cell>
        </row>
        <row r="1207">
          <cell r="A1207" t="str">
            <v>09-75</v>
          </cell>
          <cell r="B1207" t="str">
            <v>Supply and fix  GI sheets 18 BG in walls, floors, ceilings, etc.</v>
          </cell>
          <cell r="D1207" t="str">
            <v>Sqm</v>
          </cell>
          <cell r="E1207" t="str">
            <v>09-75</v>
          </cell>
          <cell r="F1207">
            <v>1489.93</v>
          </cell>
        </row>
        <row r="1208">
          <cell r="A1208" t="str">
            <v>09-76</v>
          </cell>
          <cell r="B1208" t="str">
            <v>Same as item 09-72 2 to 09-75 but fixing only</v>
          </cell>
          <cell r="D1208" t="str">
            <v>Sqm</v>
          </cell>
          <cell r="E1208" t="str">
            <v>09-76</v>
          </cell>
          <cell r="F1208">
            <v>91.06</v>
          </cell>
        </row>
        <row r="1209">
          <cell r="A1209" t="str">
            <v>09-77</v>
          </cell>
          <cell r="B1209" t="str">
            <v xml:space="preserve">Supply and fix black sheets 24 BG in hearths ,troughs, protection sheets behind stoves, covering to frames and doors including edges sleeve pieces, curb to hearths, over wooden cores, edges of mangers  etc. </v>
          </cell>
          <cell r="D1209" t="str">
            <v>Sqm</v>
          </cell>
          <cell r="E1209" t="str">
            <v>09-77</v>
          </cell>
          <cell r="F1209">
            <v>910.71</v>
          </cell>
        </row>
        <row r="1210">
          <cell r="A1210" t="str">
            <v>09-78</v>
          </cell>
          <cell r="B1210" t="str">
            <v xml:space="preserve">Supply and fix black sheets 22 BG in hearths ,troughs, protection sheets behind stoves, covering to frames and doors including edges sleeve pieces, curb to hearths, over wooden cores, edges of mangers  etc. </v>
          </cell>
          <cell r="D1210" t="str">
            <v>Sqm</v>
          </cell>
          <cell r="E1210" t="str">
            <v>09-78</v>
          </cell>
          <cell r="F1210">
            <v>1068.08</v>
          </cell>
        </row>
        <row r="1211">
          <cell r="A1211" t="str">
            <v>09-79</v>
          </cell>
          <cell r="B1211" t="str">
            <v xml:space="preserve">Supply and fix black sheets 20 BG in hearths ,troughs, protection sheets behind stoves, covering to frames and doors including edges sleeve pieces, curb to hearths, over wooden cores, edges of mangers  etc. </v>
          </cell>
          <cell r="D1211" t="str">
            <v>Sqm</v>
          </cell>
          <cell r="E1211" t="str">
            <v>09-79</v>
          </cell>
          <cell r="F1211">
            <v>1256.08</v>
          </cell>
        </row>
        <row r="1212">
          <cell r="A1212" t="str">
            <v>09-80</v>
          </cell>
          <cell r="B1212" t="str">
            <v xml:space="preserve">Supply and fix black sheets 18 BG in hearths ,troughs, protection sheets behind stoves, covering to frames and doors including edges sleeve pieces, curb to hearths, over wooden cores, edges of mangers  etc. </v>
          </cell>
          <cell r="D1212" t="str">
            <v>Sqm</v>
          </cell>
          <cell r="E1212" t="str">
            <v>09-80</v>
          </cell>
          <cell r="F1212">
            <v>1436.33</v>
          </cell>
        </row>
        <row r="1213">
          <cell r="A1213" t="str">
            <v>09-81</v>
          </cell>
          <cell r="B1213" t="str">
            <v xml:space="preserve">Same as item 09-77 to 09-80 but fixing only  </v>
          </cell>
          <cell r="D1213" t="str">
            <v>Sqm</v>
          </cell>
          <cell r="E1213" t="str">
            <v>09-81</v>
          </cell>
          <cell r="F1213">
            <v>174.43</v>
          </cell>
        </row>
        <row r="1214">
          <cell r="A1214" t="str">
            <v>09-82</v>
          </cell>
          <cell r="B1214" t="str">
            <v>Supply and fix galvanized iron  24 BG in hearths, troughs, protection sheets behind stoves, coverings to frames and doors including edges sleeve  pieces, curb to hearths, over wooden cores, edges of mangers, etc.</v>
          </cell>
          <cell r="D1214" t="str">
            <v>Sqm</v>
          </cell>
          <cell r="E1214" t="str">
            <v>09-82</v>
          </cell>
          <cell r="F1214">
            <v>1066.0999999999999</v>
          </cell>
        </row>
        <row r="1215">
          <cell r="A1215" t="str">
            <v>09-83</v>
          </cell>
          <cell r="B1215" t="str">
            <v>Supply and fix galvanized iron  22 BG in hearths, troughs, protection sheets behind stoves, coverings to frames and doors including edges sleeve  pieces, curb to hearths, over wooden cores, edges of mangers, etc.</v>
          </cell>
          <cell r="D1215" t="str">
            <v>Sqm</v>
          </cell>
          <cell r="E1215" t="str">
            <v>09-83</v>
          </cell>
          <cell r="F1215">
            <v>1266.05</v>
          </cell>
        </row>
        <row r="1216">
          <cell r="A1216" t="str">
            <v>09-84</v>
          </cell>
          <cell r="B1216" t="str">
            <v>Supply and fix galvanized iron  20 BG in hearths, troughs, protection sheets behind stoves, coverings to frames and doors including edges sleeve  pieces, curb to hearths, over wooden cores, edges of mangers, etc.</v>
          </cell>
          <cell r="D1216" t="str">
            <v>Sqm</v>
          </cell>
          <cell r="E1216" t="str">
            <v>09-84</v>
          </cell>
          <cell r="F1216">
            <v>1510.13</v>
          </cell>
        </row>
        <row r="1217">
          <cell r="A1217" t="str">
            <v>09-85</v>
          </cell>
          <cell r="B1217" t="str">
            <v>Supply and fix galvanized iron  18 BG in hearths, troughs, protection sheets behind stoves, coverings to frames and doors including edges sleeve  pieces, curb to hearths, over wooden cores, edges of mangers, etc.</v>
          </cell>
          <cell r="D1217" t="str">
            <v>Sqm</v>
          </cell>
          <cell r="E1217" t="str">
            <v>09-85</v>
          </cell>
          <cell r="F1217">
            <v>1669.56</v>
          </cell>
        </row>
        <row r="1218">
          <cell r="A1218" t="str">
            <v>09-86</v>
          </cell>
          <cell r="B1218" t="str">
            <v xml:space="preserve">Same as item 09-82 to 09-85 but fixing only </v>
          </cell>
          <cell r="D1218" t="str">
            <v>Sqm</v>
          </cell>
          <cell r="E1218" t="str">
            <v>09-86</v>
          </cell>
          <cell r="F1218">
            <v>178.28</v>
          </cell>
        </row>
        <row r="1219">
          <cell r="A1219" t="str">
            <v>09-87</v>
          </cell>
          <cell r="B1219" t="str">
            <v xml:space="preserve">supply and fix pipes of black sheets 20 BG, any dia, welded or riveted side joints (fixed length to nearest 15mm). </v>
          </cell>
          <cell r="D1219" t="str">
            <v>Sqm</v>
          </cell>
          <cell r="E1219" t="str">
            <v>09-87</v>
          </cell>
          <cell r="F1219">
            <v>1378.97</v>
          </cell>
        </row>
        <row r="1220">
          <cell r="A1220" t="str">
            <v>09-88</v>
          </cell>
          <cell r="B1220" t="str">
            <v xml:space="preserve">supply and fix pipes of galvanized sheets 20 BG, any dia, welded or riveted side joints (fixed length to nearest 15mm). </v>
          </cell>
          <cell r="D1220" t="str">
            <v>Sqm</v>
          </cell>
          <cell r="E1220" t="str">
            <v>09-88</v>
          </cell>
          <cell r="F1220">
            <v>1448.06</v>
          </cell>
        </row>
        <row r="1221">
          <cell r="A1221" t="str">
            <v>09-89</v>
          </cell>
          <cell r="B1221" t="str">
            <v xml:space="preserve">supply and fix pipes of black sheets 18 BG, any dia, welded or rivetted side joints (fixed lenth to nearest 15mm). </v>
          </cell>
          <cell r="D1221" t="str">
            <v>Sqm</v>
          </cell>
          <cell r="E1221" t="str">
            <v>09-89</v>
          </cell>
          <cell r="F1221">
            <v>1391.88</v>
          </cell>
        </row>
        <row r="1222">
          <cell r="A1222" t="str">
            <v>09-90</v>
          </cell>
          <cell r="B1222" t="str">
            <v xml:space="preserve">supply and fix pipes of galvanized sheets 18 BG, any dia, welded or rivetted side joints (fixed lenth to nearest 15mm). </v>
          </cell>
          <cell r="D1222" t="str">
            <v>Sqm</v>
          </cell>
          <cell r="E1222" t="str">
            <v>09-90</v>
          </cell>
          <cell r="F1222">
            <v>1573.3</v>
          </cell>
        </row>
        <row r="1223">
          <cell r="A1223" t="str">
            <v>09-91</v>
          </cell>
          <cell r="B1223" t="str">
            <v xml:space="preserve">Same as item 09-89 to 09-90 but fixing only. </v>
          </cell>
          <cell r="D1223" t="str">
            <v>Sqm</v>
          </cell>
          <cell r="E1223" t="str">
            <v>09-91</v>
          </cell>
          <cell r="F1223">
            <v>174.43</v>
          </cell>
        </row>
        <row r="1224">
          <cell r="A1224" t="str">
            <v>09-92</v>
          </cell>
          <cell r="B1224" t="str">
            <v>Supply and fix cowels, elbows of black sheet 20 BG, (canister with soot door) bends, taped, oval short pieces for ranges.</v>
          </cell>
          <cell r="D1224" t="str">
            <v>Each</v>
          </cell>
          <cell r="E1224" t="str">
            <v>09-92</v>
          </cell>
          <cell r="F1224">
            <v>528.42999999999995</v>
          </cell>
        </row>
        <row r="1225">
          <cell r="A1225" t="str">
            <v>09-93</v>
          </cell>
          <cell r="B1225" t="str">
            <v>Supply and fix cowls, elbows of galvanized  sheet 20 BG, (canister with soot door) bends, taped, oval short pieces for ranges.</v>
          </cell>
          <cell r="D1225" t="str">
            <v>Each</v>
          </cell>
          <cell r="E1225" t="str">
            <v>09-93</v>
          </cell>
          <cell r="F1225">
            <v>620.78</v>
          </cell>
        </row>
        <row r="1226">
          <cell r="A1226" t="str">
            <v>09-94</v>
          </cell>
          <cell r="B1226" t="str">
            <v>Supply and fix cowels,elbows of black sheets 18 BG, (canister with soot door) bends,taped, oval short pieces for ranges.</v>
          </cell>
          <cell r="D1226" t="str">
            <v>Each</v>
          </cell>
          <cell r="E1226" t="str">
            <v>09-94</v>
          </cell>
          <cell r="F1226">
            <v>601.54</v>
          </cell>
        </row>
        <row r="1227">
          <cell r="A1227" t="str">
            <v>09-95</v>
          </cell>
          <cell r="B1227" t="str">
            <v>Supply and fix cowels,elbows ofgalvanized sheets 18 BG, (canister with soot door) bends,taped, oval short pieces for ranges.</v>
          </cell>
          <cell r="D1227" t="str">
            <v>Each</v>
          </cell>
          <cell r="E1227" t="str">
            <v>09-95</v>
          </cell>
          <cell r="F1227">
            <v>665.67</v>
          </cell>
        </row>
        <row r="1228">
          <cell r="A1228" t="str">
            <v>09-96</v>
          </cell>
          <cell r="B1228" t="str">
            <v xml:space="preserve">Same as item 09-94 to 09-95 but fixing only. </v>
          </cell>
          <cell r="D1228" t="str">
            <v>Each</v>
          </cell>
          <cell r="E1228" t="str">
            <v>09-96</v>
          </cell>
          <cell r="F1228">
            <v>51.3</v>
          </cell>
        </row>
        <row r="1229">
          <cell r="B1229" t="str">
            <v>Hoop Iron</v>
          </cell>
        </row>
        <row r="1230">
          <cell r="A1230" t="str">
            <v>09-97</v>
          </cell>
          <cell r="B1230" t="str">
            <v>Supply and fix hoop iron 25mm x 18 BG at 0.07 Kg/Metre in any position  (not elsewere stated ) including laps etc. as required.</v>
          </cell>
          <cell r="D1230" t="str">
            <v>Metre</v>
          </cell>
          <cell r="E1230" t="str">
            <v>09-97</v>
          </cell>
          <cell r="F1230">
            <v>45.01</v>
          </cell>
        </row>
        <row r="1231">
          <cell r="A1231" t="str">
            <v>09-98</v>
          </cell>
          <cell r="B1231" t="str">
            <v>Supply and fix hoop iron 25mm x 18 BG at 0.07 Kg/Metre in any position  (not elsewere stated ) including laps etc( galvanized sheets).. as required.</v>
          </cell>
          <cell r="D1231" t="str">
            <v>Metre</v>
          </cell>
          <cell r="E1231" t="str">
            <v>09-98</v>
          </cell>
          <cell r="F1231">
            <v>57.13</v>
          </cell>
        </row>
        <row r="1232">
          <cell r="A1232" t="str">
            <v>09-99</v>
          </cell>
          <cell r="B1232" t="str">
            <v>Same as item 09-97 but 40mm x 16G at 0.15 Kg/Metre.</v>
          </cell>
          <cell r="D1232" t="str">
            <v>Metre</v>
          </cell>
          <cell r="E1232" t="str">
            <v>09-99</v>
          </cell>
          <cell r="F1232">
            <v>71.94</v>
          </cell>
        </row>
        <row r="1233">
          <cell r="B1233" t="str">
            <v>wire for Fencing Etc.</v>
          </cell>
        </row>
        <row r="1234">
          <cell r="A1234" t="str">
            <v>09-100</v>
          </cell>
          <cell r="B1234" t="str">
            <v xml:space="preserve">supply and fix barbed wire galvanized 12 guage, 2 strands 4 point barbs at 75 mm apart fixed with staples, nails etc;  and connect up ends complete. </v>
          </cell>
          <cell r="D1234" t="str">
            <v>Metre</v>
          </cell>
          <cell r="E1234" t="str">
            <v>09-100</v>
          </cell>
          <cell r="F1234">
            <v>64.709999999999994</v>
          </cell>
        </row>
        <row r="1235">
          <cell r="A1235" t="str">
            <v>09-101</v>
          </cell>
          <cell r="B1235" t="str">
            <v xml:space="preserve">supply and fix barbed wire galvanized 14 guage, 2 strands 4 point barbs at 75 mm apart fixed with staples, nails etc;  and connect up ends complete. </v>
          </cell>
          <cell r="D1235" t="str">
            <v>Metre</v>
          </cell>
          <cell r="E1235" t="str">
            <v>09-101</v>
          </cell>
          <cell r="F1235">
            <v>51.24</v>
          </cell>
        </row>
        <row r="1236">
          <cell r="A1236" t="str">
            <v>09-102</v>
          </cell>
          <cell r="B1236" t="str">
            <v>Same as item 09-100 or 09-101 but fixing only.</v>
          </cell>
          <cell r="D1236" t="str">
            <v>Metre</v>
          </cell>
          <cell r="E1236" t="str">
            <v>09-102</v>
          </cell>
          <cell r="F1236">
            <v>31.04</v>
          </cell>
        </row>
        <row r="1237">
          <cell r="A1237" t="str">
            <v>09-103</v>
          </cell>
          <cell r="B1237" t="str">
            <v>Restraining and rescuring barbed wire fixed with staples, nails etc;  and connect up ends complete or taking down and removing to stores per strand.</v>
          </cell>
          <cell r="D1237" t="str">
            <v>Metre</v>
          </cell>
          <cell r="E1237" t="str">
            <v>09-103</v>
          </cell>
          <cell r="F1237">
            <v>19.37</v>
          </cell>
        </row>
        <row r="1238">
          <cell r="A1238" t="str">
            <v>09-104</v>
          </cell>
          <cell r="B1238" t="str">
            <v xml:space="preserve">Supply and fix 16 SWG  galvasined  plain wire  in any position.                    </v>
          </cell>
          <cell r="D1238" t="str">
            <v>Metre</v>
          </cell>
          <cell r="E1238" t="str">
            <v>09-104</v>
          </cell>
          <cell r="F1238">
            <v>11.98</v>
          </cell>
        </row>
        <row r="1239">
          <cell r="A1239" t="str">
            <v>09-105</v>
          </cell>
          <cell r="B1239" t="str">
            <v xml:space="preserve">Supply and fix 14 SWG  galvasined  plain wire  in any position.                    </v>
          </cell>
          <cell r="D1239" t="str">
            <v>Metre</v>
          </cell>
          <cell r="E1239" t="str">
            <v>09-105</v>
          </cell>
          <cell r="F1239">
            <v>14.69</v>
          </cell>
        </row>
        <row r="1240">
          <cell r="A1240" t="str">
            <v>09-106</v>
          </cell>
          <cell r="B1240" t="str">
            <v xml:space="preserve">Supply and fix 12 SWG  galvasined  plain wire  in any position.                    </v>
          </cell>
          <cell r="D1240" t="str">
            <v>Metre</v>
          </cell>
          <cell r="E1240" t="str">
            <v>09-106</v>
          </cell>
          <cell r="F1240">
            <v>21.41</v>
          </cell>
        </row>
        <row r="1241">
          <cell r="A1241" t="str">
            <v>09-107</v>
          </cell>
          <cell r="B1241" t="str">
            <v xml:space="preserve">Supply and fix 8 SWG  galvasined  plain wire  in any position.                    </v>
          </cell>
          <cell r="D1241" t="str">
            <v>Metre</v>
          </cell>
          <cell r="E1241" t="str">
            <v>09-107</v>
          </cell>
          <cell r="F1241">
            <v>26.79</v>
          </cell>
        </row>
        <row r="1242">
          <cell r="A1242" t="str">
            <v>09-108</v>
          </cell>
          <cell r="B1242" t="str">
            <v>Same as item 09-104 to 09-107 but fixing only.</v>
          </cell>
          <cell r="D1242" t="str">
            <v>Metre</v>
          </cell>
          <cell r="E1242" t="str">
            <v>09-108</v>
          </cell>
          <cell r="F1242">
            <v>3.9</v>
          </cell>
        </row>
        <row r="1243">
          <cell r="A1243" t="str">
            <v>09-109</v>
          </cell>
          <cell r="B1243" t="str">
            <v>Add to item 09-104 to 09-108 if fixed in repairs.</v>
          </cell>
          <cell r="D1243" t="str">
            <v>Metre</v>
          </cell>
          <cell r="E1243" t="str">
            <v>09-109</v>
          </cell>
          <cell r="F1243">
            <v>2.33</v>
          </cell>
        </row>
        <row r="1244">
          <cell r="B1244" t="str">
            <v>Woven Wire Work Etc.</v>
          </cell>
        </row>
        <row r="1245">
          <cell r="A1245" t="str">
            <v>09-110</v>
          </cell>
          <cell r="B1245" t="str">
            <v>Supply and fix wire netting, iron galvanized 50mm x 50mm mesh, 14 SWG and fixed with tinned tracks, G.I staples, etc; as required.</v>
          </cell>
          <cell r="D1245" t="str">
            <v>Sqm</v>
          </cell>
          <cell r="E1245" t="str">
            <v>09-110</v>
          </cell>
          <cell r="F1245">
            <v>310.07</v>
          </cell>
        </row>
        <row r="1246">
          <cell r="A1246" t="str">
            <v>09-111</v>
          </cell>
          <cell r="B1246" t="str">
            <v>Add  to item 09-110  fixing only.</v>
          </cell>
          <cell r="D1246" t="str">
            <v>Sqm</v>
          </cell>
          <cell r="E1246" t="str">
            <v>09-111</v>
          </cell>
          <cell r="F1246">
            <v>24.37</v>
          </cell>
        </row>
        <row r="1247">
          <cell r="A1247" t="str">
            <v>09-112</v>
          </cell>
          <cell r="B1247" t="str">
            <v>Add to item 09-110 or 09-111 if fixed in repairs.</v>
          </cell>
          <cell r="D1247" t="str">
            <v>Sqm</v>
          </cell>
          <cell r="E1247" t="str">
            <v>09-112</v>
          </cell>
          <cell r="F1247">
            <v>14.62</v>
          </cell>
        </row>
        <row r="1248">
          <cell r="A1248" t="str">
            <v>09-113</v>
          </cell>
          <cell r="B1248" t="str">
            <v>Wire netting, iron galvanized 40mm x 40mm mesh, 14 SWG and fixed with tinned track, G.I staples, etc; as required.but fixing only.</v>
          </cell>
          <cell r="D1248" t="str">
            <v>Sqm</v>
          </cell>
          <cell r="E1248" t="str">
            <v>09-113</v>
          </cell>
          <cell r="F1248">
            <v>512.83000000000004</v>
          </cell>
        </row>
        <row r="1249">
          <cell r="A1249" t="str">
            <v>09-114</v>
          </cell>
          <cell r="B1249" t="str">
            <v>Add  to item 09-113  fixing only.</v>
          </cell>
          <cell r="D1249" t="str">
            <v>Sqm</v>
          </cell>
          <cell r="E1249" t="str">
            <v>09-114</v>
          </cell>
          <cell r="F1249">
            <v>24.37</v>
          </cell>
        </row>
        <row r="1250">
          <cell r="A1250" t="str">
            <v>09-115</v>
          </cell>
          <cell r="B1250" t="str">
            <v>Add to item 09-113 or 09-114 if fixed in repairs.</v>
          </cell>
          <cell r="D1250" t="str">
            <v>Sqm</v>
          </cell>
          <cell r="E1250" t="str">
            <v>09-115</v>
          </cell>
          <cell r="F1250">
            <v>14.62</v>
          </cell>
        </row>
        <row r="1251">
          <cell r="A1251" t="str">
            <v>09-116</v>
          </cell>
          <cell r="B1251" t="str">
            <v>Wire netting, iron galvanized 25mm x 25mm mesh, 14 SWG and fixed with tinned track, G.I staples, etc; as required.but fixing only</v>
          </cell>
          <cell r="D1251" t="str">
            <v>Sqm</v>
          </cell>
          <cell r="E1251" t="str">
            <v>09-116</v>
          </cell>
          <cell r="F1251">
            <v>564.41</v>
          </cell>
        </row>
        <row r="1252">
          <cell r="A1252" t="str">
            <v>09-117</v>
          </cell>
          <cell r="B1252" t="str">
            <v>Add  to item 09-116  fixing only.</v>
          </cell>
          <cell r="D1252" t="str">
            <v>Sqm</v>
          </cell>
          <cell r="E1252" t="str">
            <v>09-117</v>
          </cell>
          <cell r="F1252">
            <v>24.37</v>
          </cell>
        </row>
        <row r="1253">
          <cell r="A1253" t="str">
            <v>09-118</v>
          </cell>
          <cell r="B1253" t="str">
            <v>Add to item 09-116 or 09-117 if fixed in repairs.</v>
          </cell>
          <cell r="D1253" t="str">
            <v>Sqm</v>
          </cell>
          <cell r="E1253" t="str">
            <v>09-118</v>
          </cell>
          <cell r="F1253">
            <v>14.62</v>
          </cell>
        </row>
        <row r="1254">
          <cell r="A1254" t="str">
            <v>09-119</v>
          </cell>
          <cell r="B1254" t="str">
            <v>Supply and fix wire netting, iron galvanized 50mm x 50mm mesh, 12 SWG and fixed with tinned track, G.I staples, etc; as required.</v>
          </cell>
          <cell r="D1254" t="str">
            <v>Sqm</v>
          </cell>
          <cell r="E1254" t="str">
            <v>09-119</v>
          </cell>
          <cell r="F1254">
            <v>390.68</v>
          </cell>
        </row>
        <row r="1255">
          <cell r="A1255" t="str">
            <v>09-120</v>
          </cell>
          <cell r="B1255" t="str">
            <v>Add  to item 09-119  fixing only.</v>
          </cell>
          <cell r="D1255" t="str">
            <v>Sqm</v>
          </cell>
          <cell r="E1255" t="str">
            <v>09-120</v>
          </cell>
          <cell r="F1255">
            <v>24.37</v>
          </cell>
        </row>
        <row r="1256">
          <cell r="A1256" t="str">
            <v>09-121</v>
          </cell>
          <cell r="B1256" t="str">
            <v>Add to item 09-119 or 09-120 if fixed in repairs.</v>
          </cell>
          <cell r="D1256" t="str">
            <v>Sqm</v>
          </cell>
          <cell r="E1256" t="str">
            <v>09-121</v>
          </cell>
          <cell r="F1256">
            <v>14.62</v>
          </cell>
        </row>
        <row r="1257">
          <cell r="A1257" t="str">
            <v>09-122</v>
          </cell>
          <cell r="B1257" t="str">
            <v>Wire netting, iron galvanized 40mm x 40mm mesh, 12 SWG and fixed with tinned track, G.I staples, etc; as required.but fixing only</v>
          </cell>
          <cell r="D1257" t="str">
            <v>Sqm</v>
          </cell>
          <cell r="E1257" t="str">
            <v>09-122</v>
          </cell>
          <cell r="F1257">
            <v>564.41</v>
          </cell>
        </row>
        <row r="1258">
          <cell r="A1258" t="str">
            <v>09-123</v>
          </cell>
          <cell r="B1258" t="str">
            <v>Add to item 09-122  fixing only.</v>
          </cell>
          <cell r="D1258" t="str">
            <v>Sqm</v>
          </cell>
          <cell r="E1258" t="str">
            <v>09-123</v>
          </cell>
          <cell r="F1258">
            <v>24.37</v>
          </cell>
        </row>
        <row r="1259">
          <cell r="A1259" t="str">
            <v>09-124</v>
          </cell>
          <cell r="B1259" t="str">
            <v>Add to item 09-122 or 09-123 if fixed in repairs.</v>
          </cell>
          <cell r="D1259" t="str">
            <v>Sqm</v>
          </cell>
          <cell r="E1259" t="str">
            <v>09-124</v>
          </cell>
          <cell r="F1259">
            <v>14.62</v>
          </cell>
        </row>
        <row r="1260">
          <cell r="A1260" t="str">
            <v>09-125</v>
          </cell>
          <cell r="B1260" t="str">
            <v>Suppiy and fix wire netting, iron galvanized 25mm x 25mm mesh, 12 SWG and fixed with tinned tracks, G.I staples, etc; as required.</v>
          </cell>
          <cell r="D1260" t="str">
            <v>Sqm</v>
          </cell>
          <cell r="E1260" t="str">
            <v>09-125</v>
          </cell>
          <cell r="F1260">
            <v>794.7</v>
          </cell>
        </row>
        <row r="1261">
          <cell r="A1261" t="str">
            <v>09-126</v>
          </cell>
          <cell r="B1261" t="str">
            <v>Add to item 09-125  fixing only.</v>
          </cell>
          <cell r="D1261" t="str">
            <v>Sqm</v>
          </cell>
          <cell r="E1261" t="str">
            <v>09-126</v>
          </cell>
          <cell r="F1261">
            <v>24.37</v>
          </cell>
        </row>
        <row r="1262">
          <cell r="A1262" t="str">
            <v>09-127</v>
          </cell>
          <cell r="B1262" t="str">
            <v>Add to item 09-125 or 09-126 if fixed in repairs.</v>
          </cell>
          <cell r="D1262" t="str">
            <v>Sqm</v>
          </cell>
          <cell r="E1262" t="str">
            <v>09-127</v>
          </cell>
          <cell r="F1262">
            <v>14.62</v>
          </cell>
        </row>
        <row r="1263">
          <cell r="A1263" t="str">
            <v>09-128</v>
          </cell>
          <cell r="B1263" t="str">
            <v>Wire netting, iron galvanized 50mm x 50mm mesh, 10 SWG and fixed with tinned tracks, G.I staples, etc; as required.but fixing only</v>
          </cell>
          <cell r="D1263" t="str">
            <v>Sqm</v>
          </cell>
          <cell r="E1263" t="str">
            <v>09-128</v>
          </cell>
          <cell r="F1263">
            <v>525.35</v>
          </cell>
        </row>
        <row r="1264">
          <cell r="A1264" t="str">
            <v>09-129</v>
          </cell>
          <cell r="B1264" t="str">
            <v>Add to item 09-128  fixing only.</v>
          </cell>
          <cell r="D1264" t="str">
            <v>Sqm</v>
          </cell>
          <cell r="E1264" t="str">
            <v>09-129</v>
          </cell>
          <cell r="F1264">
            <v>24.27</v>
          </cell>
        </row>
        <row r="1265">
          <cell r="A1265" t="str">
            <v>09-130</v>
          </cell>
          <cell r="B1265" t="str">
            <v>Add to item 09-128 or 09-129 if fixed in repairs.</v>
          </cell>
          <cell r="D1265" t="str">
            <v>Sqm</v>
          </cell>
          <cell r="E1265" t="str">
            <v>09-130</v>
          </cell>
          <cell r="F1265">
            <v>14.62</v>
          </cell>
        </row>
        <row r="1266">
          <cell r="B1266" t="str">
            <v>Concertina / Razor Wire</v>
          </cell>
        </row>
        <row r="1267">
          <cell r="A1267" t="str">
            <v>09-131</v>
          </cell>
          <cell r="B1267" t="str">
            <v xml:space="preserve">Suppiy and fix Concertina wire coil 12 gague galvanized wire loop dia 0.991M complete all as spd. </v>
          </cell>
          <cell r="D1267" t="str">
            <v>Mtr</v>
          </cell>
          <cell r="E1267" t="str">
            <v>09-131</v>
          </cell>
          <cell r="F1267">
            <v>399.29</v>
          </cell>
        </row>
        <row r="1268">
          <cell r="A1268" t="str">
            <v>09-132</v>
          </cell>
          <cell r="B1268" t="str">
            <v xml:space="preserve">Suppiy and fix Razor wire,  12 gague galvanized wire single coil/cross type  loop dia 0.700M with /without clips  all as spd. </v>
          </cell>
          <cell r="D1268" t="str">
            <v>Mtr</v>
          </cell>
          <cell r="E1268" t="str">
            <v>09-132</v>
          </cell>
          <cell r="F1268">
            <v>381.33</v>
          </cell>
        </row>
        <row r="1269">
          <cell r="A1269" t="str">
            <v>09-133</v>
          </cell>
          <cell r="B1269" t="str">
            <v xml:space="preserve">Suppiy and fix Razor wire  12 gague galvanized wire single coil/cross type  loop dia 0.450M with /without clips  all as spd. </v>
          </cell>
          <cell r="D1269" t="str">
            <v>Mtr</v>
          </cell>
          <cell r="E1269" t="str">
            <v>09-133</v>
          </cell>
          <cell r="F1269">
            <v>271.05</v>
          </cell>
        </row>
        <row r="1270">
          <cell r="A1270" t="str">
            <v>09-134</v>
          </cell>
          <cell r="B1270" t="str">
            <v>Same as item 09-131  to 09-133  but fixing only</v>
          </cell>
          <cell r="D1270" t="str">
            <v>Mtr</v>
          </cell>
          <cell r="E1270" t="str">
            <v>09-134</v>
          </cell>
          <cell r="F1270">
            <v>4.25</v>
          </cell>
        </row>
        <row r="1271">
          <cell r="A1271" t="str">
            <v>09-135</v>
          </cell>
          <cell r="B1271" t="str">
            <v>Same as item 09-131  to 09-134  if fixed in repairs.</v>
          </cell>
          <cell r="D1271" t="str">
            <v>Mtr</v>
          </cell>
          <cell r="E1271" t="str">
            <v>09-135</v>
          </cell>
          <cell r="F1271">
            <v>2.57</v>
          </cell>
        </row>
        <row r="1273">
          <cell r="B1273" t="str">
            <v>10 - ROOF COVERINGS AND ROOF TREATMENTS</v>
          </cell>
        </row>
        <row r="1274">
          <cell r="B1274" t="str">
            <v>Sheet Roof (With End Laps)</v>
          </cell>
        </row>
        <row r="1275">
          <cell r="A1275" t="str">
            <v>10-01</v>
          </cell>
          <cell r="B1275" t="str">
            <v xml:space="preserve">Supply and fixed corrugated galvanised steel sheet 24 BG fixed to timber framing or a purlins, with one and a half corrugation side laps and 150mm end laps fixed with screw, fiber and galvanised, curved or limpet washers, at center n.exc. 380mm. </v>
          </cell>
          <cell r="D1275" t="str">
            <v>Sqm</v>
          </cell>
          <cell r="E1275" t="str">
            <v>10-01</v>
          </cell>
          <cell r="F1275">
            <v>1277.02</v>
          </cell>
        </row>
        <row r="1276">
          <cell r="A1276" t="str">
            <v>10-02</v>
          </cell>
          <cell r="B1276" t="str">
            <v xml:space="preserve">Supply and fixed black steel sheet 24 BG fixed to timber framing or a purlins, with one and a half corrugation side laps and 150mm end laps fixed with screw, fiber and galvanised, curved or limpet washers, at center n.exc. 380mm. </v>
          </cell>
          <cell r="D1276" t="str">
            <v>Sqm</v>
          </cell>
          <cell r="E1276" t="str">
            <v>10-02</v>
          </cell>
          <cell r="F1276">
            <v>856.3</v>
          </cell>
        </row>
        <row r="1277">
          <cell r="A1277" t="str">
            <v>10-03</v>
          </cell>
          <cell r="B1277" t="str">
            <v xml:space="preserve">Supply and fixed corrugated galvanised steel sheet 22 BG fixed to timber framing or a purlins, with one and a half corrugation side laps and 150mm end laps fixed with screw, fiber and galvanised, curved or limpet washers, at center n.exc. 380mm. </v>
          </cell>
          <cell r="D1277" t="str">
            <v>Sqm</v>
          </cell>
          <cell r="E1277" t="str">
            <v>10-03</v>
          </cell>
          <cell r="F1277">
            <v>1473.96</v>
          </cell>
        </row>
        <row r="1278">
          <cell r="A1278" t="str">
            <v>10-04</v>
          </cell>
          <cell r="B1278" t="str">
            <v xml:space="preserve">Supply and fixed black steel sheet 22 BG fixed to timber framing or a purlins, with one and a half corrugation side laps and 150mm end laps fixed with screw, fiber and galvanised, curved or limpet washers, at center n.exc. 380mm. </v>
          </cell>
          <cell r="D1278" t="str">
            <v>Sqm</v>
          </cell>
          <cell r="E1278" t="str">
            <v>10-04</v>
          </cell>
          <cell r="F1278">
            <v>1046.18</v>
          </cell>
        </row>
        <row r="1279">
          <cell r="A1279" t="str">
            <v>10-05</v>
          </cell>
          <cell r="B1279" t="str">
            <v>Same as item 10-1 through to 10-4  but except cost of sheets.</v>
          </cell>
          <cell r="D1279" t="str">
            <v>Sqm</v>
          </cell>
          <cell r="E1279" t="str">
            <v>10-05</v>
          </cell>
          <cell r="F1279">
            <v>66.349999999999994</v>
          </cell>
        </row>
        <row r="1280">
          <cell r="B1280" t="str">
            <v>Sheet Roof (Without End Laps)</v>
          </cell>
        </row>
        <row r="1281">
          <cell r="A1281" t="str">
            <v>10-06</v>
          </cell>
          <cell r="B1281" t="str">
            <v xml:space="preserve">Supply and fixed corrugated galvanised steel sheet 24 BG fixed to timber framing or purlins with one and a half corrugation side laps and without end laps fixed with screw, fiber and galvanised curved or limpet washers, at centers n.exc. 380mm. </v>
          </cell>
          <cell r="D1281" t="str">
            <v>Sqm</v>
          </cell>
          <cell r="E1281" t="str">
            <v>10-06</v>
          </cell>
          <cell r="F1281">
            <v>1078.27</v>
          </cell>
        </row>
        <row r="1282">
          <cell r="A1282" t="str">
            <v>10-07</v>
          </cell>
          <cell r="B1282" t="str">
            <v xml:space="preserve">Supply and fixed corrugated black steel sheet 24 BG fixed to timber framing or purlins with one and a half corrugation side laps and without end laps fixed with screw, fiber and galvanised curved or limpet washers, at centers n.exc. 380mm. </v>
          </cell>
          <cell r="D1282" t="str">
            <v>Sqm</v>
          </cell>
          <cell r="E1282" t="str">
            <v>10-07</v>
          </cell>
          <cell r="F1282">
            <v>725.09</v>
          </cell>
        </row>
        <row r="1283">
          <cell r="A1283" t="str">
            <v>10-08</v>
          </cell>
          <cell r="B1283" t="str">
            <v xml:space="preserve">Supply and fixed corrugated galvanised steel sheet 22 BG fixed to timber framing or purlins with one and a half corrugation side laps and without end laps fixed with screw, fiber and galvanised curved or limpet washers, at centers n.exc. 380mm. </v>
          </cell>
          <cell r="D1283" t="str">
            <v>Sqm</v>
          </cell>
          <cell r="E1283" t="str">
            <v>10-08</v>
          </cell>
          <cell r="F1283">
            <v>1241.93</v>
          </cell>
        </row>
        <row r="1284">
          <cell r="A1284" t="str">
            <v>10-09</v>
          </cell>
          <cell r="B1284" t="str">
            <v xml:space="preserve">Supply and fixed corrugated black steel sheet 22 BG fixed to timber framing or purlins with one and a half corrugation side laps and without end laps fixed with screw, fiber and galvanised curved or limpet washers, at centers n.exc. 380mm. </v>
          </cell>
          <cell r="D1284" t="str">
            <v>Sqm</v>
          </cell>
          <cell r="E1284" t="str">
            <v>10-09</v>
          </cell>
          <cell r="F1284">
            <v>740.52</v>
          </cell>
        </row>
        <row r="1285">
          <cell r="A1285" t="str">
            <v>10-10</v>
          </cell>
          <cell r="B1285" t="str">
            <v>Same as item 10-6 through to 10-9  but except cost of sheets.</v>
          </cell>
          <cell r="D1285" t="str">
            <v>Sqm</v>
          </cell>
          <cell r="E1285" t="str">
            <v>10-10</v>
          </cell>
          <cell r="F1285">
            <v>63.46</v>
          </cell>
        </row>
        <row r="1286">
          <cell r="B1286" t="str">
            <v>Sheets With 'U' Bolts incl End Laps</v>
          </cell>
        </row>
        <row r="1287">
          <cell r="A1287" t="str">
            <v>10-11</v>
          </cell>
          <cell r="B1287" t="str">
            <v>Supply and fix corrugated galvanised steel sheets 24 BG fixed to timber/steel framing or purlins with one and a half corrugation side laps and 150mm end laps with "U" bolts 10mm dia, fibre and galvanised curved or limpet washers, at centers .n .exc. 380mm</v>
          </cell>
          <cell r="D1287" t="str">
            <v>Sqm</v>
          </cell>
          <cell r="E1287" t="str">
            <v>10-11</v>
          </cell>
          <cell r="F1287">
            <v>1334.74</v>
          </cell>
        </row>
        <row r="1288">
          <cell r="A1288" t="str">
            <v>10-12</v>
          </cell>
          <cell r="B1288" t="str">
            <v xml:space="preserve">Supply and fix corrugated black steel sheets 24 BG fixed to timber/steel framing or purlins with one and a half corrugation side laps and150mm end laps with" U"bolts 10mm dia, fibre and galvanised curved or limpet washers, at centers .n .exc. 380mm. </v>
          </cell>
          <cell r="D1288" t="str">
            <v>Sqm</v>
          </cell>
          <cell r="E1288" t="str">
            <v>10-12</v>
          </cell>
          <cell r="F1288">
            <v>914.02</v>
          </cell>
        </row>
        <row r="1289">
          <cell r="A1289" t="str">
            <v>10-13</v>
          </cell>
          <cell r="B1289" t="str">
            <v xml:space="preserve">Supply and fix corrugated galvanised steel sheets 22 BG fixed to timber/steel framing or purlins with one and a half corrugation side laps and150mm end laps with" U"bolts 10mm dia, fibre and galvanised curved or limpet washers at centers .n .exc. 380mm. </v>
          </cell>
          <cell r="D1289" t="str">
            <v>Sqm</v>
          </cell>
          <cell r="E1289" t="str">
            <v>10-13</v>
          </cell>
          <cell r="F1289">
            <v>1531.68</v>
          </cell>
        </row>
        <row r="1290">
          <cell r="A1290" t="str">
            <v>10-14</v>
          </cell>
          <cell r="B1290" t="str">
            <v xml:space="preserve">Supply and fix corrugated black steel sheets 22 BG fixed to timber/steel framing or purlins with one and a half corrugation side laps and150mm end laps with" U"bolts 10mm dia, fibre and galvanised curved or limpet washers at centers .n .exc. 380mm. </v>
          </cell>
          <cell r="D1290" t="str">
            <v>Sqm</v>
          </cell>
          <cell r="E1290" t="str">
            <v>10-14</v>
          </cell>
          <cell r="F1290">
            <v>1103.9000000000001</v>
          </cell>
        </row>
        <row r="1291">
          <cell r="A1291" t="str">
            <v>10-15</v>
          </cell>
          <cell r="B1291" t="str">
            <v>Same as item 10-11 through to 10-14  but except cost of sheets.</v>
          </cell>
          <cell r="D1291" t="str">
            <v>Sqm</v>
          </cell>
          <cell r="E1291" t="str">
            <v>10-15</v>
          </cell>
          <cell r="F1291">
            <v>124.07</v>
          </cell>
        </row>
        <row r="1292">
          <cell r="B1292" t="str">
            <v>Sheets With 'U' Bolts Without End Laps</v>
          </cell>
        </row>
        <row r="1293">
          <cell r="A1293" t="str">
            <v>10-16</v>
          </cell>
          <cell r="B1293" t="str">
            <v>Supply and fix corrugated galvanised steel sheets 24 BG fixed to timber/steel framing or purlins with one and a half corrugation side laps and with out end laps fixed with" U" bolts 10mm dia, fibre and galvanised curved or limpet washers at centers .n .ex</v>
          </cell>
          <cell r="D1293" t="str">
            <v>Sqm</v>
          </cell>
          <cell r="E1293" t="str">
            <v>10-16</v>
          </cell>
          <cell r="F1293">
            <v>1135.99</v>
          </cell>
        </row>
        <row r="1294">
          <cell r="A1294" t="str">
            <v>10-17</v>
          </cell>
          <cell r="B1294" t="str">
            <v>Supply and fix corrugated black steel sheets 24 BG fixed to timber/steel framing or purlins with one and a half corrugation side laps and with out end laps fixed with" U" bolts 10mm dia, fibre and galvanised curved or limpet washers at centers .n .exc. 38</v>
          </cell>
          <cell r="D1294" t="str">
            <v>Sqm</v>
          </cell>
          <cell r="E1294" t="str">
            <v>10-17</v>
          </cell>
          <cell r="F1294">
            <v>782.81</v>
          </cell>
        </row>
        <row r="1295">
          <cell r="A1295" t="str">
            <v>10-18</v>
          </cell>
          <cell r="B1295" t="str">
            <v>Supply and fix corrugated galvanised steel sheet 22 BG fixed to timber/steel framing or purlins with one and a half corrugation side laps and with out end laps with" U"bolts 10mm dia, fibre and galvanised curved or limpet washers, at centers .n .exc. 380m</v>
          </cell>
          <cell r="D1295" t="str">
            <v>Sqm</v>
          </cell>
          <cell r="E1295" t="str">
            <v>10-18</v>
          </cell>
          <cell r="F1295">
            <v>1299.6500000000001</v>
          </cell>
        </row>
        <row r="1296">
          <cell r="A1296" t="str">
            <v>10-19</v>
          </cell>
          <cell r="B1296" t="str">
            <v xml:space="preserve">Supply and fix corrugated black steel sheet 22 BG fixed to timber/steel framing or purlins with one and a half corrugation side laps and with out end laps with" U"bolts 10mm dia, fibre and galvanised curved or limpet washers, at centers .n .exc. 380mm. </v>
          </cell>
          <cell r="D1296" t="str">
            <v>Sqm</v>
          </cell>
          <cell r="E1296" t="str">
            <v>10-19</v>
          </cell>
          <cell r="F1296">
            <v>941.27</v>
          </cell>
        </row>
        <row r="1297">
          <cell r="B1297" t="str">
            <v>Sheets With 'L' Hooks</v>
          </cell>
        </row>
        <row r="1298">
          <cell r="A1298" t="str">
            <v>10-20</v>
          </cell>
          <cell r="B1298" t="str">
            <v>Same as item 10-16 through to 10-19  but except cost of sheets.</v>
          </cell>
          <cell r="D1298" t="str">
            <v>Sqm</v>
          </cell>
          <cell r="E1298" t="str">
            <v>10-20</v>
          </cell>
          <cell r="F1298">
            <v>121.18</v>
          </cell>
        </row>
        <row r="1299">
          <cell r="A1299" t="str">
            <v>10-21</v>
          </cell>
          <cell r="B1299" t="str">
            <v>Supply and fix corrugated galvanised iron sheets 20BG with" L" hooks, limpet and bituminous washers end lap and side lap.</v>
          </cell>
          <cell r="D1299" t="str">
            <v>Sqm</v>
          </cell>
          <cell r="E1299" t="str">
            <v>10-21</v>
          </cell>
          <cell r="F1299">
            <v>1755.92</v>
          </cell>
        </row>
        <row r="1300">
          <cell r="A1300" t="str">
            <v>10-22</v>
          </cell>
          <cell r="B1300" t="str">
            <v>Supply and fix corrugated galvanised iron sheets 22BG with" L" hooks, limpet and bituminous washers end lap and side lap.</v>
          </cell>
          <cell r="D1300" t="str">
            <v>Sqm</v>
          </cell>
          <cell r="E1300" t="str">
            <v>10-22</v>
          </cell>
          <cell r="F1300">
            <v>1503.82</v>
          </cell>
        </row>
        <row r="1301">
          <cell r="A1301" t="str">
            <v>10-23</v>
          </cell>
          <cell r="B1301" t="str">
            <v>Supply and fix corrugated galvanised iron sheets 24BG with" L" hooks, limpet and bituminous washers end lap and side lap.</v>
          </cell>
          <cell r="D1301" t="str">
            <v>Sqm</v>
          </cell>
          <cell r="E1301" t="str">
            <v>10-23</v>
          </cell>
          <cell r="F1301">
            <v>1306.8800000000001</v>
          </cell>
        </row>
        <row r="1302">
          <cell r="A1302" t="str">
            <v>10-24</v>
          </cell>
          <cell r="B1302" t="str">
            <v>Same as item 10-21 or 10-22 or 10-23 but fixing only</v>
          </cell>
          <cell r="D1302" t="str">
            <v>Sqm</v>
          </cell>
          <cell r="E1302" t="str">
            <v>10-24</v>
          </cell>
          <cell r="F1302">
            <v>96.2</v>
          </cell>
        </row>
        <row r="1303">
          <cell r="B1303" t="str">
            <v xml:space="preserve"> Aluminium sheets</v>
          </cell>
        </row>
        <row r="1304">
          <cell r="A1304" t="str">
            <v>10-25</v>
          </cell>
          <cell r="B1304" t="str">
            <v>Supply and fix Aluminium sheets 20 BG with nails and screws, end lap and side laps (Pak Made)</v>
          </cell>
          <cell r="D1304" t="str">
            <v>Sqm</v>
          </cell>
          <cell r="E1304" t="str">
            <v>10-25</v>
          </cell>
          <cell r="F1304">
            <v>1262.69</v>
          </cell>
        </row>
        <row r="1305">
          <cell r="A1305" t="str">
            <v>10-26</v>
          </cell>
          <cell r="B1305" t="str">
            <v>Supply and fix Aluminium sheets 20 BG with nails and screws, end lap and side laps (Imported)</v>
          </cell>
          <cell r="D1305" t="str">
            <v>Sqm</v>
          </cell>
          <cell r="E1305" t="str">
            <v>10-26</v>
          </cell>
          <cell r="F1305">
            <v>3655.38</v>
          </cell>
        </row>
        <row r="1306">
          <cell r="A1306" t="str">
            <v>10-27</v>
          </cell>
          <cell r="B1306" t="str">
            <v>Same as item 10-25 or 10-26 but fixing only.</v>
          </cell>
          <cell r="D1306" t="str">
            <v>Sqm</v>
          </cell>
          <cell r="E1306" t="str">
            <v>10-27</v>
          </cell>
          <cell r="F1306">
            <v>54.83</v>
          </cell>
        </row>
        <row r="1307">
          <cell r="A1307" t="str">
            <v>10-28</v>
          </cell>
          <cell r="B1307" t="str">
            <v>Extra for rivetting or bolting side lap any guage,at 225mm centres.</v>
          </cell>
          <cell r="D1307" t="str">
            <v>Sqm</v>
          </cell>
          <cell r="E1307" t="str">
            <v>10-28</v>
          </cell>
          <cell r="F1307">
            <v>52.91</v>
          </cell>
        </row>
        <row r="1308">
          <cell r="A1308" t="str">
            <v>10-29</v>
          </cell>
          <cell r="B1308" t="str">
            <v>Extra for rivetting or bolting end laps each corrugation.</v>
          </cell>
          <cell r="D1308" t="str">
            <v>Sqm</v>
          </cell>
          <cell r="E1308" t="str">
            <v>10-29</v>
          </cell>
          <cell r="F1308">
            <v>83.37</v>
          </cell>
        </row>
        <row r="1309">
          <cell r="B1309" t="str">
            <v xml:space="preserve">Naini Tal Pattern Roofs </v>
          </cell>
        </row>
        <row r="1310">
          <cell r="A1310" t="str">
            <v>10-30</v>
          </cell>
          <cell r="B1310" t="str">
            <v>Supply and fix corrugated galvanised steel sheets 24BG fixed complete in all respects with nails screws, clips etc.,in Naini Tal pattern roofs with rolled side joints plain 150mm end laps etc., including wooden battens 40mm x 50mm for rolls.</v>
          </cell>
          <cell r="D1310" t="str">
            <v>Sqm</v>
          </cell>
          <cell r="E1310" t="str">
            <v>10-30</v>
          </cell>
          <cell r="F1310">
            <v>1784.28</v>
          </cell>
        </row>
        <row r="1311">
          <cell r="A1311" t="str">
            <v>10-31</v>
          </cell>
          <cell r="B1311" t="str">
            <v>Supply and fix corrugated black steel sheets 24BG fixed complete in all respects with nails screws, clips etc.,in Naini Tal pattern roofs with rolled side joints plain 150mm end laps etc., including wooden battens 40mm x 50mm for rolls.</v>
          </cell>
          <cell r="D1311" t="str">
            <v>Sqm</v>
          </cell>
          <cell r="E1311" t="str">
            <v>10-31</v>
          </cell>
          <cell r="F1311">
            <v>1327.86</v>
          </cell>
        </row>
        <row r="1312">
          <cell r="A1312" t="str">
            <v>10-32</v>
          </cell>
          <cell r="B1312" t="str">
            <v>Supply and fix corrugated galvanised steel sheets 22BG fixed complete in all respects with nails screws, clips etc.,in Naini Tal pattern roofs with rolled side joints plain 150mm end laps etc., including wooden battens 40mm x 50mm for rolls.</v>
          </cell>
          <cell r="D1312" t="str">
            <v>Sqm</v>
          </cell>
          <cell r="E1312" t="str">
            <v>10-32</v>
          </cell>
          <cell r="F1312">
            <v>2000.59</v>
          </cell>
        </row>
        <row r="1313">
          <cell r="A1313" t="str">
            <v>10-33</v>
          </cell>
          <cell r="B1313" t="str">
            <v>Supply and fix corrugated black steel sheets 22BG fixed complete in all respects with nails screws, clips etc.,in Naini Tal pattern roofs with rolled side joints plain 150mm end laps etc., including wooden battens 40mm x 50mm for rolls.</v>
          </cell>
          <cell r="D1313" t="str">
            <v>Sqm</v>
          </cell>
          <cell r="E1313" t="str">
            <v>10-33</v>
          </cell>
          <cell r="F1313">
            <v>1591.83</v>
          </cell>
        </row>
        <row r="1314">
          <cell r="A1314" t="str">
            <v>10-34</v>
          </cell>
          <cell r="B1314" t="str">
            <v>same as items 10-30 through to 10-33 but except cost of sheets.</v>
          </cell>
          <cell r="D1314" t="str">
            <v>Sqm</v>
          </cell>
          <cell r="E1314" t="str">
            <v>10-34</v>
          </cell>
          <cell r="F1314">
            <v>517.76</v>
          </cell>
        </row>
        <row r="1315">
          <cell r="A1315" t="str">
            <v>10-35</v>
          </cell>
          <cell r="B1315" t="str">
            <v>Supply and fix corrugated galvanised  sheets 24BG fixed complete in all respects with nails screws, clips etc.,in Naini Tal pattern roofs with rolled sides joints plain without end laps, sheets, ridges, hips, valleys, gutters etc.</v>
          </cell>
          <cell r="D1315" t="str">
            <v>Sqm</v>
          </cell>
          <cell r="E1315" t="str">
            <v>10-35</v>
          </cell>
          <cell r="F1315">
            <v>1748.89</v>
          </cell>
        </row>
        <row r="1316">
          <cell r="A1316" t="str">
            <v>10-36</v>
          </cell>
          <cell r="B1316" t="str">
            <v>Supply and fix corrugated black  sheets 24BG fixed complete in all respects with nails screws, clips etc.,in Naini Tal pattern roofs with rolled sides joints plain without end laps, sheets ridges, hips, valleys, gutters etc.</v>
          </cell>
          <cell r="D1316" t="str">
            <v>Sqm</v>
          </cell>
          <cell r="E1316" t="str">
            <v>10-36</v>
          </cell>
          <cell r="F1316">
            <v>1302.9000000000001</v>
          </cell>
        </row>
        <row r="1317">
          <cell r="A1317" t="str">
            <v>10-37</v>
          </cell>
          <cell r="B1317" t="str">
            <v>Supply and fix  corrugated galvanised sheets 22BG fixed complete in all respects with nails screws, clips etc.,in Naini Tal pattern roofs with rolled sides joints plain without end laps, sheets ridges, hips, valleys, gutters etc.</v>
          </cell>
          <cell r="D1317" t="str">
            <v>Sqm</v>
          </cell>
          <cell r="E1317" t="str">
            <v>10-37</v>
          </cell>
          <cell r="F1317">
            <v>1959.97</v>
          </cell>
        </row>
        <row r="1318">
          <cell r="A1318" t="str">
            <v>10-38</v>
          </cell>
          <cell r="B1318" t="str">
            <v>Supply and fix  corrugated black sheets 22BG fixed complete in all respects with nails screws, clips etc.,in Naini Tal pattern roofs with rolled sides joints plain without end laps, sheets ridges, hips, valleys, gutters etc.</v>
          </cell>
          <cell r="D1318" t="str">
            <v>Sqm</v>
          </cell>
          <cell r="E1318" t="str">
            <v>10-38</v>
          </cell>
          <cell r="F1318">
            <v>1560.83</v>
          </cell>
        </row>
        <row r="1319">
          <cell r="A1319" t="str">
            <v>10-39</v>
          </cell>
          <cell r="B1319" t="str">
            <v>Same as item 10-35 through to 10-38  but except cost of sheets.</v>
          </cell>
          <cell r="D1319" t="str">
            <v>Sqm</v>
          </cell>
          <cell r="E1319" t="str">
            <v>10-39</v>
          </cell>
          <cell r="F1319">
            <v>512.95000000000005</v>
          </cell>
        </row>
        <row r="1320">
          <cell r="B1320" t="str">
            <v xml:space="preserve">Plain Galvanized Sheets </v>
          </cell>
        </row>
        <row r="1321">
          <cell r="A1321" t="str">
            <v>10-40</v>
          </cell>
          <cell r="B1321" t="str">
            <v>Supply and fix plain galvanised steel sheets 24 BG in ridges , hips, valleys and straight and stepped flashings, roof plates and sleeve pieces etc; including wooden battens as required.</v>
          </cell>
          <cell r="D1321" t="str">
            <v>Sqm</v>
          </cell>
          <cell r="E1321" t="str">
            <v>10-40</v>
          </cell>
          <cell r="F1321">
            <v>1759.23</v>
          </cell>
        </row>
        <row r="1322">
          <cell r="A1322" t="str">
            <v>10-41</v>
          </cell>
          <cell r="B1322" t="str">
            <v>Supply and fix plain black steel sheets 24 BG in ridges , hips, valleys and straight and stepped flashings, roof plates and sleeve pieces etc; including wooden battens as required.</v>
          </cell>
          <cell r="D1322" t="str">
            <v>Sqm</v>
          </cell>
          <cell r="E1322" t="str">
            <v>10-41</v>
          </cell>
          <cell r="F1322">
            <v>1332.7</v>
          </cell>
        </row>
        <row r="1323">
          <cell r="A1323" t="str">
            <v>10-42</v>
          </cell>
          <cell r="B1323" t="str">
            <v>Supply and fix galvanised steel sheets 22BG in ridges , hips, valleys and straight and stepped flashings, roof plates and sleeves pieces etc; including wooden battens as required.</v>
          </cell>
          <cell r="D1323" t="str">
            <v>Sqm</v>
          </cell>
          <cell r="E1323" t="str">
            <v>10-42</v>
          </cell>
          <cell r="F1323">
            <v>1999.15</v>
          </cell>
        </row>
        <row r="1324">
          <cell r="A1324" t="str">
            <v>10-43</v>
          </cell>
          <cell r="B1324" t="str">
            <v>Supply and fix black steel sheets 22BG in ridges , hips, valleys and straight and stepped flashings, roof plates and sleeves pieces etc; including wooden battens as required.</v>
          </cell>
          <cell r="D1324" t="str">
            <v>Sqm</v>
          </cell>
          <cell r="E1324" t="str">
            <v>10-43</v>
          </cell>
          <cell r="F1324">
            <v>1555.63</v>
          </cell>
        </row>
        <row r="1325">
          <cell r="A1325" t="str">
            <v>10-44</v>
          </cell>
          <cell r="B1325" t="str">
            <v>Same as item 10-40 through to 10-43 but except cost of sheets.</v>
          </cell>
          <cell r="D1325" t="str">
            <v>Sqm</v>
          </cell>
          <cell r="E1325" t="str">
            <v>10-44</v>
          </cell>
          <cell r="F1325">
            <v>544.63</v>
          </cell>
        </row>
        <row r="1326">
          <cell r="A1326" t="str">
            <v>10-45</v>
          </cell>
          <cell r="B1326" t="str">
            <v>Supply and fix plain galvanised steel sheets 24 BG in ridges, hips, valleys and straight and stepped flashings, roof plates and straight and stepped flashings, roof plates and sleeves pieces etc; with out wooden battens.</v>
          </cell>
          <cell r="D1326" t="str">
            <v>Sqm</v>
          </cell>
          <cell r="E1326" t="str">
            <v>10-45</v>
          </cell>
          <cell r="F1326">
            <v>1396.41</v>
          </cell>
        </row>
        <row r="1327">
          <cell r="A1327" t="str">
            <v>10-46</v>
          </cell>
          <cell r="B1327" t="str">
            <v>Supply and fix plain black steel sheets 24 BG in ridges, hips, valleys and straight and stepped flashings, roof plates and straight and stepped flashings, roof plates and sleeves pieces etc; with out wooden battens.</v>
          </cell>
          <cell r="D1327" t="str">
            <v>Sqm</v>
          </cell>
          <cell r="E1327" t="str">
            <v>10-46</v>
          </cell>
          <cell r="F1327">
            <v>969.88</v>
          </cell>
        </row>
        <row r="1328">
          <cell r="A1328" t="str">
            <v>10-47</v>
          </cell>
          <cell r="B1328" t="str">
            <v>Supply and fix plain galvanised  steel sheets 22 BG in ridges, hips, valleys and straight and stepped flashings, roof plates and sleeve pieces etc; with out wooden battens .</v>
          </cell>
          <cell r="D1328" t="str">
            <v>Sqm</v>
          </cell>
          <cell r="E1328" t="str">
            <v>10-47</v>
          </cell>
          <cell r="F1328">
            <v>1636.33</v>
          </cell>
        </row>
        <row r="1329">
          <cell r="A1329" t="str">
            <v>10-48</v>
          </cell>
          <cell r="B1329" t="str">
            <v>Supply and fix plain black steel sheets 22 BG in ridges, hips, valleys and straight and stepped flashings, roof plates and sleeve pieces etc; with out wooden battens .</v>
          </cell>
          <cell r="D1329" t="str">
            <v>Sqm</v>
          </cell>
          <cell r="E1329" t="str">
            <v>10-48</v>
          </cell>
          <cell r="F1329">
            <v>1192.81</v>
          </cell>
        </row>
        <row r="1330">
          <cell r="A1330" t="str">
            <v>10-49</v>
          </cell>
          <cell r="B1330" t="str">
            <v>Same as item 10-45 through to 10-48 but except cost of sheets.</v>
          </cell>
          <cell r="D1330" t="str">
            <v>Sqm</v>
          </cell>
          <cell r="E1330" t="str">
            <v>10-49</v>
          </cell>
          <cell r="F1330">
            <v>181.81</v>
          </cell>
        </row>
        <row r="1331">
          <cell r="A1331" t="str">
            <v>10-50</v>
          </cell>
          <cell r="B1331" t="str">
            <v>Supply and fix galvanised plain steel sheets 20 BG in gutters etc.,with rounded edges, any pattern , (fixed length x girth  n. exc. 450mm wide) with support of galvanised wrought iron 19mm  x 6mm straps, spaced not exceeding one meter apart, including ang</v>
          </cell>
          <cell r="D1331" t="str">
            <v>Sqm</v>
          </cell>
          <cell r="E1331" t="str">
            <v>10-50</v>
          </cell>
          <cell r="F1331">
            <v>2243.04</v>
          </cell>
        </row>
        <row r="1332">
          <cell r="A1332" t="str">
            <v>10-51</v>
          </cell>
          <cell r="B1332" t="str">
            <v>Supply and fix galvanised plain steel sheets 18 BG in gutters etc.,with rounded edges, any pattern , (fixed length x girth  n. exc. 450mm wide) with support of galvanised wrought iron 19mm  x 6mm straps, spaced not exceeding one meter apart, including ang</v>
          </cell>
          <cell r="D1332" t="str">
            <v>Sqm</v>
          </cell>
          <cell r="E1332" t="str">
            <v>10-51</v>
          </cell>
          <cell r="F1332">
            <v>2541.56</v>
          </cell>
        </row>
        <row r="1333">
          <cell r="A1333" t="str">
            <v>10-52</v>
          </cell>
          <cell r="B1333" t="str">
            <v>Dismantling corrugated sheets for repair and re-fixing the same with screw.</v>
          </cell>
          <cell r="D1333" t="str">
            <v>Sqm</v>
          </cell>
          <cell r="E1333" t="str">
            <v>10-52</v>
          </cell>
          <cell r="F1333">
            <v>71.95</v>
          </cell>
        </row>
        <row r="1334">
          <cell r="A1334" t="str">
            <v>10-53</v>
          </cell>
          <cell r="B1334" t="str">
            <v>Dismantling corrugated sheets for repair and re-fixing the same with hook bolts or "U"bolts.  screw.</v>
          </cell>
          <cell r="D1334" t="str">
            <v>Sqm</v>
          </cell>
          <cell r="E1334" t="str">
            <v>10-53</v>
          </cell>
          <cell r="F1334">
            <v>139.93</v>
          </cell>
        </row>
        <row r="1335">
          <cell r="B1335" t="str">
            <v>Asbestos Cement Sheet Roofs</v>
          </cell>
        </row>
        <row r="1336">
          <cell r="A1336" t="str">
            <v>10-54</v>
          </cell>
          <cell r="B1336" t="str">
            <v xml:space="preserve">Supply and fix asbestos cement sheets, corrugated or ribbed,  of any approved make and fix with screws,  hook bolts, "U" bolts, 10mm dia nuts, G.I limpet washers and fibre washers as required in any position.                 </v>
          </cell>
          <cell r="D1336" t="str">
            <v>Sqm</v>
          </cell>
          <cell r="E1336" t="str">
            <v>10-54</v>
          </cell>
          <cell r="F1336">
            <v>833.96</v>
          </cell>
        </row>
        <row r="1337">
          <cell r="A1337" t="str">
            <v>10-55</v>
          </cell>
          <cell r="B1337" t="str">
            <v xml:space="preserve">Supply and fix asbestos cement sheets, corrugated or ribbed,  of any approved make and fix with screws,  hook bolts, "U" bolts, 10mm dia nuts, G.I limpet washers and fibre washers as required in any position. but except cost of sheets.                </v>
          </cell>
          <cell r="D1337" t="str">
            <v>Sqm</v>
          </cell>
          <cell r="E1337" t="str">
            <v>10-55</v>
          </cell>
          <cell r="F1337">
            <v>136.13</v>
          </cell>
        </row>
        <row r="1338">
          <cell r="A1338" t="str">
            <v>10-56</v>
          </cell>
          <cell r="B1338" t="str">
            <v>Add to item 10-54 or 10-55  if fixed in repairs.</v>
          </cell>
          <cell r="D1338" t="str">
            <v>Sqm</v>
          </cell>
          <cell r="E1338" t="str">
            <v>10-56</v>
          </cell>
          <cell r="F1338">
            <v>37.6</v>
          </cell>
        </row>
        <row r="1339">
          <cell r="A1339" t="str">
            <v>10-57</v>
          </cell>
          <cell r="B1339" t="str">
            <v xml:space="preserve">Supply and fix asbestos cement sheets, corrugated or ribbed,  of any approved make and fix with screws,  hook bolts, "U" bolts, 10mm dia nuts, G.I  limpet washers and fibre washers as required in any position but without end laps.                 </v>
          </cell>
          <cell r="D1339" t="str">
            <v>Sqm</v>
          </cell>
          <cell r="E1339" t="str">
            <v>10-57</v>
          </cell>
          <cell r="F1339">
            <v>800.8</v>
          </cell>
        </row>
        <row r="1340">
          <cell r="A1340" t="str">
            <v>10-58</v>
          </cell>
          <cell r="B1340" t="str">
            <v>Supply and fix asbestos cement sheets, corrugated or ribbed,  of any approved make and fix with screws,  hook bolts, "U" bolts, 10mm dia nuts, G.I  limpet washers and fibre washers as required in any position but without end laps.  but except cost of shee</v>
          </cell>
          <cell r="D1340" t="str">
            <v>Sqm</v>
          </cell>
          <cell r="E1340" t="str">
            <v>10-58</v>
          </cell>
          <cell r="F1340">
            <v>131.65</v>
          </cell>
        </row>
        <row r="1341">
          <cell r="A1341" t="str">
            <v>10-59</v>
          </cell>
          <cell r="B1341" t="str">
            <v>Add to item 10-57 or 10-58  if fixed in repairs.</v>
          </cell>
          <cell r="D1341" t="str">
            <v>Sqm</v>
          </cell>
          <cell r="E1341" t="str">
            <v>10-59</v>
          </cell>
          <cell r="F1341">
            <v>33.03</v>
          </cell>
        </row>
        <row r="1342">
          <cell r="A1342" t="str">
            <v>10-60</v>
          </cell>
          <cell r="B1342" t="str">
            <v xml:space="preserve">Supply and fix asbestos cement sheets, corrugated or ribbed,  with  "L" hook 10mm dia limpet and bitumen washers.                 </v>
          </cell>
          <cell r="D1342" t="str">
            <v>Sqm</v>
          </cell>
          <cell r="E1342" t="str">
            <v>10-60</v>
          </cell>
          <cell r="F1342">
            <v>789.88</v>
          </cell>
        </row>
        <row r="1343">
          <cell r="A1343" t="str">
            <v>10-61</v>
          </cell>
          <cell r="B1343" t="str">
            <v xml:space="preserve">Asbestos cement sheets, corrugated or ribbed,  with  "L" hook 10mm dia limpet and bitumen washers. but except cost of sheets.                </v>
          </cell>
          <cell r="D1343" t="str">
            <v>Sqm</v>
          </cell>
          <cell r="E1343" t="str">
            <v>10-61</v>
          </cell>
          <cell r="F1343">
            <v>92.06</v>
          </cell>
        </row>
        <row r="1344">
          <cell r="A1344" t="str">
            <v>10-62</v>
          </cell>
          <cell r="B1344" t="str">
            <v>Add to item 10-60 or 10-61  if fixed in repairs.</v>
          </cell>
          <cell r="D1344" t="str">
            <v>Sqm</v>
          </cell>
          <cell r="E1344" t="str">
            <v>10-62</v>
          </cell>
          <cell r="F1344">
            <v>35.42</v>
          </cell>
        </row>
        <row r="1345">
          <cell r="A1345" t="str">
            <v>10-63</v>
          </cell>
          <cell r="B1345" t="str">
            <v xml:space="preserve">Supply and fix asbestos cement two piece ridging, serrated or close fitting,  of any approved make.                </v>
          </cell>
          <cell r="D1345" t="str">
            <v>Meter</v>
          </cell>
          <cell r="E1345" t="str">
            <v>10-63</v>
          </cell>
          <cell r="F1345">
            <v>1210.92</v>
          </cell>
        </row>
        <row r="1346">
          <cell r="A1346" t="str">
            <v>10-64</v>
          </cell>
          <cell r="B1346" t="str">
            <v xml:space="preserve">Asbestos cement two piece ridging, serrated or close fitting,  of any approved make.but except cost of sheets.                </v>
          </cell>
          <cell r="D1346" t="str">
            <v>Meter</v>
          </cell>
          <cell r="E1346" t="str">
            <v>10-64</v>
          </cell>
          <cell r="F1346">
            <v>51.73</v>
          </cell>
        </row>
        <row r="1347">
          <cell r="A1347" t="str">
            <v>10-65</v>
          </cell>
          <cell r="B1347" t="str">
            <v>Add to item 10-63 or 10-64  if fixed in repairs.</v>
          </cell>
          <cell r="D1347" t="str">
            <v>Meter</v>
          </cell>
          <cell r="E1347" t="str">
            <v>10-65</v>
          </cell>
          <cell r="F1347">
            <v>31.04</v>
          </cell>
        </row>
        <row r="1348">
          <cell r="A1348" t="str">
            <v>10-66</v>
          </cell>
          <cell r="B1348" t="str">
            <v xml:space="preserve">Supply and fix asbestos cement two piece  ridging  un- serrated or ventilating, of any aproved make.                </v>
          </cell>
          <cell r="D1348" t="str">
            <v>Meter</v>
          </cell>
          <cell r="E1348" t="str">
            <v>10-66</v>
          </cell>
          <cell r="F1348">
            <v>1054.43</v>
          </cell>
        </row>
        <row r="1349">
          <cell r="A1349" t="str">
            <v>10-67</v>
          </cell>
          <cell r="B1349" t="str">
            <v xml:space="preserve">Asbestos cement two piece  ridging  un- serrated or ventilating, of any aproved make. but except cost of ridges               </v>
          </cell>
          <cell r="D1349" t="str">
            <v>Meter</v>
          </cell>
          <cell r="E1349" t="str">
            <v>10-67</v>
          </cell>
          <cell r="F1349">
            <v>51.73</v>
          </cell>
        </row>
        <row r="1350">
          <cell r="A1350" t="str">
            <v>10-68</v>
          </cell>
          <cell r="B1350" t="str">
            <v>Add to item 10-66 or 10-67  if fixed in repairs.</v>
          </cell>
          <cell r="D1350" t="str">
            <v>Meter</v>
          </cell>
          <cell r="E1350" t="str">
            <v>10-68</v>
          </cell>
          <cell r="F1350">
            <v>31.04</v>
          </cell>
        </row>
        <row r="1351">
          <cell r="A1351" t="str">
            <v>10-69</v>
          </cell>
          <cell r="B1351" t="str">
            <v xml:space="preserve">Supply and fix asbestos cement two piece  ridging aprons,   of any aproved make.                </v>
          </cell>
          <cell r="D1351" t="str">
            <v>Meter</v>
          </cell>
          <cell r="E1351" t="str">
            <v>10-69</v>
          </cell>
          <cell r="F1351">
            <v>1042.49</v>
          </cell>
        </row>
        <row r="1352">
          <cell r="A1352" t="str">
            <v>10-70</v>
          </cell>
          <cell r="B1352" t="str">
            <v xml:space="preserve">Asbestos cement two piece  ridging aprons,   of any aproved make.but except cost of ridges                </v>
          </cell>
          <cell r="D1352" t="str">
            <v>Meter</v>
          </cell>
          <cell r="E1352" t="str">
            <v>10-70</v>
          </cell>
          <cell r="F1352">
            <v>39.79</v>
          </cell>
        </row>
        <row r="1353">
          <cell r="A1353" t="str">
            <v>10-71</v>
          </cell>
          <cell r="B1353" t="str">
            <v>Add to item 10-69 or 10-70  if fixed in repairs.</v>
          </cell>
          <cell r="D1353" t="str">
            <v>Meter</v>
          </cell>
          <cell r="E1353" t="str">
            <v>10-71</v>
          </cell>
          <cell r="F1353">
            <v>23.87</v>
          </cell>
        </row>
        <row r="1354">
          <cell r="A1354" t="str">
            <v>10-72</v>
          </cell>
          <cell r="B1354" t="str">
            <v xml:space="preserve">Supply and fix asbestos cement two piece  ridging, barge board or corner piece,of any aproved make.                </v>
          </cell>
          <cell r="D1354" t="str">
            <v>Meter</v>
          </cell>
          <cell r="E1354" t="str">
            <v>10-72</v>
          </cell>
          <cell r="F1354">
            <v>1064.3800000000001</v>
          </cell>
        </row>
        <row r="1355">
          <cell r="A1355" t="str">
            <v>10-73</v>
          </cell>
          <cell r="B1355" t="str">
            <v xml:space="preserve">Asbestos cement two piece  ridging, barge board or corner piece,of any aproved make.  but except cost of ridges.              </v>
          </cell>
          <cell r="D1355" t="str">
            <v>Meter</v>
          </cell>
          <cell r="E1355" t="str">
            <v>10-73</v>
          </cell>
          <cell r="F1355">
            <v>45.76</v>
          </cell>
        </row>
        <row r="1356">
          <cell r="A1356" t="str">
            <v>10-74</v>
          </cell>
          <cell r="B1356" t="str">
            <v>Add to item 10-72 or 10-73  if fixed in repairs.</v>
          </cell>
          <cell r="D1356" t="str">
            <v>Meter</v>
          </cell>
          <cell r="E1356" t="str">
            <v>10-74</v>
          </cell>
          <cell r="F1356">
            <v>27.46</v>
          </cell>
        </row>
        <row r="1357">
          <cell r="A1357" t="str">
            <v>10-75</v>
          </cell>
          <cell r="B1357" t="str">
            <v xml:space="preserve">Supply and fix asbestos cement ridging, ridge final,of any aproved make.                </v>
          </cell>
          <cell r="D1357" t="str">
            <v>Meter</v>
          </cell>
          <cell r="E1357" t="str">
            <v>10-75</v>
          </cell>
          <cell r="F1357">
            <v>586.9</v>
          </cell>
        </row>
        <row r="1358">
          <cell r="A1358" t="str">
            <v>10-76</v>
          </cell>
          <cell r="B1358" t="str">
            <v xml:space="preserve">Asbestos cement ridging, ridge final,of any aproved make.  but except cost of ridge.               </v>
          </cell>
          <cell r="D1358" t="str">
            <v>Each</v>
          </cell>
          <cell r="E1358" t="str">
            <v>10-76</v>
          </cell>
          <cell r="F1358">
            <v>29.85</v>
          </cell>
        </row>
        <row r="1359">
          <cell r="A1359" t="str">
            <v>10-77</v>
          </cell>
          <cell r="B1359" t="str">
            <v>Add to item 10-75 or 10-76 if fixed in repairs.</v>
          </cell>
          <cell r="D1359" t="str">
            <v>Each</v>
          </cell>
          <cell r="E1359" t="str">
            <v>10-77</v>
          </cell>
          <cell r="F1359">
            <v>17.91</v>
          </cell>
        </row>
        <row r="1360">
          <cell r="B1360" t="str">
            <v>Guttering</v>
          </cell>
        </row>
        <row r="1361">
          <cell r="A1361" t="str">
            <v>10-78</v>
          </cell>
          <cell r="B1361" t="str">
            <v>Supply and fix asbestos cement eaves gutters 150mm dia, half round (with socket joints or plain rebated joints ) and supports of 18mm x 6mm G.I  Straps  not exceeding 1.00 meter apart, including angles, drop ends, stop ends etc.</v>
          </cell>
          <cell r="D1361" t="str">
            <v>Each</v>
          </cell>
          <cell r="E1361" t="str">
            <v>10-78</v>
          </cell>
          <cell r="F1361">
            <v>551.13</v>
          </cell>
        </row>
        <row r="1362">
          <cell r="A1362" t="str">
            <v>10-79</v>
          </cell>
          <cell r="B1362" t="str">
            <v>Asbestos cement eaves gutters 150mm dia, half round (with socket joints or plain rebated joints ) and supports of 18mm x 6mm G.I  Straps spaced not exceeding 1.00 meter apart, including angles, drop ends, stop ends etc.but except cost of sheets.</v>
          </cell>
          <cell r="D1362" t="str">
            <v>Meter</v>
          </cell>
          <cell r="E1362" t="str">
            <v>10-79</v>
          </cell>
          <cell r="F1362">
            <v>153.22999999999999</v>
          </cell>
        </row>
        <row r="1363">
          <cell r="A1363" t="str">
            <v>10-80</v>
          </cell>
          <cell r="B1363" t="str">
            <v>Add to item 10-78 or 10-79 if fixed in repairs.</v>
          </cell>
          <cell r="D1363" t="str">
            <v>Meter</v>
          </cell>
          <cell r="E1363" t="str">
            <v>10-80</v>
          </cell>
          <cell r="F1363">
            <v>91.93</v>
          </cell>
        </row>
        <row r="1364">
          <cell r="B1364" t="str">
            <v>Rain Water Pipes</v>
          </cell>
        </row>
        <row r="1365">
          <cell r="A1365" t="str">
            <v>10-81</v>
          </cell>
          <cell r="B1365" t="str">
            <v>Supply and fix AC building pipe class "A" 80mm dia with spigot and socket joints and hexagonal head for rain water including jointing and supports MS flat 19mm x 6mm spaced not exceeding 1.00 meter apart.</v>
          </cell>
          <cell r="D1365" t="str">
            <v>Meter</v>
          </cell>
          <cell r="E1365" t="str">
            <v>10-81</v>
          </cell>
          <cell r="F1365">
            <v>337.17</v>
          </cell>
        </row>
        <row r="1366">
          <cell r="A1366" t="str">
            <v>10-82</v>
          </cell>
          <cell r="B1366" t="str">
            <v>Supply and fix AC building pipe class "A" 100mm dia with spigot and socket joints and hexagonal head for rain water including jointing and supports M S flat 19mm x 6mm spaced not exceeding 1.00 meter apart.</v>
          </cell>
          <cell r="D1366" t="str">
            <v>Meter</v>
          </cell>
          <cell r="E1366" t="str">
            <v>10-82</v>
          </cell>
          <cell r="F1366">
            <v>401.63</v>
          </cell>
        </row>
        <row r="1367">
          <cell r="A1367" t="str">
            <v>10-83</v>
          </cell>
          <cell r="B1367" t="str">
            <v xml:space="preserve">Extra only for AC bend 80mm dia as required for AC building pipes. </v>
          </cell>
          <cell r="D1367" t="str">
            <v>Each</v>
          </cell>
          <cell r="E1367" t="str">
            <v>10-83</v>
          </cell>
          <cell r="F1367">
            <v>153.59</v>
          </cell>
        </row>
        <row r="1368">
          <cell r="A1368" t="str">
            <v>10-84</v>
          </cell>
          <cell r="B1368" t="str">
            <v xml:space="preserve">Extra only for AC bend 100mm dia as required for AC building pipes. </v>
          </cell>
          <cell r="D1368" t="str">
            <v>Each</v>
          </cell>
          <cell r="E1368" t="str">
            <v>10-84</v>
          </cell>
          <cell r="F1368">
            <v>202.7</v>
          </cell>
        </row>
        <row r="1369">
          <cell r="A1369" t="str">
            <v>10-85</v>
          </cell>
          <cell r="B1369" t="str">
            <v xml:space="preserve">Extra only for AC Tee junction 80mm dia as required for AC building pipes. </v>
          </cell>
          <cell r="D1369" t="str">
            <v>Each</v>
          </cell>
          <cell r="E1369" t="str">
            <v>10-85</v>
          </cell>
          <cell r="F1369">
            <v>177.33</v>
          </cell>
        </row>
        <row r="1370">
          <cell r="A1370" t="str">
            <v>10-86</v>
          </cell>
          <cell r="B1370" t="str">
            <v xml:space="preserve">Extra only for AC Tee junction 100mm dia as required for AC building pipes. </v>
          </cell>
          <cell r="D1370" t="str">
            <v>Each</v>
          </cell>
          <cell r="E1370" t="str">
            <v>10-86</v>
          </cell>
          <cell r="F1370">
            <v>221.83</v>
          </cell>
        </row>
        <row r="1371">
          <cell r="B1371" t="str">
            <v>Single Tile Roof</v>
          </cell>
        </row>
        <row r="1372">
          <cell r="A1372" t="str">
            <v>10-87</v>
          </cell>
          <cell r="B1372" t="str">
            <v>Providing and laying single layer of 300mm x 150mm x 50mm flat brick tiles in roofs, bedded  jointed and pointed in cement  mortar 1:3.</v>
          </cell>
          <cell r="D1372" t="str">
            <v>Sqm</v>
          </cell>
          <cell r="E1372" t="str">
            <v>10-87</v>
          </cell>
          <cell r="F1372">
            <v>613.67999999999995</v>
          </cell>
        </row>
        <row r="1373">
          <cell r="A1373" t="str">
            <v>10-88</v>
          </cell>
          <cell r="B1373" t="str">
            <v>Providing and laying single layer of 300mm x 150mm x 38mm flat brick tiles in roofs, bedded  jointed and pointed in cement  mortar 1:3.</v>
          </cell>
          <cell r="D1373" t="str">
            <v>Sqm</v>
          </cell>
          <cell r="E1373" t="str">
            <v>10-88</v>
          </cell>
          <cell r="F1373">
            <v>553.5</v>
          </cell>
        </row>
        <row r="1374">
          <cell r="A1374" t="str">
            <v>10-89</v>
          </cell>
          <cell r="B1374" t="str">
            <v>Supply and fix single layer of 300mm x 150mm x 30mm CC Type 'B' precast tiles on roof bedded jointed and pointed in cement  mortar 1:3.</v>
          </cell>
          <cell r="D1374" t="str">
            <v>Sqm</v>
          </cell>
          <cell r="E1374" t="str">
            <v>10-89</v>
          </cell>
          <cell r="F1374">
            <v>727.67</v>
          </cell>
        </row>
        <row r="1375">
          <cell r="B1375" t="str">
            <v>Insulated Tilt Roofs</v>
          </cell>
        </row>
        <row r="1376">
          <cell r="A1376" t="str">
            <v>10-90</v>
          </cell>
          <cell r="B1376" t="str">
            <v>Providing and laying one layer of 300mm x 150mm x 50mm flat brick tiles in roofs,laid on half  brick on edge forming space in between bedded and jointed in cement mortar 1:3 and including 300mm x 75mm x 115mm cement concrete  perforated tiles set in cemen</v>
          </cell>
          <cell r="D1376" t="str">
            <v>Sqm</v>
          </cell>
          <cell r="E1376" t="str">
            <v>10-90</v>
          </cell>
          <cell r="F1376">
            <v>846.14</v>
          </cell>
        </row>
        <row r="1377">
          <cell r="A1377" t="str">
            <v>10-91</v>
          </cell>
          <cell r="B1377" t="str">
            <v>Providing and laying one layer of 300mm x 150mm x 38mm flat brick tiles in roofs,laid on half  brick on edge forming space in between bedded and jointed in cement mortar 1:3 and including 300mm x 75mm x 115mm cement concrete  perforated tiles set in cemen</v>
          </cell>
          <cell r="D1377" t="str">
            <v>Sqm</v>
          </cell>
          <cell r="E1377" t="str">
            <v>10-91</v>
          </cell>
          <cell r="F1377">
            <v>780.07</v>
          </cell>
        </row>
        <row r="1378">
          <cell r="A1378" t="str">
            <v>10-92</v>
          </cell>
          <cell r="B1378" t="str">
            <v>Providing and laying one layer of 300mm x 150mm x 50mm CC Type B precast tiles on roofs, laid on CC Type B precast blocks 75mm x 75mm x 100mm forming space in between, bedded and jointed in cement mortar 1:3 and including 300mm x 75mm x 100mm cement concr</v>
          </cell>
          <cell r="D1378" t="str">
            <v>Sqm</v>
          </cell>
          <cell r="E1378" t="str">
            <v>10-92</v>
          </cell>
          <cell r="F1378">
            <v>882.54</v>
          </cell>
        </row>
        <row r="1379">
          <cell r="B1379" t="str">
            <v>Mud Roofs</v>
          </cell>
        </row>
        <row r="1380">
          <cell r="A1380" t="str">
            <v>10-93</v>
          </cell>
          <cell r="B1380" t="str">
            <v>25mm thick mud plaster and leaping over 50mm thick mud  on roofs.</v>
          </cell>
          <cell r="D1380" t="str">
            <v>Sqm</v>
          </cell>
          <cell r="E1380" t="str">
            <v>10-93</v>
          </cell>
          <cell r="F1380">
            <v>186.02</v>
          </cell>
        </row>
        <row r="1381">
          <cell r="A1381" t="str">
            <v>10-94</v>
          </cell>
          <cell r="B1381" t="str">
            <v>25mm thick mud plaster and leaping over 75mm thick mud  on roofs.</v>
          </cell>
          <cell r="D1381" t="str">
            <v>Sqm</v>
          </cell>
          <cell r="E1381" t="str">
            <v>10-94</v>
          </cell>
          <cell r="F1381">
            <v>202.36</v>
          </cell>
        </row>
        <row r="1382">
          <cell r="A1382" t="str">
            <v>10-95</v>
          </cell>
          <cell r="B1382" t="str">
            <v>25mm thick mud plaster and leaping over 125mm thick mud  on roofs.</v>
          </cell>
          <cell r="D1382" t="str">
            <v>Sqm</v>
          </cell>
          <cell r="E1382" t="str">
            <v>10-95</v>
          </cell>
          <cell r="F1382">
            <v>235.03</v>
          </cell>
        </row>
        <row r="1383">
          <cell r="A1383" t="str">
            <v>10-96</v>
          </cell>
          <cell r="B1383" t="str">
            <v>Mud plaster 25mm thick including 3mm leaping on roofs or floors.</v>
          </cell>
          <cell r="D1383" t="str">
            <v>Sqm</v>
          </cell>
          <cell r="E1383" t="str">
            <v>10-96</v>
          </cell>
          <cell r="F1383">
            <v>153.34</v>
          </cell>
        </row>
        <row r="1384">
          <cell r="A1384" t="str">
            <v>10-97</v>
          </cell>
          <cell r="B1384" t="str">
            <v>3mm leaping on roofs or floors.</v>
          </cell>
          <cell r="D1384" t="str">
            <v>Sqm</v>
          </cell>
          <cell r="E1384" t="str">
            <v>10-97</v>
          </cell>
          <cell r="F1384">
            <v>65.55</v>
          </cell>
        </row>
        <row r="1385">
          <cell r="B1385" t="str">
            <v>Felt Work</v>
          </cell>
        </row>
        <row r="1386">
          <cell r="A1386" t="str">
            <v>10-98</v>
          </cell>
          <cell r="B1386" t="str">
            <v xml:space="preserve">Supply and fix two ply felt, bituminous in flashing and concrete/brick work joint, joints wedged and tucked in ,side end joints stuck with approved bituminous adhesive. </v>
          </cell>
          <cell r="D1386" t="str">
            <v>Sqm</v>
          </cell>
          <cell r="E1386" t="str">
            <v>10-98</v>
          </cell>
          <cell r="F1386">
            <v>274.04000000000002</v>
          </cell>
        </row>
        <row r="1387">
          <cell r="B1387" t="str">
            <v>Building paper</v>
          </cell>
        </row>
        <row r="1388">
          <cell r="A1388" t="str">
            <v>10-99</v>
          </cell>
          <cell r="B1388" t="str">
            <v xml:space="preserve">Supply of water proof building or insulating paper weighing 3.92 Kg per 10 Sqm and fix in any position with 50mm side and 150mm end laps and nailing as described for felt. </v>
          </cell>
          <cell r="D1388" t="str">
            <v>Sqm</v>
          </cell>
          <cell r="E1388" t="str">
            <v>10-99</v>
          </cell>
          <cell r="F1388">
            <v>89.76</v>
          </cell>
        </row>
        <row r="1389">
          <cell r="B1389" t="str">
            <v>Bitumen coating</v>
          </cell>
        </row>
        <row r="1390">
          <cell r="A1390" t="str">
            <v>10-100</v>
          </cell>
          <cell r="B1390" t="str">
            <v>One coat of bitumen applied hot on roof at the rate of 0.75 Kg per Sqm and blinding with sand at 0.012 Cum per Sqm ( incl cleaning surface).</v>
          </cell>
          <cell r="D1390" t="str">
            <v>Sqm</v>
          </cell>
          <cell r="E1390" t="str">
            <v>10-100</v>
          </cell>
          <cell r="F1390">
            <v>141.35</v>
          </cell>
        </row>
        <row r="1391">
          <cell r="A1391" t="str">
            <v>10-101</v>
          </cell>
          <cell r="B1391" t="str">
            <v>One coat of water proofing compound using bitumen 10-20  applied hot at 4.90 Kg per 10 Sqm.</v>
          </cell>
          <cell r="D1391" t="str">
            <v>Sqm</v>
          </cell>
          <cell r="E1391" t="str">
            <v>10-101</v>
          </cell>
          <cell r="F1391">
            <v>106.73</v>
          </cell>
        </row>
        <row r="1392">
          <cell r="A1392" t="str">
            <v>10-102</v>
          </cell>
          <cell r="B1392" t="str">
            <v>One coat of water proofing compound using bitumen 10-20  applied hot at 14.68 Kg per 10 Sqm.</v>
          </cell>
          <cell r="D1392" t="str">
            <v>Sqm</v>
          </cell>
          <cell r="E1392" t="str">
            <v>10-102</v>
          </cell>
          <cell r="F1392">
            <v>217.35</v>
          </cell>
        </row>
        <row r="1393">
          <cell r="A1393" t="str">
            <v>10-103</v>
          </cell>
          <cell r="B1393" t="str">
            <v>One coat of  bitumen 10-20 at 1.64 Kg per Sqm blinded with sand at 0.012 Cum per Sqm.</v>
          </cell>
          <cell r="D1393" t="str">
            <v>Sqm</v>
          </cell>
          <cell r="E1393" t="str">
            <v>10-103</v>
          </cell>
          <cell r="F1393">
            <v>247.13</v>
          </cell>
        </row>
        <row r="1394">
          <cell r="A1394" t="str">
            <v>10-104</v>
          </cell>
          <cell r="B1394" t="str">
            <v>One coat of  bitumen 10-20 at 2.44 Kg per Sqm blinded with sand at 0.012 Cum per Sqm.</v>
          </cell>
          <cell r="D1394" t="str">
            <v>Sqm</v>
          </cell>
          <cell r="E1394" t="str">
            <v>10-104</v>
          </cell>
          <cell r="F1394">
            <v>327.29000000000002</v>
          </cell>
        </row>
        <row r="1395">
          <cell r="A1395" t="str">
            <v>10-105</v>
          </cell>
          <cell r="B1395" t="str">
            <v>One cost of water proofing primer cold sticker at 0.75 Kg per Sqm all as specified.</v>
          </cell>
          <cell r="D1395" t="str">
            <v>Sqm</v>
          </cell>
          <cell r="E1395" t="str">
            <v>10-105</v>
          </cell>
          <cell r="F1395">
            <v>97.16</v>
          </cell>
        </row>
        <row r="1396">
          <cell r="B1396" t="str">
            <v xml:space="preserve">Water Proofing Treatment </v>
          </cell>
        </row>
        <row r="1397">
          <cell r="A1397" t="str">
            <v>10-106</v>
          </cell>
          <cell r="B1397" t="str">
            <v>Supply and laying one layer of polyester Based roofing Bitumen felt weighing 16 Kg to 18 Kg /10 Sqm, with side lap end lap incl water proofing bitumen primer 0.50 lit /sqm incl bitumen sticking coat 0.95 kg/sqm over bitumen felt blinded with 3mm aggregate</v>
          </cell>
          <cell r="D1397" t="str">
            <v>Sqm</v>
          </cell>
          <cell r="E1397" t="str">
            <v>10-106</v>
          </cell>
          <cell r="F1397">
            <v>586.88</v>
          </cell>
        </row>
        <row r="1398">
          <cell r="A1398" t="str">
            <v>10-107</v>
          </cell>
          <cell r="B1398" t="str">
            <v>Supply and laying double layer of polyester Based roofing Bitumen felt weighing 16 Kg to 18 Kg per  Sqm, with side lap end lap incl water proofing bitumen primer 0.50 lit /sqm incl bitumen sticking coat 0.95 kg/sqm over bitumen felt blinded with 3mm aggre</v>
          </cell>
          <cell r="D1398" t="str">
            <v>Sqm</v>
          </cell>
          <cell r="E1398" t="str">
            <v>10-107</v>
          </cell>
          <cell r="F1398" t="str">
            <v>*934.9</v>
          </cell>
        </row>
        <row r="1399">
          <cell r="A1399" t="str">
            <v>10-108</v>
          </cell>
          <cell r="B1399" t="str">
            <v>Two coat of Elastmeric Cementitious water proofing coating applied as per manufactures instructions as spd</v>
          </cell>
          <cell r="D1399" t="str">
            <v>Sqm</v>
          </cell>
          <cell r="E1399" t="str">
            <v>10-108</v>
          </cell>
          <cell r="F1399">
            <v>313.37</v>
          </cell>
        </row>
        <row r="1400">
          <cell r="A1400" t="str">
            <v>10-109</v>
          </cell>
          <cell r="B1400" t="str">
            <v>Providing and laying 3mm thick troch Bonding Bituminoes Membrance (Poly Propylene (PP) Poly granular (PG) with self adhesive side lap 75mm, end lap 100mm complete as spd.</v>
          </cell>
          <cell r="D1400" t="str">
            <v>Sqm</v>
          </cell>
          <cell r="E1400" t="str">
            <v>10-109</v>
          </cell>
          <cell r="F1400">
            <v>743.2</v>
          </cell>
        </row>
        <row r="1401">
          <cell r="A1401" t="str">
            <v>10-110</v>
          </cell>
          <cell r="B1401" t="str">
            <v>Providing and laying 4mm thick troch Bonding Bituminoes Membrance (Poly Propylene (PP) Poly granular (PG) with self adhesive side lap 75mm, end lap 100mm complete as spd.</v>
          </cell>
          <cell r="D1401" t="str">
            <v>Sqm</v>
          </cell>
          <cell r="E1401" t="str">
            <v>10-110</v>
          </cell>
          <cell r="F1401">
            <v>949.09</v>
          </cell>
        </row>
        <row r="1402">
          <cell r="A1402" t="str">
            <v>10-111</v>
          </cell>
          <cell r="B1402" t="str">
            <v xml:space="preserve">Supply and fix Synthetic Vinyl (PVCP Flexible Membrance 0.25mm thick with 75-100mm side laps/end laps seamed/ welded thermally /chemically all as per manufacturers spd. </v>
          </cell>
          <cell r="D1402" t="str">
            <v>Sqm</v>
          </cell>
          <cell r="E1402" t="str">
            <v>10-111</v>
          </cell>
          <cell r="F1402">
            <v>131.78</v>
          </cell>
        </row>
        <row r="1403">
          <cell r="A1403" t="str">
            <v>10-112</v>
          </cell>
          <cell r="B1403" t="str">
            <v xml:space="preserve">Supply and fix Synthetic Vinyl (PVCP Flexible Membrance 0.50mm thick with 75-100mm side laps/end laps seamed/ welded thermally /chemically all as per manufacturers spd. </v>
          </cell>
          <cell r="D1403" t="str">
            <v>Sqm</v>
          </cell>
          <cell r="E1403" t="str">
            <v>10-112</v>
          </cell>
          <cell r="F1403">
            <v>263.47000000000003</v>
          </cell>
        </row>
        <row r="1404">
          <cell r="A1404" t="str">
            <v>10-113</v>
          </cell>
          <cell r="B1404" t="str">
            <v xml:space="preserve">Supply and fix Synthetic Vinyl (PVCP Flexible Membrance 1 mm thick with 75-100mm side laps/end laps seamed/ welded thermally /chemically all as per manufacturers spd. </v>
          </cell>
          <cell r="D1404" t="str">
            <v>Sqm</v>
          </cell>
          <cell r="E1404" t="str">
            <v>10-113</v>
          </cell>
          <cell r="F1404">
            <v>526.94000000000005</v>
          </cell>
        </row>
        <row r="1405">
          <cell r="A1405" t="str">
            <v>10-114</v>
          </cell>
          <cell r="B1405" t="str">
            <v xml:space="preserve">Supply and fix Synthetic Vinyl (PVCP Flexible Membrance 2 mm thick with 75-100mm side laps/end laps seamed/ welded thermally /chemically all as per manufacturers spd. </v>
          </cell>
          <cell r="D1405" t="str">
            <v>Sqm</v>
          </cell>
          <cell r="E1405" t="str">
            <v>10-114</v>
          </cell>
          <cell r="F1405">
            <v>988.01</v>
          </cell>
        </row>
        <row r="1406">
          <cell r="A1406" t="str">
            <v>10-115</v>
          </cell>
          <cell r="B1406" t="str">
            <v xml:space="preserve">Supply of fix Poly extruded board (like jumbolon etc or equivalent) 50 mm thick density 32-35 Kg/m3 fix on as roof insluation with ship lap edges having size of sheet 600 x 1250mm as as spd. </v>
          </cell>
          <cell r="D1406" t="str">
            <v>Sqm</v>
          </cell>
          <cell r="E1406" t="str">
            <v>10-115</v>
          </cell>
          <cell r="F1406">
            <v>1214.0899999999999</v>
          </cell>
        </row>
        <row r="1408">
          <cell r="B1408" t="str">
            <v>11- TERMITE TREATMENT</v>
          </cell>
        </row>
        <row r="1409">
          <cell r="B1409" t="str">
            <v>Termite Proofing</v>
          </cell>
        </row>
        <row r="1410">
          <cell r="A1410" t="str">
            <v>11-01</v>
          </cell>
          <cell r="B1410" t="str">
            <v xml:space="preserve">Termite proofing of new buildings incl wood-work therein with approved chemicals. </v>
          </cell>
          <cell r="D1410" t="str">
            <v>Sqm</v>
          </cell>
          <cell r="E1410" t="str">
            <v>11-01</v>
          </cell>
          <cell r="F1410">
            <v>71.38</v>
          </cell>
        </row>
        <row r="1411">
          <cell r="A1411" t="str">
            <v>11-02</v>
          </cell>
          <cell r="B1411" t="str">
            <v xml:space="preserve">Termite proofing of old buildings with approved chemicals. </v>
          </cell>
          <cell r="D1411" t="str">
            <v>Sqm</v>
          </cell>
          <cell r="E1411" t="str">
            <v>11-02</v>
          </cell>
          <cell r="F1411">
            <v>61.73</v>
          </cell>
        </row>
        <row r="1412">
          <cell r="A1412" t="str">
            <v>11-03</v>
          </cell>
          <cell r="B1412" t="str">
            <v xml:space="preserve">Termite proofing of new and old wooden joinery partition walls trusses ceilings and floors etc with approved chemical. </v>
          </cell>
          <cell r="D1412" t="str">
            <v>Sqm</v>
          </cell>
          <cell r="E1412" t="str">
            <v>11-03</v>
          </cell>
          <cell r="F1412">
            <v>60.13</v>
          </cell>
        </row>
        <row r="1414">
          <cell r="B1414" t="str">
            <v>12 - FLOORING AND TILING</v>
          </cell>
        </row>
        <row r="1415">
          <cell r="B1415" t="str">
            <v>Sub Floors</v>
          </cell>
        </row>
        <row r="1416">
          <cell r="A1416" t="str">
            <v>12-01</v>
          </cell>
          <cell r="B1416" t="str">
            <v>Providing and laying hard core of any description sany thickness spread level and ram, filling under floors.</v>
          </cell>
          <cell r="D1416" t="str">
            <v>Cum</v>
          </cell>
          <cell r="E1416" t="str">
            <v>12-01</v>
          </cell>
          <cell r="F1416">
            <v>2250.0500000000002</v>
          </cell>
        </row>
        <row r="1417">
          <cell r="A1417" t="str">
            <v>12-02</v>
          </cell>
          <cell r="B1417" t="str">
            <v>Providing and laying  cement concrete 1:4:8 laid under floors  using shingle or gravel.</v>
          </cell>
          <cell r="D1417" t="str">
            <v>Cum</v>
          </cell>
          <cell r="E1417" t="str">
            <v>12-02</v>
          </cell>
          <cell r="F1417">
            <v>4385.5</v>
          </cell>
        </row>
        <row r="1418">
          <cell r="A1418" t="str">
            <v>12-03</v>
          </cell>
          <cell r="B1418" t="str">
            <v>Providing and laying  cement concrete 1:4:8 laid under floors using crushed or broken stone</v>
          </cell>
          <cell r="D1418" t="str">
            <v>Cum</v>
          </cell>
          <cell r="E1418" t="str">
            <v>12-03</v>
          </cell>
          <cell r="F1418">
            <v>4753.7299999999996</v>
          </cell>
        </row>
        <row r="1419">
          <cell r="A1419" t="str">
            <v>12-04</v>
          </cell>
          <cell r="B1419" t="str">
            <v>Providing and laying  cement concrete 1:6:12 laid under floors  using shingle or gravel.</v>
          </cell>
          <cell r="D1419" t="str">
            <v>Cum</v>
          </cell>
          <cell r="E1419" t="str">
            <v>12-04</v>
          </cell>
          <cell r="F1419">
            <v>3530.29</v>
          </cell>
        </row>
        <row r="1420">
          <cell r="A1420" t="str">
            <v>12-05</v>
          </cell>
          <cell r="B1420" t="str">
            <v>Providing and laying  cement concrete 1:6:12 laid under floors  using crushed or broken stone.</v>
          </cell>
          <cell r="D1420" t="str">
            <v>Cum</v>
          </cell>
          <cell r="E1420" t="str">
            <v>12-05</v>
          </cell>
          <cell r="F1420">
            <v>4149.96</v>
          </cell>
        </row>
        <row r="1421">
          <cell r="B1421" t="str">
            <v>Floors</v>
          </cell>
        </row>
        <row r="1422">
          <cell r="A1422" t="str">
            <v>12-06</v>
          </cell>
          <cell r="B1422" t="str">
            <v>Providing and laying burnt bricks, laid flat in floors, roofs , channels, etc., laid and jointed in sand or mud.</v>
          </cell>
          <cell r="D1422" t="str">
            <v>Sqm</v>
          </cell>
          <cell r="E1422" t="str">
            <v>12-06</v>
          </cell>
          <cell r="F1422">
            <v>507.27</v>
          </cell>
        </row>
        <row r="1423">
          <cell r="A1423" t="str">
            <v>12-07</v>
          </cell>
          <cell r="B1423" t="str">
            <v>Providing and laying burnt bricks, laid on edge. in floors, roofs , channels, etc., laid and jointed in sand or mud.</v>
          </cell>
          <cell r="D1423" t="str">
            <v>Sqm</v>
          </cell>
          <cell r="E1423" t="str">
            <v>12-07</v>
          </cell>
          <cell r="F1423">
            <v>741.48</v>
          </cell>
        </row>
        <row r="1424">
          <cell r="A1424" t="str">
            <v>12-08</v>
          </cell>
          <cell r="B1424" t="str">
            <v xml:space="preserve">Providing and laying burnt bricks, laid flat in floors, roofs , channels, etc., laid , jointed &amp; pointed  in cement mortar  1:4. </v>
          </cell>
          <cell r="D1424" t="str">
            <v>Sqm</v>
          </cell>
          <cell r="E1424" t="str">
            <v>12-08</v>
          </cell>
          <cell r="F1424">
            <v>678.02</v>
          </cell>
        </row>
        <row r="1425">
          <cell r="A1425" t="str">
            <v>12-09</v>
          </cell>
          <cell r="B1425" t="str">
            <v xml:space="preserve">Providing and laying burnt bricks, laid on edge in floors, roofs , channels, etc., laid , jointed &amp; pointed  in cement mortar  1:4. </v>
          </cell>
          <cell r="D1425" t="str">
            <v>Sqm</v>
          </cell>
          <cell r="E1425" t="str">
            <v>12-09</v>
          </cell>
          <cell r="F1425">
            <v>972.83</v>
          </cell>
        </row>
        <row r="1426">
          <cell r="A1426" t="str">
            <v>12-10</v>
          </cell>
          <cell r="B1426" t="str">
            <v xml:space="preserve">Providing and laying burnt bricks, laid flat in floors, roofs , channels, etc., laid , jointed &amp; pointed in cement mortar  1:6. </v>
          </cell>
          <cell r="D1426" t="str">
            <v>Sqm</v>
          </cell>
          <cell r="E1426" t="str">
            <v>12-10</v>
          </cell>
          <cell r="F1426">
            <v>657.74</v>
          </cell>
        </row>
        <row r="1427">
          <cell r="A1427" t="str">
            <v>12-11</v>
          </cell>
          <cell r="B1427" t="str">
            <v xml:space="preserve">Providing and laying burnt bricks, laid on edge in floors, roofs , channels, etc., laid , jointed &amp; pointed in cement mortar  1:6. </v>
          </cell>
          <cell r="D1427" t="str">
            <v>Sqm</v>
          </cell>
          <cell r="E1427" t="str">
            <v>12-11</v>
          </cell>
          <cell r="F1427">
            <v>942.08</v>
          </cell>
        </row>
        <row r="1428">
          <cell r="A1428" t="str">
            <v>12-12</v>
          </cell>
          <cell r="B1428" t="str">
            <v>Providing and laying CC Type 'C" as in floor slabs, surface finished smooth with neet cement and steel trowel, using shingle or gravel.</v>
          </cell>
          <cell r="D1428" t="str">
            <v>Cum</v>
          </cell>
          <cell r="E1428" t="str">
            <v>12-12</v>
          </cell>
          <cell r="F1428">
            <v>4986.55</v>
          </cell>
        </row>
        <row r="1429">
          <cell r="A1429" t="str">
            <v>12-13</v>
          </cell>
          <cell r="B1429" t="str">
            <v>Providing and laying CC Type 'C" as in floor slabs, surface finished smooth with neet cement and steel trowel, using crushed or broken stone.</v>
          </cell>
          <cell r="D1429" t="str">
            <v>Cum</v>
          </cell>
          <cell r="E1429" t="str">
            <v>12-13</v>
          </cell>
          <cell r="F1429">
            <v>5345.81</v>
          </cell>
        </row>
        <row r="1430">
          <cell r="A1430" t="str">
            <v>12-14</v>
          </cell>
          <cell r="B1430" t="str">
            <v>Providing and laying CC Type 'B" as in floor slabs, surface finished smooth with neet cement and steel trowel, using shingle or gravel.</v>
          </cell>
          <cell r="D1430" t="str">
            <v>Cum</v>
          </cell>
          <cell r="E1430" t="str">
            <v>12-14</v>
          </cell>
          <cell r="F1430">
            <v>6072.41</v>
          </cell>
        </row>
        <row r="1431">
          <cell r="A1431" t="str">
            <v>12-15</v>
          </cell>
          <cell r="B1431" t="str">
            <v>Providing and laying CC Type 'B" as in floor slabs, surface finished smooth with neet cement and steel trowel, using crushed or broken stone.</v>
          </cell>
          <cell r="D1431" t="str">
            <v>Cum</v>
          </cell>
          <cell r="E1431" t="str">
            <v>12-15</v>
          </cell>
          <cell r="F1431">
            <v>6415.2</v>
          </cell>
        </row>
        <row r="1432">
          <cell r="A1432" t="str">
            <v>12-16</v>
          </cell>
          <cell r="B1432" t="str">
            <v>Providing and laying CC Type 'C" using shingle or gravel laid in floor slabs, as under layer for Terrazzo / Stonolithic/tiles to finished.</v>
          </cell>
          <cell r="D1432" t="str">
            <v>Cum</v>
          </cell>
          <cell r="E1432" t="str">
            <v>12-16</v>
          </cell>
          <cell r="F1432">
            <v>4389.93</v>
          </cell>
        </row>
        <row r="1433">
          <cell r="A1433" t="str">
            <v>12-17</v>
          </cell>
          <cell r="B1433" t="str">
            <v>Providing and laying CC Type 'C" using crushed or broken stone laid in floor slabs, as under layer for Terrazzo / Stonolithic/tiles to finished.</v>
          </cell>
          <cell r="D1433" t="str">
            <v>Cum</v>
          </cell>
          <cell r="E1433" t="str">
            <v>12-17</v>
          </cell>
          <cell r="F1433">
            <v>4748.3100000000004</v>
          </cell>
        </row>
        <row r="1434">
          <cell r="A1434" t="str">
            <v>12-18</v>
          </cell>
          <cell r="B1434" t="str">
            <v>Providing and laying CC Type 'B" using shingle or gravel laid in floor slabs, as under layer for Terrazzo / Stonolithic/tiles to finished.</v>
          </cell>
          <cell r="D1434" t="str">
            <v>Cum</v>
          </cell>
          <cell r="E1434" t="str">
            <v>12-18</v>
          </cell>
          <cell r="F1434">
            <v>5437.9</v>
          </cell>
        </row>
        <row r="1435">
          <cell r="A1435" t="str">
            <v>12-19</v>
          </cell>
          <cell r="B1435" t="str">
            <v>Providing and laying CC Type 'B" using crushed or broken stone laid in floor slabs, as under layer for Terrazzo / Stonolithic/tiles top finished.</v>
          </cell>
          <cell r="D1435" t="str">
            <v>Cum</v>
          </cell>
          <cell r="E1435" t="str">
            <v>12-19</v>
          </cell>
          <cell r="F1435">
            <v>5818.28</v>
          </cell>
        </row>
        <row r="1436">
          <cell r="B1436" t="str">
            <v xml:space="preserve">Paving Stones </v>
          </cell>
        </row>
        <row r="1437">
          <cell r="A1437" t="str">
            <v>12-20</v>
          </cell>
          <cell r="B1437" t="str">
            <v>Providing and laying  cement concrete paving stone 50mm thick in natural colour as in floors, drive way walk way etc any pattern and any shape (hydraulically compressed) laid and jointed in sand including 50mm thick sand bed as laying coarse all as specif</v>
          </cell>
          <cell r="D1437" t="str">
            <v>Sqm</v>
          </cell>
          <cell r="E1437" t="str">
            <v>12-20</v>
          </cell>
          <cell r="F1437">
            <v>765.79</v>
          </cell>
        </row>
        <row r="1438">
          <cell r="A1438" t="str">
            <v>12-21</v>
          </cell>
          <cell r="B1438" t="str">
            <v>Providing and laying  cement concrete paving stone 50mm thick in any colour as in floors, drive way walk way etc any pattern and any shape (hydraulically compressed) laid and jointed in sand including 50mm thick sand bed as laying coarse all as specified.</v>
          </cell>
          <cell r="D1438" t="str">
            <v>Sqm</v>
          </cell>
          <cell r="E1438" t="str">
            <v>12-21</v>
          </cell>
          <cell r="F1438">
            <v>807.84</v>
          </cell>
        </row>
        <row r="1439">
          <cell r="A1439" t="str">
            <v>12-22</v>
          </cell>
          <cell r="B1439" t="str">
            <v>Providing and laying  cement concrete paving stone 60mm thick in natural colour as in floors, Streets,Public Parking etc;any pattern / shape (hydraulically compressed) laid and jointed in sand including 50mm thick sand bed as aying coarse all as specified</v>
          </cell>
          <cell r="D1439" t="str">
            <v>Sqm</v>
          </cell>
          <cell r="E1439" t="str">
            <v>12-22</v>
          </cell>
          <cell r="F1439">
            <v>839.35</v>
          </cell>
        </row>
        <row r="1440">
          <cell r="A1440" t="str">
            <v>12-23</v>
          </cell>
          <cell r="B1440" t="str">
            <v>Providing and laying  cement concrete paving stone 60mm thick in any colour as in floors, Streets,Public Parking etc;any pattern / shape (hydraulically compressed) laid and jointed in sand including 50mm thick sand bed as aying coarse all as specified.</v>
          </cell>
          <cell r="D1440" t="str">
            <v>Sqm</v>
          </cell>
          <cell r="E1440" t="str">
            <v>12-23</v>
          </cell>
          <cell r="F1440">
            <v>881.38</v>
          </cell>
        </row>
        <row r="1441">
          <cell r="A1441" t="str">
            <v>12-24</v>
          </cell>
          <cell r="B1441" t="str">
            <v xml:space="preserve">Providing and laying  cement concrete paving stone 80mm thick in natural colour as in floors, loading decks,highway petrol pumps etc;any pattern / shape (hydraulically compressed) laid and jointed in sand including 50mm thick sand bed as aying coarse all </v>
          </cell>
          <cell r="D1441" t="str">
            <v>Sqm</v>
          </cell>
          <cell r="E1441" t="str">
            <v>12-24</v>
          </cell>
          <cell r="F1441">
            <v>970.46</v>
          </cell>
        </row>
        <row r="1442">
          <cell r="A1442" t="str">
            <v>12-25</v>
          </cell>
          <cell r="B1442" t="str">
            <v>Providing and laying  cement concrete paving stone 80mm thick in any colour as in floors, loading decks,highway petrol pumps etc;any pattern / shape (hydraulically compressed) laid and jointed in sand including 50mm thick sand bed as aying coarse all as s</v>
          </cell>
          <cell r="D1442" t="str">
            <v>Sqm</v>
          </cell>
          <cell r="E1442" t="str">
            <v>12-25</v>
          </cell>
          <cell r="F1442">
            <v>1012.49</v>
          </cell>
        </row>
        <row r="1443">
          <cell r="B1443" t="str">
            <v xml:space="preserve">Dividing Strips in Floor </v>
          </cell>
        </row>
        <row r="1444">
          <cell r="A1444" t="str">
            <v>12-26</v>
          </cell>
          <cell r="B1444" t="str">
            <v>Supply and fix 2mm thick and 40mm wide aluminium dividing strips in floor .</v>
          </cell>
          <cell r="D1444" t="str">
            <v>Meter</v>
          </cell>
          <cell r="E1444" t="str">
            <v>12-26</v>
          </cell>
          <cell r="F1444">
            <v>57.28</v>
          </cell>
        </row>
        <row r="1445">
          <cell r="A1445" t="str">
            <v>12-27</v>
          </cell>
          <cell r="B1445" t="str">
            <v>Supply and fix 2mm thick and 25mm wide aluminium dividing strips in floor .</v>
          </cell>
          <cell r="D1445" t="str">
            <v>Meter</v>
          </cell>
          <cell r="E1445" t="str">
            <v>12-27</v>
          </cell>
          <cell r="F1445">
            <v>53.38</v>
          </cell>
        </row>
        <row r="1446">
          <cell r="A1446" t="str">
            <v>12-28</v>
          </cell>
          <cell r="B1446" t="str">
            <v>Supply and fix 8-10mm thick and 40mm wide marble patty as dividing strips in floor.</v>
          </cell>
          <cell r="D1446" t="str">
            <v>Meter</v>
          </cell>
          <cell r="E1446" t="str">
            <v>12-28</v>
          </cell>
          <cell r="F1446">
            <v>53.93</v>
          </cell>
        </row>
        <row r="1447">
          <cell r="B1447" t="str">
            <v>Hard Wearing Surfaces</v>
          </cell>
        </row>
        <row r="1448">
          <cell r="A1448" t="str">
            <v>12-29</v>
          </cell>
          <cell r="B1448" t="str">
            <v>Providing and laying stonolithic layer, 13 mm thick, spread over ordinary concrete floors etc., including rubbing as specified.</v>
          </cell>
          <cell r="D1448" t="str">
            <v>Sqm</v>
          </cell>
          <cell r="E1448" t="str">
            <v>12-29</v>
          </cell>
          <cell r="F1448">
            <v>370.75</v>
          </cell>
        </row>
        <row r="1449">
          <cell r="A1449" t="str">
            <v>12-30</v>
          </cell>
          <cell r="B1449" t="str">
            <v>providing and laying stonolithic layer, 20 mm thick, spread over ordinary concrete floors etc., including rubbing as specified.</v>
          </cell>
          <cell r="D1449" t="str">
            <v>Sqm</v>
          </cell>
          <cell r="E1449" t="str">
            <v>12-30</v>
          </cell>
          <cell r="F1449">
            <v>465.12</v>
          </cell>
        </row>
        <row r="1450">
          <cell r="A1450" t="str">
            <v>12-31</v>
          </cell>
          <cell r="B1450" t="str">
            <v>providing and laying 13mm thick  stonolithic as finishing surfaces of concrete stair treads incuding round rises cutting and rubbing.</v>
          </cell>
          <cell r="D1450" t="str">
            <v>Sqm</v>
          </cell>
          <cell r="E1450" t="str">
            <v>12-31</v>
          </cell>
          <cell r="F1450">
            <v>395.16</v>
          </cell>
        </row>
        <row r="1451">
          <cell r="A1451" t="str">
            <v>12-32</v>
          </cell>
          <cell r="B1451" t="str">
            <v xml:space="preserve">Providing and laying 13mm thick stonolithic  skirting, 75 mm high  and tucking in top edge or fair upper edge  where walls are plastered incl cutting and rubbing.                                </v>
          </cell>
          <cell r="D1451" t="str">
            <v>Meter</v>
          </cell>
          <cell r="E1451" t="str">
            <v>12-32</v>
          </cell>
          <cell r="F1451">
            <v>23.86</v>
          </cell>
        </row>
        <row r="1452">
          <cell r="A1452" t="str">
            <v>12-33</v>
          </cell>
          <cell r="B1452" t="str">
            <v xml:space="preserve">Providing and laying 13mm thick stonolithic  skirting, 150 mm high  and tucking in top edge or fair upper edge  where walls are plastered incl cutting and rubbing.                                </v>
          </cell>
          <cell r="D1452" t="str">
            <v>Meter</v>
          </cell>
          <cell r="E1452" t="str">
            <v>12-33</v>
          </cell>
          <cell r="F1452">
            <v>59.18</v>
          </cell>
        </row>
        <row r="1453">
          <cell r="A1453" t="str">
            <v>12-34</v>
          </cell>
          <cell r="B1453" t="str">
            <v xml:space="preserve">providing and laying 13mm thick stonolithic dado including 10mm thick cement plasterin cm (1:4) and touching in top edge or fair upper edge where walls are plastered incl cutting and rubbing.                                                              </v>
          </cell>
          <cell r="D1453" t="str">
            <v>Sqm</v>
          </cell>
          <cell r="E1453" t="str">
            <v>12-34</v>
          </cell>
          <cell r="F1453">
            <v>546.86</v>
          </cell>
        </row>
        <row r="1454">
          <cell r="B1454" t="str">
            <v xml:space="preserve">Terrazo Floor </v>
          </cell>
        </row>
        <row r="1455">
          <cell r="A1455" t="str">
            <v>12-35</v>
          </cell>
          <cell r="B1455" t="str">
            <v>Providing and laying 10 mm thick terrazo floor  marble chips (1:2) with white/coloured cement including cutting, rubbing and polishing.</v>
          </cell>
          <cell r="D1455" t="str">
            <v>Sqm</v>
          </cell>
          <cell r="E1455" t="str">
            <v>12-35</v>
          </cell>
          <cell r="F1455">
            <v>514.79</v>
          </cell>
        </row>
        <row r="1456">
          <cell r="A1456" t="str">
            <v>12-36</v>
          </cell>
          <cell r="B1456" t="str">
            <v xml:space="preserve">Providing and laying 10 mm thick terrazo in dados,skirtings etc; using marble chips (1:2) with white/coloured cement including cutting, rubbing and polishing. including 10mm thick cement plaster 1:3 rendering.        </v>
          </cell>
          <cell r="D1456" t="str">
            <v>Sqm</v>
          </cell>
          <cell r="E1456" t="str">
            <v>12-36</v>
          </cell>
          <cell r="F1456">
            <v>735.42</v>
          </cell>
        </row>
        <row r="1457">
          <cell r="A1457" t="str">
            <v>12-37</v>
          </cell>
          <cell r="B1457" t="str">
            <v>Providing and laying 10 mm thick terrazo floor using marble chips (1:2) with ordinary cement including cutting, rubbing and polishing.</v>
          </cell>
          <cell r="D1457" t="str">
            <v>Sqm</v>
          </cell>
          <cell r="E1457" t="str">
            <v>12-37</v>
          </cell>
          <cell r="F1457">
            <v>467.73</v>
          </cell>
        </row>
        <row r="1458">
          <cell r="A1458" t="str">
            <v>12-38</v>
          </cell>
          <cell r="B1458" t="str">
            <v xml:space="preserve">Providing and laying 10 mm thick terrazo in dados,skirtings etc; using marble chips (1:2) with ordinary cement including cutting, rubbing and polishing.including 10mm thick cement plaster 1:3 rendering.      </v>
          </cell>
          <cell r="D1458" t="str">
            <v>Sqm</v>
          </cell>
          <cell r="E1458" t="str">
            <v>12-38</v>
          </cell>
          <cell r="F1458">
            <v>633.51</v>
          </cell>
        </row>
        <row r="1459">
          <cell r="A1459" t="str">
            <v>12-39</v>
          </cell>
          <cell r="B1459" t="str">
            <v>Providing and laying 13 mm thick terrazo floor using marble chips (1:2) with white/coloured cement including cutting, rubbing and polishing.</v>
          </cell>
          <cell r="D1459" t="str">
            <v>Sqm</v>
          </cell>
          <cell r="E1459" t="str">
            <v>12-39</v>
          </cell>
          <cell r="F1459">
            <v>635.58000000000004</v>
          </cell>
        </row>
        <row r="1460">
          <cell r="A1460" t="str">
            <v>12-40</v>
          </cell>
          <cell r="B1460" t="str">
            <v xml:space="preserve">Providing and laying 13 mm thick terrazo in dados,skirtings etc; using marble chips (1:2) with white/coloured cement including cutting, rubbing and polishing.including 10mm thick cement plaster 1:3 rendering.         </v>
          </cell>
          <cell r="D1460" t="str">
            <v>Sqm</v>
          </cell>
          <cell r="E1460" t="str">
            <v>12-40</v>
          </cell>
          <cell r="F1460">
            <v>969.26</v>
          </cell>
        </row>
        <row r="1461">
          <cell r="A1461" t="str">
            <v>12-41</v>
          </cell>
          <cell r="B1461" t="str">
            <v>Providing and laying 13 mm thick terrazo floor using marble chips (1:2) with ordinary cement including cutting, rubbing and polishing.</v>
          </cell>
          <cell r="D1461" t="str">
            <v>Sqm</v>
          </cell>
          <cell r="E1461" t="str">
            <v>12-41</v>
          </cell>
          <cell r="F1461">
            <v>550.76</v>
          </cell>
        </row>
        <row r="1462">
          <cell r="A1462" t="str">
            <v>12-42</v>
          </cell>
          <cell r="B1462" t="str">
            <v>Providing and laying 13 mm thick terrazo in dado skirting etc  using marble chips (1:2) with ordinary cement including cutting, rubbing and polishing. including 10mm thick cement plaster 1:3 rendering.</v>
          </cell>
          <cell r="D1462" t="str">
            <v>Sqm</v>
          </cell>
          <cell r="E1462" t="str">
            <v>12-42</v>
          </cell>
          <cell r="F1462">
            <v>620.73</v>
          </cell>
        </row>
        <row r="1463">
          <cell r="A1463" t="str">
            <v>12-43</v>
          </cell>
          <cell r="B1463" t="str">
            <v>Grinding /rubbing of stonolithic floors/dado</v>
          </cell>
          <cell r="D1463" t="str">
            <v>Sqm</v>
          </cell>
          <cell r="E1463" t="str">
            <v>12-43</v>
          </cell>
          <cell r="F1463">
            <v>91.13</v>
          </cell>
        </row>
        <row r="1464">
          <cell r="A1464" t="str">
            <v>12-44</v>
          </cell>
          <cell r="B1464" t="str">
            <v>Grinding /rubbing of terrazo floors/dado.</v>
          </cell>
          <cell r="D1464" t="str">
            <v>Sqm</v>
          </cell>
          <cell r="E1464" t="str">
            <v>12-44</v>
          </cell>
          <cell r="F1464">
            <v>95.69</v>
          </cell>
        </row>
        <row r="1465">
          <cell r="A1465" t="str">
            <v>12-45</v>
          </cell>
          <cell r="B1465" t="str">
            <v>Cleaning and wax polishing of terrazo floors/dados.</v>
          </cell>
          <cell r="D1465" t="str">
            <v>Sqm</v>
          </cell>
          <cell r="E1465" t="str">
            <v>12-45</v>
          </cell>
          <cell r="F1465">
            <v>45.56</v>
          </cell>
        </row>
        <row r="1466">
          <cell r="A1466" t="str">
            <v>12-46</v>
          </cell>
          <cell r="B1466" t="str">
            <v>Cleaning and chemical polishing of terrazo floors/dados.</v>
          </cell>
          <cell r="D1466" t="str">
            <v>Sqm</v>
          </cell>
          <cell r="E1466" t="str">
            <v>12-46</v>
          </cell>
          <cell r="F1466">
            <v>100.24</v>
          </cell>
        </row>
        <row r="1467">
          <cell r="A1467" t="str">
            <v>12-47</v>
          </cell>
          <cell r="B1467" t="str">
            <v>Providing and laying of sand cushion under floors.</v>
          </cell>
          <cell r="D1467" t="str">
            <v>Cum</v>
          </cell>
          <cell r="E1467" t="str">
            <v>12-47</v>
          </cell>
          <cell r="F1467">
            <v>1067.3399999999999</v>
          </cell>
        </row>
        <row r="1468">
          <cell r="B1468" t="str">
            <v>Tiling (Pak Made)</v>
          </cell>
        </row>
        <row r="1469">
          <cell r="A1469" t="str">
            <v>12-48</v>
          </cell>
          <cell r="B1469" t="str">
            <v>Providing and laying of white / light colour/ glazed/non skid tiles not exceeding 225 SqCm each,on walls and floors, set in neat cement  and jointes  grouted with  white /colour  cement complete all as  specified.(Pak made).</v>
          </cell>
          <cell r="D1469" t="str">
            <v>Sqm</v>
          </cell>
          <cell r="E1469" t="str">
            <v>12-48</v>
          </cell>
          <cell r="F1469">
            <v>1596.99</v>
          </cell>
        </row>
        <row r="1470">
          <cell r="A1470" t="str">
            <v>12-49</v>
          </cell>
          <cell r="B1470" t="str">
            <v>Providing and laying of dark colour/printed/ textured. glazed/non skid tiles not exceeding 100 SqCm each,on walls and floors, set in neat cement  and jointes  grouted with  white /colour  cement complete all as  specified.(Pak made).</v>
          </cell>
          <cell r="D1470" t="str">
            <v>Sqm</v>
          </cell>
          <cell r="E1470" t="str">
            <v>12-49</v>
          </cell>
          <cell r="F1470">
            <v>1683.6</v>
          </cell>
        </row>
        <row r="1471">
          <cell r="A1471" t="str">
            <v>12-50</v>
          </cell>
          <cell r="B1471" t="str">
            <v>Providing and laying of white / light colour/ glazed/non skid tiles exceeding 225 SqCm but not exceeding 400 SqCm area each,on walls and floors, set in neat cement  and jointes  grouted with  white /colour  cement complete all as  specified.(Pak made).</v>
          </cell>
          <cell r="D1471" t="str">
            <v>Sqm</v>
          </cell>
          <cell r="E1471" t="str">
            <v>12-50</v>
          </cell>
          <cell r="F1471">
            <v>1565.14</v>
          </cell>
        </row>
        <row r="1472">
          <cell r="A1472" t="str">
            <v>12-51</v>
          </cell>
          <cell r="B1472" t="str">
            <v xml:space="preserve">Providing and laying of dark colour/printed/ textured. glazed/non skid tiles exceeding 225 SqCm but not exceeding 400 SqCm area each,on walls and floors, set in neat cement  and jointes  grouted with  white /colour  cement complete all as  specified.(Pak </v>
          </cell>
          <cell r="D1472" t="str">
            <v>Sqm</v>
          </cell>
          <cell r="E1472" t="str">
            <v>12-51</v>
          </cell>
          <cell r="F1472">
            <v>1615.91</v>
          </cell>
        </row>
        <row r="1473">
          <cell r="A1473" t="str">
            <v>12-52</v>
          </cell>
          <cell r="B1473" t="str">
            <v>Providing and laying of white / light colour/ glazed/non skid tiles exceeding 400 SqCm but not exceeding 900 SqCm area each,on walls and floors, set in neat cement  and jointes  grouted with  white /colour  cement complete all as  specified.(Pak made).</v>
          </cell>
          <cell r="D1473" t="str">
            <v>Sqm</v>
          </cell>
          <cell r="E1473" t="str">
            <v>12-52</v>
          </cell>
          <cell r="F1473">
            <v>1527.13</v>
          </cell>
        </row>
        <row r="1474">
          <cell r="A1474" t="str">
            <v>12-53</v>
          </cell>
          <cell r="B1474" t="str">
            <v>Providing and laying of dark colour glazed/ non skid tiles exceeding 400 SqCm but not exceeding 900 SqCm area each,on walls and floors, set in neat cement  and jointes  grouted with  white /colour  cement complete all as  specified.(Pak made).</v>
          </cell>
          <cell r="D1474" t="str">
            <v>Sqm</v>
          </cell>
          <cell r="E1474" t="str">
            <v>12-53</v>
          </cell>
          <cell r="F1474">
            <v>1602.64</v>
          </cell>
        </row>
        <row r="1475">
          <cell r="A1475" t="str">
            <v>12-54</v>
          </cell>
          <cell r="B1475" t="str">
            <v>Providing and laying of white / light colour/ glazed/non skid tiles exceeding 900 SqCm  each,on walls and floors, set in neat cement  and jointes  grouted with  white /colour  cement complete all as  specified.(Pak made).</v>
          </cell>
          <cell r="D1475" t="str">
            <v>Sqm</v>
          </cell>
          <cell r="E1475" t="str">
            <v>12-54</v>
          </cell>
          <cell r="F1475">
            <v>1651.86</v>
          </cell>
        </row>
        <row r="1476">
          <cell r="A1476" t="str">
            <v>12-55</v>
          </cell>
          <cell r="B1476" t="str">
            <v>Providing and laying of dark colour/printed/ textured. glazed/non skid tiles exceeding 900 SqCm each,on walls and floors, set in neat cement  and jointes  grouted with  white /colour  cement complete all as  specified.(Pak made).</v>
          </cell>
          <cell r="D1476" t="str">
            <v>Sqm</v>
          </cell>
          <cell r="E1476" t="str">
            <v>12-55</v>
          </cell>
          <cell r="F1476">
            <v>1736.47</v>
          </cell>
        </row>
        <row r="1477">
          <cell r="B1477" t="str">
            <v>Tiling Imported</v>
          </cell>
        </row>
        <row r="1478">
          <cell r="A1478" t="str">
            <v>12-56</v>
          </cell>
          <cell r="B1478" t="str">
            <v>Providing and laying of white / light colour/ glazed/non skid tiles up to 600 SqCm area each,on walls and floors, set in neat cement  and jointes  grouted with  white /colour  cement complete all as  specified.Imported Asian origin (China Malaysia Thailan</v>
          </cell>
          <cell r="D1478" t="str">
            <v>Sqm</v>
          </cell>
          <cell r="E1478" t="str">
            <v>12-56</v>
          </cell>
          <cell r="F1478">
            <v>2029.89</v>
          </cell>
        </row>
        <row r="1479">
          <cell r="A1479" t="str">
            <v>12-57</v>
          </cell>
          <cell r="B1479" t="str">
            <v>Providing and laying of dark colour/printed /textured glazed/non skid tiles up to 600 SqCm area each,on walls and floors, set in neat cement  and jointes  grouted with  white /colour  cement complete all as  specified.Imported Asian origin (China Malaysia</v>
          </cell>
          <cell r="D1479" t="str">
            <v>Sqm</v>
          </cell>
          <cell r="E1479" t="str">
            <v>12-57</v>
          </cell>
          <cell r="F1479">
            <v>2199.13</v>
          </cell>
        </row>
        <row r="1480">
          <cell r="A1480" t="str">
            <v>12-58</v>
          </cell>
          <cell r="B1480" t="str">
            <v>Providing and laying of any colour/printed/ textured. glazed/non skid tiles exceeding 600 SqCm but not exceeding 1000 SqCm area each,on walls and floors, set in neat cement  and jointes  grouted with  white /colour  cement complete all as  specified. Impo</v>
          </cell>
          <cell r="D1480" t="str">
            <v>Sqm</v>
          </cell>
          <cell r="E1480" t="str">
            <v>12-58</v>
          </cell>
          <cell r="F1480">
            <v>1860.65</v>
          </cell>
        </row>
        <row r="1481">
          <cell r="A1481" t="str">
            <v>12-59</v>
          </cell>
          <cell r="B1481" t="str">
            <v>Providing and laying of any colour/printed/ textured. glazed/non skid tiles exceeding 600 SqCm but not exceeding 1000 SqCm area each,on walls and floors, set in neat cement  and jointes  grouted with  white /colour  cement complete all as  specified. Impo</v>
          </cell>
          <cell r="D1481" t="str">
            <v>Sqm</v>
          </cell>
          <cell r="E1481" t="str">
            <v>12-59</v>
          </cell>
          <cell r="F1481">
            <v>3383.8</v>
          </cell>
        </row>
        <row r="1482">
          <cell r="A1482" t="str">
            <v>12-60</v>
          </cell>
          <cell r="B1482" t="str">
            <v>Providing and laying of any colour/printed/ textured. glazed/non skid tiles exceeding 1000 SqCm but not exc 1600sqcm area each,on walls and floors, set in neat cement  and jointes  grouted with  white /colour  cement complete all as  specified. Imported A</v>
          </cell>
          <cell r="D1482" t="str">
            <v>Sqm</v>
          </cell>
          <cell r="E1482" t="str">
            <v>12-60</v>
          </cell>
          <cell r="F1482">
            <v>2283.7600000000002</v>
          </cell>
        </row>
        <row r="1483">
          <cell r="A1483" t="str">
            <v>12-61</v>
          </cell>
          <cell r="B1483" t="str">
            <v>Providing and laying of any colour/printed/ textured. glazed/non skid tiles exceeding 1000 SqCm but not exc 1600sqcm area each,on walls and floors, set in neat cement  and jointes  grouted with  white /colour  cement complete all as  specified. Imported E</v>
          </cell>
          <cell r="D1483" t="str">
            <v>Sqm</v>
          </cell>
          <cell r="E1483" t="str">
            <v>12-61</v>
          </cell>
          <cell r="F1483">
            <v>3722.27</v>
          </cell>
        </row>
        <row r="1484">
          <cell r="A1484" t="str">
            <v>12-62</v>
          </cell>
          <cell r="B1484" t="str">
            <v>Providing and laying of any colour/printed/ textured. glazed/non skid tiles exceeding 1600 SqCm area each,on walls and floors, set in neat cement  and jointes  grouted with  white /colour  cement complete all as  specified.Imported Asian origin (China Mal</v>
          </cell>
          <cell r="D1484" t="str">
            <v>Sqm</v>
          </cell>
          <cell r="E1484" t="str">
            <v>12-62</v>
          </cell>
          <cell r="F1484">
            <v>2791.47</v>
          </cell>
        </row>
        <row r="1485">
          <cell r="A1485" t="str">
            <v>12-63</v>
          </cell>
          <cell r="B1485" t="str">
            <v xml:space="preserve">Providing and laying of any colour/printed/ textured. glazed/non skid tiles exceeding 1600 SqCm area each,on walls and floors, set in neat cement  and jointes  grouted with  white /colour  cement complete all as  specified.Imported European origin (Spain </v>
          </cell>
          <cell r="D1485" t="str">
            <v>Sqm</v>
          </cell>
          <cell r="E1485" t="str">
            <v>12-63</v>
          </cell>
          <cell r="F1485">
            <v>4060.75</v>
          </cell>
        </row>
        <row r="1486">
          <cell r="A1486" t="str">
            <v>12-64</v>
          </cell>
          <cell r="B1486" t="str">
            <v>Providing and laying border  tiles 100mm wide in any colour/size  set in neat cement &amp; joints grouted with white/coloured cement complete all as specified-Pak made.</v>
          </cell>
          <cell r="D1486" t="str">
            <v>Mtr</v>
          </cell>
          <cell r="E1486" t="str">
            <v>12-64</v>
          </cell>
          <cell r="F1486">
            <v>789.08</v>
          </cell>
        </row>
        <row r="1487">
          <cell r="A1487" t="str">
            <v>12-65</v>
          </cell>
          <cell r="B1487" t="str">
            <v>Providing and laying border  tiles 75mm wide in any colour/size  set in neat cement &amp; joints grouted with white/coloured cement complete all as specified-Imported European origin (Spain or equivalent).</v>
          </cell>
          <cell r="D1487" t="str">
            <v>Mtr</v>
          </cell>
          <cell r="E1487" t="str">
            <v>12-65</v>
          </cell>
          <cell r="F1487">
            <v>2776.18</v>
          </cell>
        </row>
        <row r="1488">
          <cell r="A1488" t="str">
            <v>12-66</v>
          </cell>
          <cell r="B1488" t="str">
            <v>Providing and laying unglazed split tiles facing strip chequered tiles, rough/glossy glazed double mat glazed 10mm thick light/ dark colour/ printed/ textured, laid on floors, set in neat cement  and joints grouted with white/coloured cement complete - Pa</v>
          </cell>
          <cell r="D1488" t="str">
            <v>Sqm</v>
          </cell>
          <cell r="E1488" t="str">
            <v>12-66</v>
          </cell>
          <cell r="F1488">
            <v>1691.41</v>
          </cell>
        </row>
        <row r="1489">
          <cell r="A1489" t="str">
            <v>12-67</v>
          </cell>
          <cell r="B1489" t="str">
            <v xml:space="preserve">Providing and laying rough/glossy double/ matt  glazed, stirking  tiles, split tiles facing strip, chequered light/ dark colour/ printed/ textured, laid on walls, set in neat cement  and joints grouted with white/coloured cement complete - Pak made. </v>
          </cell>
          <cell r="D1489" t="str">
            <v>Sqm</v>
          </cell>
          <cell r="E1489" t="str">
            <v>12-67</v>
          </cell>
          <cell r="F1489">
            <v>1864.16</v>
          </cell>
        </row>
        <row r="1490">
          <cell r="B1490" t="str">
            <v>Mosaic Tiles</v>
          </cell>
        </row>
        <row r="1491">
          <cell r="A1491" t="str">
            <v>12-68</v>
          </cell>
          <cell r="B1491" t="str">
            <v>Providing and laying mosaic tiles 200mm x 200mm x 20mm of white cement, on walls and floors laid, set in cement mortar (1: 2) and joints grouted with white/coloured cement, chemical polished complete.</v>
          </cell>
          <cell r="D1491" t="str">
            <v>Sqm</v>
          </cell>
          <cell r="E1491" t="str">
            <v>12-68</v>
          </cell>
          <cell r="F1491">
            <v>1136.98</v>
          </cell>
        </row>
        <row r="1492">
          <cell r="A1492" t="str">
            <v>12-69</v>
          </cell>
          <cell r="B1492" t="str">
            <v>Providing and laying mosaic tiles 300mm x 300mm x 25mm of white cement, on walls and floors laid, set in cement mortar (1: 2) and joints grouted with white/coloured cement, chemical polished complete.</v>
          </cell>
          <cell r="D1492" t="str">
            <v>Sqm</v>
          </cell>
          <cell r="E1492" t="str">
            <v>12-69</v>
          </cell>
          <cell r="F1492">
            <v>1061.71</v>
          </cell>
        </row>
        <row r="1493">
          <cell r="A1493" t="str">
            <v>12-70</v>
          </cell>
          <cell r="B1493" t="str">
            <v xml:space="preserve">Providing and laying mosaic tiles 200mm x 200mm x 20mm of ordinary cement on walls and floors laid, set in cement mortar (1:2) and joints grouted with white/colour cement, chemical polished complete.     </v>
          </cell>
          <cell r="D1493" t="str">
            <v>Sqm</v>
          </cell>
          <cell r="E1493" t="str">
            <v>12-70</v>
          </cell>
          <cell r="F1493">
            <v>1074.0899999999999</v>
          </cell>
        </row>
        <row r="1494">
          <cell r="A1494" t="str">
            <v>12-71</v>
          </cell>
          <cell r="B1494" t="str">
            <v xml:space="preserve">Providing and laying mosaic tiles 300mm x 300mm x 25mm of ordinary cement on walls and floors laid, set in cement mortar (1:2) and joints grouted with white/colour cement, chemical polished complete.     </v>
          </cell>
          <cell r="D1494" t="str">
            <v>Sqm</v>
          </cell>
          <cell r="E1494" t="str">
            <v>12-71</v>
          </cell>
          <cell r="F1494">
            <v>954.95</v>
          </cell>
        </row>
        <row r="1495">
          <cell r="B1495" t="str">
            <v>Marble Tiles /Slabs</v>
          </cell>
        </row>
        <row r="1496">
          <cell r="A1496" t="str">
            <v>12-72</v>
          </cell>
          <cell r="B1496" t="str">
            <v>Providing and laying 20/22mm thick white/colour marble tiles (except green and yellow) n-exc 900 SqCm each in walls and floors laid, jointed and grouted with  white / coloured cement  (1: 2) including rubbing, chemical polishing complete.</v>
          </cell>
          <cell r="D1496" t="str">
            <v>Sqm</v>
          </cell>
          <cell r="E1496" t="str">
            <v>12-72</v>
          </cell>
          <cell r="F1496">
            <v>1312.94</v>
          </cell>
        </row>
        <row r="1497">
          <cell r="A1497" t="str">
            <v>12-73</v>
          </cell>
          <cell r="B1497" t="str">
            <v>Providing and laying 20/22mm thick brilliant white marble tiles (except green and yellow) n-exc 900 SqCm each in walls and floors laid, jointed and grouted with  white / coloured cement  (1: 2) including rubbing, chemical polishing complete.</v>
          </cell>
          <cell r="D1497" t="str">
            <v>Sqm</v>
          </cell>
          <cell r="E1497" t="str">
            <v>12-73</v>
          </cell>
          <cell r="F1497">
            <v>3733.76</v>
          </cell>
        </row>
        <row r="1498">
          <cell r="A1498" t="str">
            <v>12-74</v>
          </cell>
          <cell r="B1498" t="str">
            <v>Providing and laying 20/22mm thick Yellow (Lasbela) marble tiles n-exc 900 SqCm each in walls and floors laid, jointed and grouted with  white / coloured cement  (1: 2) including rubbing, chemical polishing complete.</v>
          </cell>
          <cell r="D1498" t="str">
            <v>Sqm</v>
          </cell>
          <cell r="E1498" t="str">
            <v>12-74</v>
          </cell>
          <cell r="F1498">
            <v>1943.72</v>
          </cell>
        </row>
        <row r="1499">
          <cell r="A1499" t="str">
            <v>12-75</v>
          </cell>
          <cell r="B1499" t="str">
            <v>Providing and laying 20/22mm thick Green (Onyx) marble tiles n-exc 900 SqCm each in walls and floors laid, jointed and grouted with  white / coloured cement  (1: 2) including rubbing, chemical polishing complete.</v>
          </cell>
          <cell r="D1499" t="str">
            <v>Sqm</v>
          </cell>
          <cell r="E1499" t="str">
            <v>12-75</v>
          </cell>
          <cell r="F1499">
            <v>4993.9399999999996</v>
          </cell>
        </row>
        <row r="1500">
          <cell r="A1500" t="str">
            <v>12-76</v>
          </cell>
          <cell r="B1500" t="str">
            <v>Providing and laying 20/22mm thick white/colour marble slab (except green and yellow) exc 900 SqCm but n-exc 1.00 Sqm each on walls and floors laid, jointed and grouted with white / coloured cement  (1: 2) including rubbing and chemical polishing complete</v>
          </cell>
          <cell r="D1500" t="str">
            <v>Sqm</v>
          </cell>
          <cell r="E1500" t="str">
            <v>12-76</v>
          </cell>
          <cell r="F1500">
            <v>2030.78</v>
          </cell>
        </row>
        <row r="1501">
          <cell r="A1501" t="str">
            <v>12-77</v>
          </cell>
          <cell r="B1501" t="str">
            <v>Providing and laying 20/22mm thick Brilliant white marble slab exc 900 SqCm but n-exc 1.00 Sqm each on walls and floors laid, jointed and grouted with white / coloured cement  (1: 2) including rubbing and chemical polishing complete.</v>
          </cell>
          <cell r="D1501" t="str">
            <v>Sqm</v>
          </cell>
          <cell r="E1501" t="str">
            <v>12-77</v>
          </cell>
          <cell r="F1501">
            <v>4640.29</v>
          </cell>
        </row>
        <row r="1502">
          <cell r="A1502" t="str">
            <v>12-78</v>
          </cell>
          <cell r="B1502" t="str">
            <v>Providing and laying 20/22mm thick Yellow (Lasbela) marble slab exc 900 SqCm but n-exc 1.00 Sqm each on walls and floors laid, jointed and grouted with white / coloured cement  (1: 2) including rubbing and chemical polishing complete.</v>
          </cell>
          <cell r="D1502" t="str">
            <v>Sqm</v>
          </cell>
          <cell r="E1502" t="str">
            <v>12-78</v>
          </cell>
          <cell r="F1502">
            <v>2909.36</v>
          </cell>
        </row>
        <row r="1503">
          <cell r="A1503" t="str">
            <v>12-79</v>
          </cell>
          <cell r="B1503" t="str">
            <v>Providing and laying 20/22mm thick Green (Onyx) marble slab exc 900 SqCm but n-exc 1.00 Sqm each on walls and floors laid, jointed and grouted with white / coloured cement  (1: 2) including rubbing and chemical polishing complete.</v>
          </cell>
          <cell r="D1503" t="str">
            <v>Sqm</v>
          </cell>
          <cell r="E1503" t="str">
            <v>12-79</v>
          </cell>
          <cell r="F1503">
            <v>5972.07</v>
          </cell>
        </row>
        <row r="1504">
          <cell r="A1504" t="str">
            <v>12-80</v>
          </cell>
          <cell r="B1504" t="str">
            <v>Providing and laying 10/12mm thick white/colour marble tiles (except green and yellow) on walls and floors laid, jointed and grouted in white / coloured cement  (1: 2) including rubbing and chemical polishing complete.</v>
          </cell>
          <cell r="D1504" t="str">
            <v>Sqm</v>
          </cell>
          <cell r="E1504" t="str">
            <v>12-80</v>
          </cell>
          <cell r="F1504">
            <v>949.12</v>
          </cell>
        </row>
        <row r="1505">
          <cell r="A1505" t="str">
            <v>12-81</v>
          </cell>
          <cell r="B1505" t="str">
            <v>Providing and laying 10/12mm thick Brilliant white marble tiles on walls and floors laid, jointed and grouted in white / coloured cement  (1: 2) including rubbing and chemical polishing complete.</v>
          </cell>
          <cell r="D1505" t="str">
            <v>Sqm</v>
          </cell>
          <cell r="E1505" t="str">
            <v>12-81</v>
          </cell>
          <cell r="F1505">
            <v>2088.23</v>
          </cell>
        </row>
        <row r="1506">
          <cell r="A1506" t="str">
            <v>12-82</v>
          </cell>
          <cell r="B1506" t="str">
            <v>Providing and laying 10/12mm thick Yellow (Lasbela) marble tiles on walls and floors laid, jointed and grouted in white / coloured cement  (1: 2) including rubbing and chemical polishing complete.</v>
          </cell>
          <cell r="D1506" t="str">
            <v>Sqm</v>
          </cell>
          <cell r="E1506" t="str">
            <v>12-82</v>
          </cell>
          <cell r="F1506">
            <v>1247.24</v>
          </cell>
        </row>
        <row r="1507">
          <cell r="A1507" t="str">
            <v>12-83</v>
          </cell>
          <cell r="B1507" t="str">
            <v>Providing and laying 10/12mm thick Green (Onyx) marble tiles on walls and floors laid, jointed and grouted in white / coloured cement  (1: 2) including rubbing and chemical polishing complete.</v>
          </cell>
          <cell r="D1507" t="str">
            <v>Sqm</v>
          </cell>
          <cell r="E1507" t="str">
            <v>12-83</v>
          </cell>
          <cell r="F1507">
            <v>3663.46</v>
          </cell>
        </row>
        <row r="1508">
          <cell r="B1508" t="str">
            <v>Pointing</v>
          </cell>
        </row>
        <row r="1509">
          <cell r="A1509" t="str">
            <v>12-84</v>
          </cell>
          <cell r="B1509" t="str">
            <v>Racking out joints of old floors,roofs etc; with bricks laid on edges, built in any mortar including preparing surface for re-pointing.</v>
          </cell>
          <cell r="D1509" t="str">
            <v>Sqm</v>
          </cell>
          <cell r="E1509" t="str">
            <v>12-84</v>
          </cell>
          <cell r="F1509">
            <v>88.85</v>
          </cell>
        </row>
        <row r="1510">
          <cell r="A1510" t="str">
            <v>12-85</v>
          </cell>
          <cell r="B1510" t="str">
            <v>Racking out joints of old floors,roofs etc; with bricks or tiles laid flat, built in any mortar including preparing surface for re-pointing.</v>
          </cell>
          <cell r="D1510" t="str">
            <v>Sqm</v>
          </cell>
          <cell r="E1510" t="str">
            <v>12-85</v>
          </cell>
          <cell r="F1510">
            <v>67.7</v>
          </cell>
        </row>
        <row r="1511">
          <cell r="A1511" t="str">
            <v>12-86</v>
          </cell>
          <cell r="B1511" t="str">
            <v>Pointing flush in cement mortar 1:3 to old or new bricks floors, laid on edges.</v>
          </cell>
          <cell r="D1511" t="str">
            <v>Sqm</v>
          </cell>
          <cell r="E1511" t="str">
            <v>12-86</v>
          </cell>
          <cell r="F1511">
            <v>201.32</v>
          </cell>
        </row>
        <row r="1512">
          <cell r="A1512" t="str">
            <v>12-87</v>
          </cell>
          <cell r="B1512" t="str">
            <v>Pointing flush in cement mortar 1:3 to old or new bricks floor laid flat.</v>
          </cell>
          <cell r="D1512" t="str">
            <v>Sqm</v>
          </cell>
          <cell r="E1512" t="str">
            <v>12-87</v>
          </cell>
          <cell r="F1512">
            <v>131.38999999999999</v>
          </cell>
        </row>
        <row r="1513">
          <cell r="A1513" t="str">
            <v>12-88</v>
          </cell>
          <cell r="B1513" t="str">
            <v>Three application of sodium silicate on concrete surface.</v>
          </cell>
          <cell r="D1513" t="str">
            <v>Sqm</v>
          </cell>
          <cell r="E1513" t="str">
            <v>12-88</v>
          </cell>
          <cell r="F1513">
            <v>119.12</v>
          </cell>
        </row>
        <row r="1514">
          <cell r="B1514" t="str">
            <v>Floor Toping</v>
          </cell>
        </row>
        <row r="1515">
          <cell r="A1515" t="str">
            <v>12-89</v>
          </cell>
          <cell r="B1515" t="str">
            <v>Providing and laying 50 mm thick  floor toping with CC Type "A" using 19mm graded broken stone of specially hard quality, over normal thickness of concrete floor, (steel reinforcement to be paid under section -9).</v>
          </cell>
          <cell r="D1515" t="str">
            <v>Sqm</v>
          </cell>
          <cell r="E1515" t="str">
            <v>12-89</v>
          </cell>
          <cell r="F1515">
            <v>549.13</v>
          </cell>
        </row>
        <row r="1516">
          <cell r="A1516" t="str">
            <v>12-90</v>
          </cell>
          <cell r="B1516" t="str">
            <v>Providing and laying bond breaking material using 0.102mm thick Polythene film, over normal thickness of concrete floor.</v>
          </cell>
          <cell r="D1516" t="str">
            <v>Sqm</v>
          </cell>
          <cell r="E1516" t="str">
            <v>12-90</v>
          </cell>
          <cell r="F1516">
            <v>54.85</v>
          </cell>
        </row>
        <row r="1517">
          <cell r="A1517" t="str">
            <v>12-91</v>
          </cell>
          <cell r="B1517" t="str">
            <v>Providing and laying screed bed 50mm thick on bond breaking material as specified.</v>
          </cell>
          <cell r="D1517" t="str">
            <v>Sqm</v>
          </cell>
          <cell r="E1517" t="str">
            <v>12-91</v>
          </cell>
          <cell r="F1517">
            <v>1002.98</v>
          </cell>
        </row>
        <row r="1518">
          <cell r="A1518" t="str">
            <v>12-92</v>
          </cell>
          <cell r="B1518" t="str">
            <v>Providing and laying a layer of marble powder at 0.25 kg/Sqm on surface of floor (troweld in to finished green surface of concrete floor).</v>
          </cell>
          <cell r="D1518" t="str">
            <v>Sqm</v>
          </cell>
          <cell r="E1518" t="str">
            <v>12-92</v>
          </cell>
          <cell r="F1518">
            <v>35.799999999999997</v>
          </cell>
        </row>
        <row r="1519">
          <cell r="B1519" t="str">
            <v>PVC Floor Tiles</v>
          </cell>
        </row>
        <row r="1520">
          <cell r="A1520" t="str">
            <v>12-93</v>
          </cell>
          <cell r="B1520" t="str">
            <v>Supply and fix PVC floor plain tiles 2mm thick best quality.</v>
          </cell>
          <cell r="D1520" t="str">
            <v>Sqm</v>
          </cell>
          <cell r="E1520" t="str">
            <v>12-93</v>
          </cell>
          <cell r="F1520">
            <v>781.99</v>
          </cell>
        </row>
        <row r="1521">
          <cell r="A1521" t="str">
            <v>12-94</v>
          </cell>
          <cell r="B1521" t="str">
            <v>Supply and fix PVC floor textured tiles 2mm thick best quality.</v>
          </cell>
          <cell r="D1521" t="str">
            <v>Sqm</v>
          </cell>
          <cell r="E1521" t="str">
            <v>12-94</v>
          </cell>
          <cell r="F1521">
            <v>815.61</v>
          </cell>
        </row>
        <row r="1522">
          <cell r="A1522" t="str">
            <v>12-95</v>
          </cell>
          <cell r="B1522" t="str">
            <v>Supply and fix PVC floor plain tiles 3mm thick best quality.</v>
          </cell>
          <cell r="D1522" t="str">
            <v>Sqm</v>
          </cell>
          <cell r="E1522" t="str">
            <v>12-95</v>
          </cell>
          <cell r="F1522">
            <v>950.13</v>
          </cell>
        </row>
        <row r="1523">
          <cell r="A1523" t="str">
            <v>12-96</v>
          </cell>
          <cell r="B1523" t="str">
            <v>Supply and fix PVC floor textured tiles 3mm thick best quality.</v>
          </cell>
          <cell r="D1523" t="str">
            <v>Sqm</v>
          </cell>
          <cell r="E1523" t="str">
            <v>12-96</v>
          </cell>
          <cell r="F1523">
            <v>969.22</v>
          </cell>
        </row>
        <row r="1524">
          <cell r="A1524" t="str">
            <v>12-97</v>
          </cell>
          <cell r="B1524" t="str">
            <v>Supply and fix PVC floor plain tiles 5mm thick best quality.</v>
          </cell>
          <cell r="D1524" t="str">
            <v>Sqm</v>
          </cell>
          <cell r="E1524" t="str">
            <v>12-97</v>
          </cell>
          <cell r="F1524">
            <v>1449.24</v>
          </cell>
        </row>
        <row r="1525">
          <cell r="A1525" t="str">
            <v>12-98</v>
          </cell>
          <cell r="B1525" t="str">
            <v>Supply and fix PVC floor plain sheet 2mm thick best quality.</v>
          </cell>
          <cell r="D1525" t="str">
            <v>Sqm</v>
          </cell>
          <cell r="E1525" t="str">
            <v>12-98</v>
          </cell>
          <cell r="F1525">
            <v>749.29</v>
          </cell>
        </row>
        <row r="1526">
          <cell r="A1526" t="str">
            <v>12-99</v>
          </cell>
          <cell r="B1526" t="str">
            <v>Supply and fix PVC floor  textured sheet 2mm thick best quality.</v>
          </cell>
          <cell r="D1526" t="str">
            <v>Sqm</v>
          </cell>
          <cell r="E1526" t="str">
            <v>12-99</v>
          </cell>
          <cell r="F1526">
            <v>766.25</v>
          </cell>
        </row>
        <row r="1527">
          <cell r="A1527" t="str">
            <v>12-100</v>
          </cell>
          <cell r="B1527" t="str">
            <v>Supply and fix PVC floor plain sheet 3mm thick best quality.</v>
          </cell>
          <cell r="D1527" t="str">
            <v>Sqm</v>
          </cell>
          <cell r="E1527" t="str">
            <v>12-100</v>
          </cell>
          <cell r="F1527">
            <v>942.29</v>
          </cell>
        </row>
        <row r="1528">
          <cell r="A1528" t="str">
            <v>12-101</v>
          </cell>
          <cell r="B1528" t="str">
            <v>Supply and fix PVC floor textured sheet 3mm thick best quality.</v>
          </cell>
          <cell r="D1528" t="str">
            <v>Sqm</v>
          </cell>
          <cell r="E1528" t="str">
            <v>12-101</v>
          </cell>
          <cell r="F1528">
            <v>958.85</v>
          </cell>
        </row>
        <row r="1529">
          <cell r="A1529" t="str">
            <v>12-102</v>
          </cell>
          <cell r="B1529" t="str">
            <v>Supply and fix anti static tiles 3mm thick best quality.</v>
          </cell>
          <cell r="D1529" t="str">
            <v>Sqm</v>
          </cell>
          <cell r="E1529" t="str">
            <v>12-102</v>
          </cell>
          <cell r="F1529">
            <v>2430.0100000000002</v>
          </cell>
        </row>
        <row r="1530">
          <cell r="B1530" t="str">
            <v>Parquet Wooden Flooring</v>
          </cell>
        </row>
        <row r="1531">
          <cell r="A1531" t="str">
            <v>12-103</v>
          </cell>
          <cell r="B1531" t="str">
            <v xml:space="preserve">Supply and fix parquet wooden floor, 22m thick of 1st class had wood (shisham) block, wrought all  faces, fixed complete including wax polishing all as specified. </v>
          </cell>
          <cell r="D1531" t="str">
            <v>Sqm</v>
          </cell>
          <cell r="E1531" t="str">
            <v>12-103</v>
          </cell>
          <cell r="F1531">
            <v>3281.52</v>
          </cell>
        </row>
        <row r="1532">
          <cell r="B1532" t="str">
            <v>Artificial Stone Face Tiles</v>
          </cell>
        </row>
        <row r="1533">
          <cell r="A1533" t="str">
            <v>12-104</v>
          </cell>
          <cell r="B1533" t="str">
            <v xml:space="preserve">Providing and laying artificial stone face tiles of sizes, for facing in different colours  as specified </v>
          </cell>
          <cell r="D1533" t="str">
            <v>Sqm</v>
          </cell>
          <cell r="E1533" t="str">
            <v>12-104</v>
          </cell>
          <cell r="F1533">
            <v>968.12</v>
          </cell>
        </row>
        <row r="1534">
          <cell r="B1534" t="str">
            <v>Plinth Protection</v>
          </cell>
        </row>
        <row r="1535">
          <cell r="A1535" t="str">
            <v>12-105</v>
          </cell>
          <cell r="B1535" t="str">
            <v>Providing and laying 75mm thick CC Type 'C' as in plinth protection, surface finished and smoothed with neat cement and steel trowel, incl form work, using shingle or gravel.</v>
          </cell>
          <cell r="D1535" t="str">
            <v>Sqm</v>
          </cell>
          <cell r="E1535" t="str">
            <v>12-105</v>
          </cell>
          <cell r="F1535" t="str">
            <v>392.26</v>
          </cell>
        </row>
        <row r="1536">
          <cell r="A1536" t="str">
            <v>12-106</v>
          </cell>
          <cell r="B1536" t="str">
            <v>Providing and laying 75mm thick CC Type 'C' as in plinth protection, surface finished and smoothed with neat cement and steel trowel, incl form work, using crushed or broken stone.</v>
          </cell>
          <cell r="D1536" t="str">
            <v>Sqm</v>
          </cell>
          <cell r="E1536" t="str">
            <v>12-106</v>
          </cell>
          <cell r="F1536" t="str">
            <v>419.19</v>
          </cell>
        </row>
        <row r="1537">
          <cell r="B1537" t="str">
            <v>Cladding/Panelling (Aluminium,PE,PVDF)</v>
          </cell>
        </row>
        <row r="1538">
          <cell r="A1538" t="str">
            <v>12-107</v>
          </cell>
          <cell r="B1538" t="str">
            <v>Providing and fixing, Aluminium Cladding upto any height with sheets of any size and shape using 0.5mm thick Aluminium sheet, 3mm thick PE (Polyethene) or 0.5mm thick Alumium sheet PVDF (Poly Vinyl Deni Flouride) coated, in any colour/ texture with framin</v>
          </cell>
          <cell r="D1538" t="str">
            <v>Sqm</v>
          </cell>
          <cell r="E1538" t="str">
            <v>12-107</v>
          </cell>
          <cell r="F1538">
            <v>9870.89</v>
          </cell>
        </row>
        <row r="1539">
          <cell r="A1539" t="str">
            <v>12-108</v>
          </cell>
          <cell r="B1539" t="str">
            <v>Providing and fixing, Aluminium Panelling upto any height with sheets of any size and shape using 0.4mm thick Aluminium sheet, 3.2mm thick PE (Polyethene) or 0.4mm thick Alumium sheet PVDF (Poly Vinyl Deni Flouride) coated, in any colour/ texture with fra</v>
          </cell>
          <cell r="D1539" t="str">
            <v>Sqm</v>
          </cell>
          <cell r="E1539" t="str">
            <v>12-108</v>
          </cell>
          <cell r="F1539">
            <v>8076.53</v>
          </cell>
        </row>
        <row r="1540">
          <cell r="B1540" t="str">
            <v>Granite Marble/ Tiles</v>
          </cell>
        </row>
        <row r="1541">
          <cell r="A1541" t="str">
            <v>12-109</v>
          </cell>
          <cell r="B1541" t="str">
            <v>Providing and laying,20mm thick Granite marble in Black colour (China) polishing complete as in floors, step[s, walls &amp;Kitchen tops etc, laid &amp; jointed in white / coloured cement  (1: 2), complete.</v>
          </cell>
          <cell r="D1541" t="str">
            <v>Sqm</v>
          </cell>
          <cell r="E1541" t="str">
            <v>12-109</v>
          </cell>
          <cell r="F1541">
            <v>7394.53</v>
          </cell>
        </row>
        <row r="1542">
          <cell r="A1542" t="str">
            <v>12-110</v>
          </cell>
          <cell r="B1542" t="str">
            <v>Providing and laying,20mm thick Granite marble in any colour( except black) (China) polishing complete as in floors, step[s, walls &amp;Kitchen tops etc, laid &amp; jointed in white / coloured cement  (1: 2), complete.</v>
          </cell>
          <cell r="D1542" t="str">
            <v>Sqm</v>
          </cell>
          <cell r="E1542" t="str">
            <v>12-110</v>
          </cell>
          <cell r="F1542">
            <v>9146.81</v>
          </cell>
        </row>
        <row r="1543">
          <cell r="A1543" t="str">
            <v>12-111</v>
          </cell>
          <cell r="B1543" t="str">
            <v>Providing and laying,20mm thick Granite marble in coloured/ Pattern, Imported, European Origin (Italy or Equivalent) polishing complete as in floors, step[s, walls &amp;Kitchen tops etc, laid &amp; jointed in white / coloured cement  (1: 2), complete.</v>
          </cell>
          <cell r="D1543" t="str">
            <v>Sqm</v>
          </cell>
          <cell r="E1543" t="str">
            <v>12-111</v>
          </cell>
          <cell r="F1543">
            <v>11773.91</v>
          </cell>
        </row>
        <row r="1544">
          <cell r="A1544" t="str">
            <v>12-112</v>
          </cell>
          <cell r="B1544" t="str">
            <v>Providing and laying Granite Tiles glazed/ unglazed in any colour/print/texture exc 400 sqcm but n.exc 900 sqcm on walls and floors,set in neat cement and jointed in white / coloured cement, complete, as specified.</v>
          </cell>
          <cell r="D1544" t="str">
            <v>Sqm</v>
          </cell>
          <cell r="E1544" t="str">
            <v>12-112</v>
          </cell>
          <cell r="F1544">
            <v>1734.37</v>
          </cell>
        </row>
        <row r="1545">
          <cell r="A1545" t="str">
            <v>12-113</v>
          </cell>
          <cell r="B1545" t="str">
            <v>Providing and laying Granite Tiles glazed/ unglazed in any colour/print/texture exc 900 sqcm but n.exc 1600 sqcm on walls and floors,set in neat cement and jointed in white / coloured cement, complete, as specified.</v>
          </cell>
          <cell r="D1545" t="str">
            <v>Sqm</v>
          </cell>
          <cell r="E1545" t="str">
            <v>12-113</v>
          </cell>
          <cell r="F1545">
            <v>2180.91</v>
          </cell>
        </row>
        <row r="1546">
          <cell r="A1546" t="str">
            <v>12-114</v>
          </cell>
          <cell r="B1546" t="str">
            <v>Providing and laying Granite Tiles glazed/ unglazed in any colour/print/texture exc 1600 sqcm but n.exc 3700 sqcm on walls and floors,set in neat cement and jointed in white / coloured cement, complete, as specified.</v>
          </cell>
          <cell r="D1546" t="str">
            <v>Sqm</v>
          </cell>
          <cell r="E1546" t="str">
            <v>12-114</v>
          </cell>
          <cell r="F1546">
            <v>2873.48</v>
          </cell>
        </row>
        <row r="1547">
          <cell r="A1547" t="str">
            <v>12-115</v>
          </cell>
          <cell r="B1547" t="str">
            <v>Providing and laying Granite Tiles glazed/ unglazed in any colour/print/texture exc 3700 sqcm on walls and floors,set in neat cement and jointed in white / coloured cement, complete, as specified.</v>
          </cell>
          <cell r="D1547" t="str">
            <v>Sqm</v>
          </cell>
          <cell r="E1547" t="str">
            <v>12-115</v>
          </cell>
          <cell r="F1547">
            <v>3605.11</v>
          </cell>
        </row>
        <row r="1548">
          <cell r="B1548" t="str">
            <v>PorcelainTiles</v>
          </cell>
        </row>
        <row r="1549">
          <cell r="A1549" t="str">
            <v>12-116</v>
          </cell>
          <cell r="B1549" t="str">
            <v>Providing and laying, Porcelain Tiles glazed/ unglazed in any colour/print/texture exc 1600 sqcm on walls and floors,set in neat cement and jointed in white / coloured cement, complete, as specified,imported (China).</v>
          </cell>
          <cell r="D1549" t="str">
            <v>Sqm</v>
          </cell>
          <cell r="E1549" t="str">
            <v>12-116</v>
          </cell>
          <cell r="F1549">
            <v>2498.5500000000002</v>
          </cell>
        </row>
        <row r="1551">
          <cell r="B1551" t="str">
            <v>13 - PLASTERING</v>
          </cell>
        </row>
        <row r="1552">
          <cell r="B1552" t="str">
            <v>Plastering</v>
          </cell>
        </row>
        <row r="1553">
          <cell r="A1553" t="str">
            <v>13-01</v>
          </cell>
          <cell r="B1553" t="str">
            <v>19mm thick mud plaster including 3mm thick leeping.</v>
          </cell>
          <cell r="D1553" t="str">
            <v>Sqm</v>
          </cell>
          <cell r="E1553" t="str">
            <v>13-01</v>
          </cell>
          <cell r="F1553">
            <v>212.23</v>
          </cell>
        </row>
        <row r="1554">
          <cell r="A1554" t="str">
            <v>13-02</v>
          </cell>
          <cell r="B1554" t="str">
            <v>25mm thick mud plaster including 3mm thick leeping.</v>
          </cell>
          <cell r="D1554" t="str">
            <v>Sqm</v>
          </cell>
          <cell r="E1554" t="str">
            <v>13-02</v>
          </cell>
          <cell r="F1554">
            <v>264.77999999999997</v>
          </cell>
        </row>
        <row r="1555">
          <cell r="B1555" t="str">
            <v>Cement Plaster</v>
          </cell>
        </row>
        <row r="1556">
          <cell r="A1556" t="str">
            <v>13-03</v>
          </cell>
          <cell r="B1556" t="str">
            <v xml:space="preserve">13mm thick cement plaster 1:3 finished as specified. </v>
          </cell>
          <cell r="D1556" t="str">
            <v>Sqm</v>
          </cell>
          <cell r="E1556" t="str">
            <v>13-03</v>
          </cell>
          <cell r="F1556">
            <v>235.42</v>
          </cell>
        </row>
        <row r="1557">
          <cell r="A1557" t="str">
            <v>13-04</v>
          </cell>
          <cell r="B1557" t="str">
            <v>Add to item 13-3 for pudlo or other similar approved material mixed with cement at the rate of 3% by weight.</v>
          </cell>
          <cell r="D1557" t="str">
            <v>Sqm</v>
          </cell>
          <cell r="E1557" t="str">
            <v>13-04</v>
          </cell>
          <cell r="F1557">
            <v>33.200000000000003</v>
          </cell>
        </row>
        <row r="1558">
          <cell r="A1558" t="str">
            <v>13-05</v>
          </cell>
          <cell r="B1558" t="str">
            <v xml:space="preserve">13mm thick cement plaster 1:4 finished as specified. </v>
          </cell>
          <cell r="D1558" t="str">
            <v>Sqm</v>
          </cell>
          <cell r="E1558" t="str">
            <v>13-05</v>
          </cell>
          <cell r="F1558">
            <v>219.01</v>
          </cell>
        </row>
        <row r="1559">
          <cell r="A1559" t="str">
            <v>13-06</v>
          </cell>
          <cell r="B1559" t="str">
            <v>Add to item 13-5 for pudlo or other similar approved material mixed with cement at the rate of 3% by weight.</v>
          </cell>
          <cell r="D1559" t="str">
            <v>Sqm</v>
          </cell>
          <cell r="E1559" t="str">
            <v>13-06</v>
          </cell>
          <cell r="F1559">
            <v>23.43</v>
          </cell>
        </row>
        <row r="1560">
          <cell r="A1560" t="str">
            <v>13-07</v>
          </cell>
          <cell r="B1560" t="str">
            <v xml:space="preserve">13mm thick cement plaster 1:6 finished as specified. </v>
          </cell>
          <cell r="D1560" t="str">
            <v>Sqm</v>
          </cell>
          <cell r="E1560" t="str">
            <v>13-07</v>
          </cell>
          <cell r="F1560">
            <v>200.27</v>
          </cell>
        </row>
        <row r="1561">
          <cell r="A1561" t="str">
            <v>13-08</v>
          </cell>
          <cell r="B1561" t="str">
            <v>Add to item 13-7 for pudlo or other similar approved material mixed with cement at the rate of 3% by weight.</v>
          </cell>
          <cell r="D1561" t="str">
            <v>Sqm</v>
          </cell>
          <cell r="E1561" t="str">
            <v>13-08</v>
          </cell>
          <cell r="F1561">
            <v>16.66</v>
          </cell>
        </row>
        <row r="1562">
          <cell r="A1562" t="str">
            <v>13-09</v>
          </cell>
          <cell r="B1562" t="str">
            <v xml:space="preserve">19mm thick cement plaster 1:3 finished as specified. </v>
          </cell>
          <cell r="D1562" t="str">
            <v>Sqm</v>
          </cell>
          <cell r="E1562" t="str">
            <v>13-09</v>
          </cell>
          <cell r="F1562">
            <v>313.16000000000003</v>
          </cell>
        </row>
        <row r="1563">
          <cell r="A1563" t="str">
            <v>13-10</v>
          </cell>
          <cell r="B1563" t="str">
            <v>Add to item 13-09 for pudlo or other similar approved material mixed with cement at the rate of 3% by weight.</v>
          </cell>
          <cell r="D1563" t="str">
            <v>Sqm</v>
          </cell>
          <cell r="E1563" t="str">
            <v>13-10</v>
          </cell>
          <cell r="F1563">
            <v>39.06</v>
          </cell>
        </row>
        <row r="1564">
          <cell r="A1564" t="str">
            <v>13-11</v>
          </cell>
          <cell r="B1564" t="str">
            <v xml:space="preserve">19mm thick cement plaster 1:4 finished as specified. </v>
          </cell>
          <cell r="D1564" t="str">
            <v>Sqm</v>
          </cell>
          <cell r="E1564" t="str">
            <v>13-11</v>
          </cell>
          <cell r="F1564">
            <v>291.29000000000002</v>
          </cell>
        </row>
        <row r="1565">
          <cell r="A1565" t="str">
            <v>13-12</v>
          </cell>
          <cell r="B1565" t="str">
            <v>Add to item 13-11 for pudlo or other similar approved material mixed with cement at the rate of 3% by weight.</v>
          </cell>
          <cell r="D1565" t="str">
            <v>Sqm</v>
          </cell>
          <cell r="E1565" t="str">
            <v>13-12</v>
          </cell>
          <cell r="F1565">
            <v>31.24</v>
          </cell>
        </row>
        <row r="1566">
          <cell r="A1566" t="str">
            <v>13-13</v>
          </cell>
          <cell r="B1566" t="str">
            <v xml:space="preserve">19mm thick cement plaster 1:6 finished as specified. </v>
          </cell>
          <cell r="D1566" t="str">
            <v>Sqm</v>
          </cell>
          <cell r="E1566" t="str">
            <v>13-13</v>
          </cell>
          <cell r="F1566">
            <v>267.29000000000002</v>
          </cell>
        </row>
        <row r="1567">
          <cell r="A1567" t="str">
            <v>13-14</v>
          </cell>
          <cell r="B1567" t="str">
            <v>Add to item 13-13 for pudlo or other similar approved material mixed with cement at the rate of 3% by weight.</v>
          </cell>
          <cell r="D1567" t="str">
            <v>Sqm</v>
          </cell>
          <cell r="E1567" t="str">
            <v>13-14</v>
          </cell>
          <cell r="F1567">
            <v>22.65</v>
          </cell>
        </row>
        <row r="1568">
          <cell r="A1568" t="str">
            <v>13-15</v>
          </cell>
          <cell r="B1568" t="str">
            <v xml:space="preserve">6mm thick rough cast plaster 1:2 using 3mm aggregate, all as specified. </v>
          </cell>
          <cell r="D1568" t="str">
            <v>Sqm</v>
          </cell>
          <cell r="E1568" t="str">
            <v>13-15</v>
          </cell>
          <cell r="F1568">
            <v>242.47</v>
          </cell>
        </row>
        <row r="1569">
          <cell r="A1569" t="str">
            <v>13-16</v>
          </cell>
          <cell r="B1569" t="str">
            <v xml:space="preserve">13mm thick rough cast plaster 1:2 using 3mm aggregate, all as specified. </v>
          </cell>
          <cell r="D1569" t="str">
            <v>Sqm</v>
          </cell>
          <cell r="E1569" t="str">
            <v>13-16</v>
          </cell>
          <cell r="F1569">
            <v>354.97</v>
          </cell>
        </row>
        <row r="1570">
          <cell r="A1570" t="str">
            <v>13-17</v>
          </cell>
          <cell r="B1570" t="str">
            <v xml:space="preserve">6 mm thick gypsum plaster finished as specified. </v>
          </cell>
          <cell r="D1570" t="str">
            <v>Sqm</v>
          </cell>
          <cell r="E1570" t="str">
            <v>13-17</v>
          </cell>
          <cell r="F1570">
            <v>129.29</v>
          </cell>
        </row>
        <row r="1571">
          <cell r="A1571" t="str">
            <v>13-18</v>
          </cell>
          <cell r="B1571" t="str">
            <v xml:space="preserve">12mm thick gypsum plaster finished as specified. </v>
          </cell>
          <cell r="D1571" t="str">
            <v>Sqm</v>
          </cell>
          <cell r="E1571" t="str">
            <v>13-18</v>
          </cell>
          <cell r="F1571">
            <v>217.11</v>
          </cell>
        </row>
        <row r="1572">
          <cell r="B1572" t="str">
            <v>Scraping Plaster</v>
          </cell>
        </row>
        <row r="1573">
          <cell r="A1573" t="str">
            <v>13-19</v>
          </cell>
          <cell r="B1573" t="str">
            <v>Hacking cement plaster of walls or lathing, racking out joints when required, or racking out cement jointing to walls, roofs or floors of any description, or hacking concrete to from key, or dismantling lathing with or without plaster.</v>
          </cell>
          <cell r="D1573" t="str">
            <v>Sqm</v>
          </cell>
          <cell r="E1573" t="str">
            <v>13-19</v>
          </cell>
          <cell r="F1573">
            <v>100.04</v>
          </cell>
        </row>
        <row r="1574">
          <cell r="A1574" t="str">
            <v>13-20</v>
          </cell>
          <cell r="B1574" t="str">
            <v>Hacking Gypsum plaster of walls or lathing, racking out joints when required, or racking out cement jointing to walls, roofs or floors of any description, or hacking concrete to from key, or dismantling lathing with or without plaster.</v>
          </cell>
          <cell r="D1574" t="str">
            <v>Sqm</v>
          </cell>
          <cell r="E1574" t="str">
            <v>13-20</v>
          </cell>
          <cell r="F1574">
            <v>66.7</v>
          </cell>
        </row>
        <row r="1575">
          <cell r="A1575" t="str">
            <v>13-21</v>
          </cell>
          <cell r="B1575" t="str">
            <v>Scraping leeping or mud Plaster, any thicknes.</v>
          </cell>
          <cell r="D1575" t="str">
            <v>Sqm</v>
          </cell>
          <cell r="E1575" t="str">
            <v>13-21</v>
          </cell>
          <cell r="F1575">
            <v>25.65</v>
          </cell>
        </row>
        <row r="1576">
          <cell r="B1576" t="str">
            <v>Filleting</v>
          </cell>
        </row>
        <row r="1577">
          <cell r="A1577" t="str">
            <v>13-22</v>
          </cell>
          <cell r="B1577" t="str">
            <v>Filleting exceeding 40mm but not exceeding 75mm wide and up to 50mm deep in any position in cement mortar1:3.</v>
          </cell>
          <cell r="D1577" t="str">
            <v>Meter</v>
          </cell>
          <cell r="E1577" t="str">
            <v>13-22</v>
          </cell>
          <cell r="F1577">
            <v>63.56</v>
          </cell>
        </row>
        <row r="1578">
          <cell r="A1578" t="str">
            <v>13-23</v>
          </cell>
          <cell r="B1578" t="str">
            <v>Filleting exceeding 75mm but not exceeding 150mm wide and up to 50mm deep in any position in cement mortar1:3.</v>
          </cell>
          <cell r="D1578" t="str">
            <v>Meter</v>
          </cell>
          <cell r="E1578" t="str">
            <v>13-23</v>
          </cell>
          <cell r="F1578">
            <v>83.52</v>
          </cell>
        </row>
        <row r="1579">
          <cell r="A1579" t="str">
            <v>13-24</v>
          </cell>
          <cell r="B1579" t="str">
            <v>Forming V-grooves 13mm wide and 10mm deep in new plaster .</v>
          </cell>
          <cell r="D1579" t="str">
            <v>Meter</v>
          </cell>
          <cell r="E1579" t="str">
            <v>13-24</v>
          </cell>
          <cell r="F1579">
            <v>27.34</v>
          </cell>
        </row>
        <row r="1581">
          <cell r="B1581" t="str">
            <v>14 - CEILINGS AND PANELING</v>
          </cell>
        </row>
        <row r="1582">
          <cell r="B1582" t="str">
            <v>Ceiling and Paneling</v>
          </cell>
        </row>
        <row r="1583">
          <cell r="B1583" t="str">
            <v>Abestos cement (AC) sheets ceiling</v>
          </cell>
        </row>
        <row r="1584">
          <cell r="A1584" t="str">
            <v>14-01</v>
          </cell>
          <cell r="B1584" t="str">
            <v>Supply and fix Abestos cement sheets exe. 4mm but n. exe. 6mm thick fixed in ceiling and partitions with first class soft wood beveled edges cover fillets 50mm x 13mm screwed on.</v>
          </cell>
          <cell r="D1584" t="str">
            <v>Sqm</v>
          </cell>
          <cell r="E1584" t="str">
            <v>14-01</v>
          </cell>
          <cell r="F1584">
            <v>1038.18</v>
          </cell>
        </row>
        <row r="1585">
          <cell r="A1585" t="str">
            <v>14-02</v>
          </cell>
          <cell r="B1585" t="str">
            <v>Supply and fix Abestos cement sheets exe. 4mm but n. exe. 6mm thick fixed in ceiling and partitions with first class soft wood beveled edges cover fillets 50mm x 13mm screwed on but ecept cost of AC sheets.</v>
          </cell>
          <cell r="D1585" t="str">
            <v>Sqm</v>
          </cell>
          <cell r="E1585" t="str">
            <v>14-02</v>
          </cell>
          <cell r="F1585">
            <v>274.22000000000003</v>
          </cell>
        </row>
        <row r="1586">
          <cell r="A1586" t="str">
            <v>14-03</v>
          </cell>
          <cell r="B1586" t="str">
            <v>Add to item 14 -1  or 14 -2  if fixed in repair.</v>
          </cell>
          <cell r="D1586" t="str">
            <v>Sqm</v>
          </cell>
          <cell r="E1586" t="str">
            <v>14-03</v>
          </cell>
          <cell r="F1586">
            <v>51.33</v>
          </cell>
        </row>
        <row r="1587">
          <cell r="B1587" t="str">
            <v>Hard board Ceilings, Etc</v>
          </cell>
        </row>
        <row r="1588">
          <cell r="A1588" t="str">
            <v>14-04</v>
          </cell>
          <cell r="B1588" t="str">
            <v xml:space="preserve">Supply and fix hard board sheets n. exe. 4mm thick fixed in ceilings and partitions with first class soft wood beveled edges cover fillets 50mm x 13mm screwed on. </v>
          </cell>
          <cell r="D1588" t="str">
            <v>Sqm</v>
          </cell>
          <cell r="E1588" t="str">
            <v>14-04</v>
          </cell>
          <cell r="F1588">
            <v>395.57</v>
          </cell>
        </row>
        <row r="1589">
          <cell r="A1589" t="str">
            <v>14-05</v>
          </cell>
          <cell r="B1589" t="str">
            <v xml:space="preserve">Supply and fix hard board sheets exe. 4mm and n. exc. 6mm thick fixed in ceilings and partitions with first class soft wood beveled edges cover fillets 50mm x 13mm screwed on. </v>
          </cell>
          <cell r="D1589" t="str">
            <v>Sqm</v>
          </cell>
          <cell r="E1589" t="str">
            <v>14-05</v>
          </cell>
          <cell r="F1589">
            <v>415.77</v>
          </cell>
        </row>
        <row r="1590">
          <cell r="A1590" t="str">
            <v>14-06</v>
          </cell>
          <cell r="B1590" t="str">
            <v xml:space="preserve">Same as item 14-4  or  14 -5  but except Cost of hard board sheets. </v>
          </cell>
          <cell r="D1590" t="str">
            <v>Sqm</v>
          </cell>
          <cell r="E1590" t="str">
            <v>14-06</v>
          </cell>
          <cell r="F1590">
            <v>260.29000000000002</v>
          </cell>
        </row>
        <row r="1591">
          <cell r="A1591" t="str">
            <v>14-07</v>
          </cell>
          <cell r="B1591" t="str">
            <v xml:space="preserve">Add ot  item 14-4 or 14 -5 or 14-6 if fixed in repair.   </v>
          </cell>
          <cell r="D1591" t="str">
            <v>Sqm</v>
          </cell>
          <cell r="E1591" t="str">
            <v>14-07</v>
          </cell>
          <cell r="F1591">
            <v>42.97</v>
          </cell>
        </row>
        <row r="1592">
          <cell r="B1592" t="str">
            <v>Soft Board Ceiling , etc.</v>
          </cell>
        </row>
        <row r="1593">
          <cell r="A1593" t="str">
            <v>14-08</v>
          </cell>
          <cell r="B1593" t="str">
            <v xml:space="preserve">Supply and fix 13mm thick soft board sheets  fixed in ceilings and partitions with first class soft wood beveled edges cover fillets 50mm x 13mm screwed on. </v>
          </cell>
          <cell r="D1593" t="str">
            <v>Sqm</v>
          </cell>
          <cell r="E1593" t="str">
            <v>14-08</v>
          </cell>
          <cell r="F1593">
            <v>716.03</v>
          </cell>
        </row>
        <row r="1594">
          <cell r="A1594" t="str">
            <v>14-09</v>
          </cell>
          <cell r="B1594" t="str">
            <v>Supply and fix 13mm thick soft board sheets  fixed in ceilings and partitions with first class soft wood beveled edges cover fillets 50mm x 13mm screwed on. except Cost of soft board sheets</v>
          </cell>
          <cell r="D1594" t="str">
            <v>Sqm</v>
          </cell>
          <cell r="E1594" t="str">
            <v>14-09</v>
          </cell>
          <cell r="F1594">
            <v>262.43</v>
          </cell>
        </row>
        <row r="1595">
          <cell r="A1595" t="str">
            <v>14-10</v>
          </cell>
          <cell r="B1595" t="str">
            <v xml:space="preserve">Same as item 14 - 8 or 14 -9  if fixed in repairs. </v>
          </cell>
          <cell r="D1595" t="str">
            <v>Sqm</v>
          </cell>
          <cell r="E1595" t="str">
            <v>14-10</v>
          </cell>
          <cell r="F1595">
            <v>42.97</v>
          </cell>
        </row>
        <row r="1596">
          <cell r="A1596" t="str">
            <v>14-11</v>
          </cell>
          <cell r="B1596" t="str">
            <v xml:space="preserve">Supply and fix 13mm thick chip board sheets  fixed in ceilings and partitions with first class soft wood beveled edges cover fillets 50mm x 13mm screwed on. </v>
          </cell>
          <cell r="D1596" t="str">
            <v>Sqm</v>
          </cell>
          <cell r="E1596" t="str">
            <v>14-11</v>
          </cell>
          <cell r="F1596">
            <v>580.75</v>
          </cell>
        </row>
        <row r="1597">
          <cell r="A1597" t="str">
            <v>14-12</v>
          </cell>
          <cell r="B1597" t="str">
            <v xml:space="preserve">Supply and fix 20mm thick chip board sheets  fixed in ceilings and partitions with first class soft wood beveled edges cover fillets 50mm x 13mm screwed on. </v>
          </cell>
          <cell r="D1597" t="str">
            <v>Sqm</v>
          </cell>
          <cell r="E1597" t="str">
            <v>14-12</v>
          </cell>
          <cell r="F1597">
            <v>699.45</v>
          </cell>
        </row>
        <row r="1598">
          <cell r="A1598" t="str">
            <v>14-13</v>
          </cell>
          <cell r="B1598" t="str">
            <v xml:space="preserve">Same as items14 -11 or 14 -12  but except cost of chip board sheets. </v>
          </cell>
          <cell r="D1598" t="str">
            <v>Sqm</v>
          </cell>
          <cell r="E1598" t="str">
            <v>14-13</v>
          </cell>
          <cell r="F1598">
            <v>267.27999999999997</v>
          </cell>
        </row>
        <row r="1599">
          <cell r="A1599" t="str">
            <v>14-14</v>
          </cell>
          <cell r="B1599" t="str">
            <v xml:space="preserve">Add ot  item 14 - 11   through 14 -13  if fixed in repairs.  </v>
          </cell>
          <cell r="D1599" t="str">
            <v>Sqm</v>
          </cell>
          <cell r="E1599" t="str">
            <v>14-14</v>
          </cell>
          <cell r="F1599">
            <v>42.97</v>
          </cell>
        </row>
        <row r="1600">
          <cell r="B1600" t="str">
            <v>Thermopore Ceilings,etc.</v>
          </cell>
        </row>
        <row r="1601">
          <cell r="A1601" t="str">
            <v>14-15</v>
          </cell>
          <cell r="B1601" t="str">
            <v>Suply and fix thermopore tiles fixed in ceilings,  partitions and dados etc; all as specified.</v>
          </cell>
          <cell r="D1601" t="str">
            <v>Sqm</v>
          </cell>
          <cell r="E1601" t="str">
            <v>14-15</v>
          </cell>
          <cell r="F1601">
            <v>368.94</v>
          </cell>
        </row>
        <row r="1602">
          <cell r="A1602" t="str">
            <v>14-16</v>
          </cell>
          <cell r="B1602" t="str">
            <v>Add to item 14 -15 if fixed in repairs.</v>
          </cell>
          <cell r="D1602" t="str">
            <v>Sqm</v>
          </cell>
          <cell r="E1602" t="str">
            <v>14-16</v>
          </cell>
          <cell r="F1602">
            <v>42.97</v>
          </cell>
        </row>
        <row r="1603">
          <cell r="A1603" t="str">
            <v>14-17</v>
          </cell>
          <cell r="B1603" t="str">
            <v>Suply and fix thermopore ceiling 600mm x 600mmx 20mm tiles, alongwith  aluminum " Tee "  &amp; aluminum angles 25mm x 25mm x 1mm including hanger clips, jointing clips and GI wire 14SWG etc; complete as specified.</v>
          </cell>
          <cell r="D1603" t="str">
            <v>Sqm</v>
          </cell>
          <cell r="E1603" t="str">
            <v>14-17</v>
          </cell>
          <cell r="F1603">
            <v>1310.3800000000001</v>
          </cell>
        </row>
        <row r="1604">
          <cell r="A1604" t="str">
            <v>14-18</v>
          </cell>
          <cell r="B1604" t="str">
            <v>Add to item 14 -17 if fixed in repair.</v>
          </cell>
          <cell r="D1604" t="str">
            <v>Sqm</v>
          </cell>
          <cell r="E1604" t="str">
            <v>14-18</v>
          </cell>
          <cell r="F1604">
            <v>175.48</v>
          </cell>
        </row>
        <row r="1605">
          <cell r="A1605" t="str">
            <v>14-19</v>
          </cell>
          <cell r="B1605" t="str">
            <v>Replacement of thermopore ceiling tiles only, 600mm x 600mm x 20mm.</v>
          </cell>
          <cell r="D1605" t="str">
            <v>Sqm</v>
          </cell>
          <cell r="E1605" t="str">
            <v>14-19</v>
          </cell>
          <cell r="F1605">
            <v>393.73</v>
          </cell>
        </row>
        <row r="1606">
          <cell r="B1606" t="str">
            <v>Dampa Ceilings</v>
          </cell>
        </row>
        <row r="1607">
          <cell r="A1607" t="str">
            <v>14-20</v>
          </cell>
          <cell r="B1607" t="str">
            <v xml:space="preserve">Supply and fix Dampa ceiling alongwith necessary components for fixing  direct or suspending from the soffit complete, incl provision of opening for lights. </v>
          </cell>
          <cell r="D1607" t="str">
            <v>Sqm</v>
          </cell>
          <cell r="E1607" t="str">
            <v>14-20</v>
          </cell>
          <cell r="F1607">
            <v>1225.52</v>
          </cell>
        </row>
        <row r="1608">
          <cell r="A1608" t="str">
            <v>14-21</v>
          </cell>
          <cell r="B1608" t="str">
            <v>Add to item 14 -20 if fixed in repairs.</v>
          </cell>
          <cell r="D1608" t="str">
            <v>Sqm</v>
          </cell>
          <cell r="E1608" t="str">
            <v>14-21</v>
          </cell>
          <cell r="F1608">
            <v>439.28</v>
          </cell>
        </row>
        <row r="1609">
          <cell r="B1609" t="str">
            <v>Fiber Glass Ceilings</v>
          </cell>
        </row>
        <row r="1610">
          <cell r="A1610" t="str">
            <v>14-22</v>
          </cell>
          <cell r="B1610" t="str">
            <v>Suply and fix fiber glass ceiling 200mm x 600mm panels,single ply (not less than 1mm thick) in any colour/texture including aluminum  "Tee"  &amp; angles 25mm x 25mm x 1mm, including hanger clips, jointing clips and GI 14 SWG wire etc; complete,  inculiding p</v>
          </cell>
          <cell r="D1610" t="str">
            <v>Sqm</v>
          </cell>
          <cell r="E1610" t="str">
            <v>14-22</v>
          </cell>
          <cell r="F1610">
            <v>1647.05</v>
          </cell>
        </row>
        <row r="1611">
          <cell r="A1611" t="str">
            <v>14-23</v>
          </cell>
          <cell r="B1611" t="str">
            <v>Suply and fix fiber glass ceiling 200mm x 600mm panels,single ply (not less than 2mm thick) in any colour/texture including aluminum  "Tee"  &amp; angles 25mm x 25mm x 1mm, including hanger clips, jointing clips and GI 14 SWG wire etc; complete,  inculiding p</v>
          </cell>
          <cell r="D1611" t="str">
            <v>Sqm</v>
          </cell>
          <cell r="E1611" t="str">
            <v>14-23</v>
          </cell>
          <cell r="F1611">
            <v>2305.77</v>
          </cell>
        </row>
        <row r="1612">
          <cell r="A1612" t="str">
            <v>14-24</v>
          </cell>
          <cell r="B1612" t="str">
            <v>Suply and fix fiber glass ceiling 200mm x 600mm panels,single ply (not less than 3mm thick) in any colour/texture including aluminum  "Tee"  &amp; angles 25mm x 25mm x 1mm, including hanger clips, jointing clips and GI 14 SWG wire etc; complete,  inculiding p</v>
          </cell>
          <cell r="D1612" t="str">
            <v>Sqm</v>
          </cell>
          <cell r="E1612" t="str">
            <v>14-24</v>
          </cell>
          <cell r="F1612">
            <v>2964.45</v>
          </cell>
        </row>
        <row r="1613">
          <cell r="A1613" t="str">
            <v>14-25</v>
          </cell>
          <cell r="B1613" t="str">
            <v>Add to item 14 -22 or 14-24 if fixed in repairs.</v>
          </cell>
          <cell r="D1613" t="str">
            <v>Sqm</v>
          </cell>
          <cell r="E1613" t="str">
            <v>14-25</v>
          </cell>
          <cell r="F1613">
            <v>175.48</v>
          </cell>
        </row>
        <row r="1614">
          <cell r="A1614" t="str">
            <v>14-26</v>
          </cell>
          <cell r="B1614" t="str">
            <v>Replacement of fiber glass, single ply,(not less than 1mm thick) ceiling panels only 1200mm x 600mm.</v>
          </cell>
          <cell r="D1614" t="str">
            <v>Sqm</v>
          </cell>
          <cell r="E1614" t="str">
            <v>14-26</v>
          </cell>
          <cell r="F1614">
            <v>775.66</v>
          </cell>
        </row>
        <row r="1615">
          <cell r="A1615" t="str">
            <v>14-27</v>
          </cell>
          <cell r="B1615" t="str">
            <v>Replacement of fiber glass, single ply,(not less than 2mm thick) ceiling panels only 1200mm x 600mm.</v>
          </cell>
          <cell r="D1615" t="str">
            <v>Sqm</v>
          </cell>
          <cell r="E1615" t="str">
            <v>14-27</v>
          </cell>
          <cell r="F1615">
            <v>1500.44</v>
          </cell>
        </row>
        <row r="1616">
          <cell r="A1616" t="str">
            <v>14-28</v>
          </cell>
          <cell r="B1616" t="str">
            <v>Replacement of fiber glass, single ply,(not less than 3mm thick) ceiling panels only 1200mm x 600mm.</v>
          </cell>
          <cell r="D1616" t="str">
            <v>Sqm</v>
          </cell>
          <cell r="E1616" t="str">
            <v>14-28</v>
          </cell>
          <cell r="F1616">
            <v>1894.67</v>
          </cell>
        </row>
        <row r="1617">
          <cell r="B1617" t="str">
            <v>Plaster of Paris (POP) Ceiling</v>
          </cell>
        </row>
        <row r="1618">
          <cell r="A1618" t="str">
            <v>14-29</v>
          </cell>
          <cell r="B1618" t="str">
            <v>Supply and fix plaster of paris tiles 600mm x  600mm x 20mm fixed in ceilings, paritition and dados etc.</v>
          </cell>
          <cell r="D1618" t="str">
            <v>Sqm</v>
          </cell>
          <cell r="E1618" t="str">
            <v>14-29</v>
          </cell>
          <cell r="F1618">
            <v>488.84</v>
          </cell>
        </row>
        <row r="1619">
          <cell r="A1619" t="str">
            <v>14-30</v>
          </cell>
          <cell r="B1619" t="str">
            <v>Add to item 14 -29 if fixed in repair.</v>
          </cell>
          <cell r="D1619" t="str">
            <v>Sqm</v>
          </cell>
          <cell r="E1619" t="str">
            <v>14-30</v>
          </cell>
          <cell r="F1619">
            <v>175.48</v>
          </cell>
        </row>
        <row r="1620">
          <cell r="A1620" t="str">
            <v>14-31</v>
          </cell>
          <cell r="B1620" t="str">
            <v>Supply and fix plaster of paris border in any shape and design, girth not exc 150mm, complete.</v>
          </cell>
          <cell r="D1620" t="str">
            <v>Metre</v>
          </cell>
          <cell r="E1620" t="str">
            <v>14-31</v>
          </cell>
          <cell r="F1620">
            <v>94.9</v>
          </cell>
        </row>
        <row r="1621">
          <cell r="A1621" t="str">
            <v>14-32</v>
          </cell>
          <cell r="B1621" t="str">
            <v>Supply and fix plaster of paris border in any shape and design, girth exc150mm but not exc 300mm, complete.</v>
          </cell>
          <cell r="D1621" t="str">
            <v>Metre</v>
          </cell>
          <cell r="E1621" t="str">
            <v>14-32</v>
          </cell>
          <cell r="F1621">
            <v>121.93</v>
          </cell>
        </row>
        <row r="1622">
          <cell r="A1622" t="str">
            <v>14-33</v>
          </cell>
          <cell r="B1622" t="str">
            <v>Add to item 14 -31 &amp; 14-32 if fixed in repair.</v>
          </cell>
          <cell r="D1622" t="str">
            <v>Metre</v>
          </cell>
          <cell r="E1622" t="str">
            <v>14-33</v>
          </cell>
          <cell r="F1622">
            <v>17.91</v>
          </cell>
        </row>
        <row r="1623">
          <cell r="B1623" t="str">
            <v>Gypsum Ceiling</v>
          </cell>
        </row>
        <row r="1624">
          <cell r="A1624" t="str">
            <v>14-34</v>
          </cell>
          <cell r="B1624" t="str">
            <v>Supply and fix Gypsum Ceiling 600mm x  600mm x 7.5mm thick, including aluminum  "Tee"  &amp; aluminium angles 25mm x 25mm x 1mm, including hanger clips, jointing clips and GI 14 SWG wire etc; complete.</v>
          </cell>
          <cell r="D1624" t="str">
            <v>Sqm</v>
          </cell>
          <cell r="E1624" t="str">
            <v>14-34</v>
          </cell>
          <cell r="F1624">
            <v>991.44</v>
          </cell>
        </row>
        <row r="1625">
          <cell r="A1625" t="str">
            <v>14-35</v>
          </cell>
          <cell r="B1625" t="str">
            <v>Add to item 14 -34 if fixed in repair.</v>
          </cell>
          <cell r="D1625" t="str">
            <v>Sqm</v>
          </cell>
          <cell r="E1625" t="str">
            <v>14-35</v>
          </cell>
          <cell r="F1625">
            <v>175.48</v>
          </cell>
        </row>
        <row r="1626">
          <cell r="A1626" t="str">
            <v>14-36</v>
          </cell>
          <cell r="B1626" t="str">
            <v xml:space="preserve">Replacement of Gypsum tiles only, 600mm x  600mm x 7.5mm thick,  </v>
          </cell>
          <cell r="D1626" t="str">
            <v>Sqm</v>
          </cell>
          <cell r="E1626" t="str">
            <v>14-36</v>
          </cell>
          <cell r="F1626">
            <v>387.61</v>
          </cell>
        </row>
        <row r="1627">
          <cell r="B1627" t="str">
            <v>Mineral Acoustics Ceiling</v>
          </cell>
        </row>
        <row r="1628">
          <cell r="A1628" t="str">
            <v>14-37</v>
          </cell>
          <cell r="B1628" t="str">
            <v>Supply and fix Mineral Acoustics Sheet Ceiling 600mm x  600mm x 12mm thick, including aluminum  "Tee"  &amp; aluminium angles 25mm x 25mm x 1mm, including hanger clips, jointing clips and GI 14 SWG wire etc; complete.</v>
          </cell>
          <cell r="D1628" t="str">
            <v>Sqm</v>
          </cell>
          <cell r="E1628" t="str">
            <v>14-37</v>
          </cell>
          <cell r="F1628">
            <v>1049.08</v>
          </cell>
        </row>
        <row r="1629">
          <cell r="A1629" t="str">
            <v>14-38</v>
          </cell>
          <cell r="B1629" t="str">
            <v>Add to item 14 -37 if fixed in repair.</v>
          </cell>
          <cell r="D1629" t="str">
            <v>Sqm</v>
          </cell>
          <cell r="E1629" t="str">
            <v>14-38</v>
          </cell>
          <cell r="F1629">
            <v>175.48</v>
          </cell>
        </row>
        <row r="1630">
          <cell r="A1630" t="str">
            <v>14-39</v>
          </cell>
          <cell r="B1630" t="str">
            <v>Replacement of Mineral Acoustics Ceiling 600mm x  600mm x 12mm thick tiles only</v>
          </cell>
          <cell r="D1630" t="str">
            <v>Sqm</v>
          </cell>
          <cell r="E1630" t="str">
            <v>14-39</v>
          </cell>
          <cell r="F1630">
            <v>916.76</v>
          </cell>
        </row>
        <row r="1631">
          <cell r="B1631" t="str">
            <v>PVC/uPVC Sheet- Ceiling/ Panelling</v>
          </cell>
        </row>
        <row r="1632">
          <cell r="A1632" t="str">
            <v>14-40</v>
          </cell>
          <cell r="B1632" t="str">
            <v>Supply and fix PVC/uPVC Sheet- Ceiling/ Panelling, 1.5mm thick,as in wall paneling/ ceiling (Soffit of Slab) incl fitting in any size, pattern, shape, colour/ textur, complete.</v>
          </cell>
          <cell r="D1632" t="str">
            <v>Sqm</v>
          </cell>
          <cell r="E1632" t="str">
            <v>14-40</v>
          </cell>
          <cell r="F1632">
            <v>1677.54</v>
          </cell>
        </row>
        <row r="1633">
          <cell r="B1633" t="str">
            <v>MDF (Like Lasani Sheet) Ceiling</v>
          </cell>
        </row>
        <row r="1634">
          <cell r="A1634" t="str">
            <v>14-41</v>
          </cell>
          <cell r="B1634" t="str">
            <v>Supply and fix 13mm thick MDF Sheet (Like Lasani etc) Ceilingalong with hanging arrangement,  aluminium  "Tee"  &amp; aluminium angles 25mm x 25mm x 1mm, including hanger clips, jointing clips etc; complete.</v>
          </cell>
          <cell r="D1634" t="str">
            <v>Sqm</v>
          </cell>
          <cell r="E1634" t="str">
            <v>14-41</v>
          </cell>
          <cell r="F1634">
            <v>1657.29</v>
          </cell>
        </row>
        <row r="1635">
          <cell r="A1635" t="str">
            <v>14-42</v>
          </cell>
          <cell r="B1635" t="str">
            <v>Add to item 14 -41 if fixed in repair.</v>
          </cell>
          <cell r="D1635" t="str">
            <v>Sqm</v>
          </cell>
          <cell r="E1635" t="str">
            <v>14-42</v>
          </cell>
          <cell r="F1635">
            <v>175.48</v>
          </cell>
        </row>
        <row r="1636">
          <cell r="A1636" t="str">
            <v>14-43</v>
          </cell>
          <cell r="B1636" t="str">
            <v>Replacement of 13mm thick MDF Sheet (Like Lasani etc) only</v>
          </cell>
          <cell r="D1636" t="str">
            <v>Sqm</v>
          </cell>
          <cell r="E1636" t="str">
            <v>14-43</v>
          </cell>
          <cell r="F1636">
            <v>740.64</v>
          </cell>
        </row>
        <row r="1638">
          <cell r="B1638" t="str">
            <v>15 - FINISHES ( DISTEMPERING AND PAINTING )</v>
          </cell>
        </row>
        <row r="1639">
          <cell r="A1639" t="str">
            <v>15-01</v>
          </cell>
          <cell r="B1639" t="str">
            <v>Cement slurry wash on new or old surface, per coat.</v>
          </cell>
          <cell r="D1639" t="str">
            <v>Sqm</v>
          </cell>
          <cell r="E1639" t="str">
            <v>15-01</v>
          </cell>
          <cell r="F1639">
            <v>11.32</v>
          </cell>
        </row>
        <row r="1640">
          <cell r="A1640" t="str">
            <v>15-02</v>
          </cell>
          <cell r="B1640" t="str">
            <v>Cement oil paint on new or old surface, 1st coat.</v>
          </cell>
          <cell r="D1640" t="str">
            <v>Sqm</v>
          </cell>
          <cell r="E1640" t="str">
            <v>15-02</v>
          </cell>
          <cell r="F1640">
            <v>50.722999999999999</v>
          </cell>
        </row>
        <row r="1641">
          <cell r="A1641" t="str">
            <v>15-03</v>
          </cell>
          <cell r="B1641" t="str">
            <v>Cement oil paint on new or old surface, but 2nd and subsequent coats.</v>
          </cell>
          <cell r="D1641" t="str">
            <v>Sqm</v>
          </cell>
          <cell r="E1641" t="str">
            <v>15-03</v>
          </cell>
          <cell r="F1641">
            <v>58.07</v>
          </cell>
        </row>
        <row r="1642">
          <cell r="B1642" t="str">
            <v>Lime washing</v>
          </cell>
          <cell r="C1642" t="str">
            <v/>
          </cell>
        </row>
        <row r="1643">
          <cell r="A1643" t="str">
            <v>15-04</v>
          </cell>
          <cell r="B1643" t="str">
            <v>White or colour washing on new or old surface, 1st coat.</v>
          </cell>
          <cell r="D1643" t="str">
            <v>Sqm</v>
          </cell>
          <cell r="E1643" t="str">
            <v>15-04</v>
          </cell>
          <cell r="F1643">
            <v>12.17</v>
          </cell>
        </row>
        <row r="1644">
          <cell r="A1644" t="str">
            <v>15-05</v>
          </cell>
          <cell r="B1644" t="str">
            <v>White or colour washing on new or old surface, but 2nd and subsequent coats.</v>
          </cell>
          <cell r="D1644" t="str">
            <v>Sqm</v>
          </cell>
          <cell r="E1644" t="str">
            <v>15-05</v>
          </cell>
          <cell r="F1644">
            <v>9.27</v>
          </cell>
        </row>
        <row r="1645">
          <cell r="B1645" t="str">
            <v>Distempering</v>
          </cell>
        </row>
        <row r="1646">
          <cell r="A1646" t="str">
            <v>15-06</v>
          </cell>
          <cell r="B1646" t="str">
            <v>Distempering with POLYVINYL distemper or equivalent, on new or old surface, 1st coat.</v>
          </cell>
          <cell r="D1646" t="str">
            <v>Sqm</v>
          </cell>
          <cell r="E1646" t="str">
            <v>15-06</v>
          </cell>
          <cell r="F1646">
            <v>43.12</v>
          </cell>
        </row>
        <row r="1647">
          <cell r="A1647" t="str">
            <v>15-07</v>
          </cell>
          <cell r="B1647" t="str">
            <v>Distempering with POLYVINYL distemper or equivalent, on new or old surface, but 2nd and subsequent coats.</v>
          </cell>
          <cell r="D1647" t="str">
            <v>Sqm</v>
          </cell>
          <cell r="E1647" t="str">
            <v>15-07</v>
          </cell>
          <cell r="F1647">
            <v>32.909999999999997</v>
          </cell>
        </row>
        <row r="1648">
          <cell r="B1648" t="str">
            <v>Whitening</v>
          </cell>
        </row>
        <row r="1649">
          <cell r="A1649" t="str">
            <v>15-08</v>
          </cell>
          <cell r="B1649" t="str">
            <v>Whitening surface of soft board ceiling etc; with plaster of paris whiting on new or old surface, Ist coat.</v>
          </cell>
          <cell r="D1649" t="str">
            <v>Sqm</v>
          </cell>
          <cell r="E1649" t="str">
            <v>15-08</v>
          </cell>
          <cell r="F1649">
            <v>14.64</v>
          </cell>
        </row>
        <row r="1650">
          <cell r="A1650" t="str">
            <v>15-09</v>
          </cell>
          <cell r="B1650" t="str">
            <v>Whitening surface of soft board, cloth ceiling etc; with plaster of paris whiting on new or old surface, but 2nd and subsequent coats.</v>
          </cell>
          <cell r="D1650" t="str">
            <v>Sqm</v>
          </cell>
          <cell r="E1650" t="str">
            <v>15-09</v>
          </cell>
          <cell r="F1650">
            <v>11.32</v>
          </cell>
        </row>
        <row r="1651">
          <cell r="A1651" t="str">
            <v>15-10</v>
          </cell>
          <cell r="B1651" t="str">
            <v>Removing white or colour wash and distemper from plastered / unplastered surfaces.</v>
          </cell>
          <cell r="D1651" t="str">
            <v>Sqm</v>
          </cell>
          <cell r="E1651" t="str">
            <v>15-10</v>
          </cell>
          <cell r="F1651">
            <v>31.83</v>
          </cell>
        </row>
        <row r="1652">
          <cell r="B1652" t="str">
            <v>Oiling</v>
          </cell>
        </row>
        <row r="1653">
          <cell r="A1653" t="str">
            <v>15-11</v>
          </cell>
          <cell r="B1653" t="str">
            <v>Oiling to timber in scantling with crude oil HCF 50/50, one coat.</v>
          </cell>
          <cell r="D1653" t="str">
            <v>Cum</v>
          </cell>
          <cell r="E1653" t="str">
            <v>15-11</v>
          </cell>
          <cell r="F1653">
            <v>794.78</v>
          </cell>
        </row>
        <row r="1654">
          <cell r="A1654" t="str">
            <v>15-12</v>
          </cell>
          <cell r="B1654" t="str">
            <v>Oiling to timber in scantling with crude oil HCF 50/50, two coat.</v>
          </cell>
          <cell r="D1654" t="str">
            <v>Cum</v>
          </cell>
          <cell r="E1654" t="str">
            <v>15-12</v>
          </cell>
          <cell r="F1654">
            <v>1354.38</v>
          </cell>
        </row>
        <row r="1655">
          <cell r="A1655" t="str">
            <v>15-13</v>
          </cell>
          <cell r="B1655" t="str">
            <v>Oiling to timber in scantling with creosote oil , one coat.</v>
          </cell>
          <cell r="D1655" t="str">
            <v>Cum</v>
          </cell>
          <cell r="E1655" t="str">
            <v>15-13</v>
          </cell>
          <cell r="F1655">
            <v>824.2</v>
          </cell>
        </row>
        <row r="1656">
          <cell r="A1656" t="str">
            <v>15-14</v>
          </cell>
          <cell r="B1656" t="str">
            <v>Oiling to timber in scantling with creosote oil , two coat.</v>
          </cell>
          <cell r="D1656" t="str">
            <v>Cum</v>
          </cell>
          <cell r="E1656" t="str">
            <v>15-14</v>
          </cell>
          <cell r="F1656">
            <v>1628.32</v>
          </cell>
        </row>
        <row r="1657">
          <cell r="A1657" t="str">
            <v>15-15</v>
          </cell>
          <cell r="B1657" t="str">
            <v>Oiling to wooden planks,boarding,doors, windows, trellies work, etc with crude oil HCF 50/50, one coat.</v>
          </cell>
          <cell r="D1657" t="str">
            <v>Sqm</v>
          </cell>
          <cell r="E1657" t="str">
            <v>15-15</v>
          </cell>
          <cell r="F1657">
            <v>12.06</v>
          </cell>
        </row>
        <row r="1658">
          <cell r="A1658" t="str">
            <v>15-16</v>
          </cell>
          <cell r="B1658" t="str">
            <v>Oiling to wooden planks,boarding,doors, windows, trellies work, etc with crude oil HCF 50/50, two coat.</v>
          </cell>
          <cell r="D1658" t="str">
            <v>Sqm</v>
          </cell>
          <cell r="E1658" t="str">
            <v>15-16</v>
          </cell>
          <cell r="F1658">
            <v>20.51</v>
          </cell>
        </row>
        <row r="1659">
          <cell r="A1659" t="str">
            <v>15-17</v>
          </cell>
          <cell r="B1659" t="str">
            <v>Oiling to wooden planks,boarding,doors, windows, trellies work, etc with creosote oil , one coat.</v>
          </cell>
          <cell r="D1659" t="str">
            <v>Sqm</v>
          </cell>
          <cell r="E1659" t="str">
            <v>15-17</v>
          </cell>
          <cell r="F1659">
            <v>15.57</v>
          </cell>
        </row>
        <row r="1660">
          <cell r="A1660" t="str">
            <v>15-18</v>
          </cell>
          <cell r="B1660" t="str">
            <v>Oiling to wooden planks,boarding,doors, windows, trellies work, etc with creosote oil , two coat.</v>
          </cell>
          <cell r="D1660" t="str">
            <v>Sqm</v>
          </cell>
          <cell r="E1660" t="str">
            <v>15-18</v>
          </cell>
          <cell r="F1660">
            <v>22.1</v>
          </cell>
        </row>
        <row r="1661">
          <cell r="A1661" t="str">
            <v>15-19</v>
          </cell>
          <cell r="B1661" t="str">
            <v>Oiling to fillets,framings and similar work not exceeding 150mm girth,  with crude oil HCF 50/50, one coat.</v>
          </cell>
          <cell r="D1661" t="str">
            <v>Metre</v>
          </cell>
          <cell r="E1661" t="str">
            <v>15-19</v>
          </cell>
          <cell r="F1661">
            <v>1.8</v>
          </cell>
        </row>
        <row r="1662">
          <cell r="A1662" t="str">
            <v>15-20</v>
          </cell>
          <cell r="B1662" t="str">
            <v>Oiling to fillets,framings and similar work not exceeding 150mm girth,  with crude oil HCF 50/50, two coat.</v>
          </cell>
          <cell r="D1662" t="str">
            <v>Metre</v>
          </cell>
          <cell r="E1662" t="str">
            <v>15-20</v>
          </cell>
          <cell r="F1662">
            <v>3.02</v>
          </cell>
        </row>
        <row r="1663">
          <cell r="A1663" t="str">
            <v>15-21</v>
          </cell>
          <cell r="B1663" t="str">
            <v>Oiling to fillets,framings and similar work not exceding 150mm girth,  with creosote oil, one coat.</v>
          </cell>
          <cell r="D1663" t="str">
            <v>Metre</v>
          </cell>
          <cell r="E1663" t="str">
            <v>15-21</v>
          </cell>
          <cell r="F1663">
            <v>2.25</v>
          </cell>
        </row>
        <row r="1664">
          <cell r="A1664" t="str">
            <v>15-22</v>
          </cell>
          <cell r="B1664" t="str">
            <v>Oiling to fillets,framings and similar work not exceding 150mm girth,  with creosote oil, two coat.</v>
          </cell>
          <cell r="D1664" t="str">
            <v>Metre</v>
          </cell>
          <cell r="E1664" t="str">
            <v>15-22</v>
          </cell>
          <cell r="F1664">
            <v>3.11</v>
          </cell>
        </row>
        <row r="1665">
          <cell r="A1665" t="str">
            <v>15-23</v>
          </cell>
          <cell r="B1665" t="str">
            <v>Oiling to  ballies not exceeding 140mm  mean dia,  with crude oil HCF 50/50, one coat.</v>
          </cell>
          <cell r="D1665" t="str">
            <v>Metre</v>
          </cell>
          <cell r="E1665" t="str">
            <v>15-23</v>
          </cell>
          <cell r="F1665">
            <v>5.25</v>
          </cell>
        </row>
        <row r="1666">
          <cell r="A1666" t="str">
            <v>15-24</v>
          </cell>
          <cell r="B1666" t="str">
            <v>Oiling to  ballies not exceeding 140mm  mean dia,  with crude oil HCF 50/50, two coat.</v>
          </cell>
          <cell r="D1666" t="str">
            <v>Metre</v>
          </cell>
          <cell r="E1666" t="str">
            <v>15-24</v>
          </cell>
          <cell r="F1666">
            <v>8.26</v>
          </cell>
        </row>
        <row r="1667">
          <cell r="A1667" t="str">
            <v>15-25</v>
          </cell>
          <cell r="B1667" t="str">
            <v>Oiling to  ballies not exceeding 140mm  mean dia,  with creosote oil, one coat.</v>
          </cell>
          <cell r="D1667" t="str">
            <v>Metre</v>
          </cell>
          <cell r="E1667" t="str">
            <v>15-25</v>
          </cell>
          <cell r="F1667">
            <v>6.66</v>
          </cell>
        </row>
        <row r="1668">
          <cell r="A1668" t="str">
            <v>15-26</v>
          </cell>
          <cell r="B1668" t="str">
            <v>Oiling to  ballies not exceeding 140mm  mean dia,  with creosote oil, two coat.</v>
          </cell>
          <cell r="D1668" t="str">
            <v>Metre</v>
          </cell>
          <cell r="E1668" t="str">
            <v>15-26</v>
          </cell>
          <cell r="F1668">
            <v>9.7899999999999991</v>
          </cell>
        </row>
        <row r="1669">
          <cell r="A1669" t="str">
            <v>15-27</v>
          </cell>
          <cell r="B1669" t="str">
            <v>Oiling to  ballies exceeding 140mm  but not exceeding 200mm  mean dia,  with crude oil HCF 50/50, one coat.</v>
          </cell>
          <cell r="D1669" t="str">
            <v>Metre</v>
          </cell>
          <cell r="E1669" t="str">
            <v>15-27</v>
          </cell>
          <cell r="F1669">
            <v>6.28</v>
          </cell>
        </row>
        <row r="1670">
          <cell r="A1670" t="str">
            <v>15-28</v>
          </cell>
          <cell r="B1670" t="str">
            <v>Oiling to  ballies exceeding 140mm  but not exceeding 200mm  mean dia,  with crude oil HCF 50/50, two coat.</v>
          </cell>
          <cell r="D1670" t="str">
            <v>Metre</v>
          </cell>
          <cell r="E1670" t="str">
            <v>15-28</v>
          </cell>
          <cell r="F1670">
            <v>10.7</v>
          </cell>
        </row>
        <row r="1671">
          <cell r="A1671" t="str">
            <v>15-29</v>
          </cell>
          <cell r="B1671" t="str">
            <v>Oiling to  ballies exceeding 140mm  but not exceeding 200mm  mean dia,  with creosote oil, one coat.</v>
          </cell>
          <cell r="D1671" t="str">
            <v>Metre</v>
          </cell>
          <cell r="E1671" t="str">
            <v>15-29</v>
          </cell>
          <cell r="F1671">
            <v>6.32</v>
          </cell>
        </row>
        <row r="1672">
          <cell r="A1672" t="str">
            <v>15-30</v>
          </cell>
          <cell r="B1672" t="str">
            <v>Oiling to  ballies exceeding 140mm  but not exceeding 200mm  mean dia,  with creosote oil, two coat.</v>
          </cell>
          <cell r="D1672" t="str">
            <v>Metre</v>
          </cell>
          <cell r="E1672" t="str">
            <v>15-30</v>
          </cell>
          <cell r="F1672">
            <v>10.46</v>
          </cell>
        </row>
        <row r="1673">
          <cell r="B1673" t="str">
            <v>Tarring</v>
          </cell>
        </row>
        <row r="1674">
          <cell r="A1674" t="str">
            <v>15-31</v>
          </cell>
          <cell r="B1674" t="str">
            <v>Tarring on any plain surface, one coat.</v>
          </cell>
          <cell r="D1674" t="str">
            <v>Sqm</v>
          </cell>
          <cell r="E1674" t="str">
            <v>15-31</v>
          </cell>
          <cell r="F1674">
            <v>115.08</v>
          </cell>
        </row>
        <row r="1675">
          <cell r="A1675" t="str">
            <v>15-32</v>
          </cell>
          <cell r="B1675" t="str">
            <v>Tarring on any plain surface, two coat.</v>
          </cell>
          <cell r="D1675" t="str">
            <v>Sqm</v>
          </cell>
          <cell r="E1675" t="str">
            <v>15-32</v>
          </cell>
          <cell r="F1675">
            <v>197.01</v>
          </cell>
        </row>
        <row r="1676">
          <cell r="B1676" t="str">
            <v>Painting Wood Work.</v>
          </cell>
        </row>
        <row r="1677">
          <cell r="A1677" t="str">
            <v>15-33</v>
          </cell>
          <cell r="B1677" t="str">
            <v>Primer coat on new wood work, such as timber work, ceiling and timber boarding, etc., of any description, as  specified.</v>
          </cell>
          <cell r="D1677" t="str">
            <v>Sqm</v>
          </cell>
          <cell r="E1677" t="str">
            <v>15-33</v>
          </cell>
          <cell r="F1677">
            <v>119.53</v>
          </cell>
        </row>
        <row r="1678">
          <cell r="A1678" t="str">
            <v>15-34</v>
          </cell>
          <cell r="B1678" t="str">
            <v xml:space="preserve">1st coat of  painting on new or old work, such as timber work, ceiling and timber boarding etc., of any description,  with synthetic enamel   paint.           </v>
          </cell>
          <cell r="D1678" t="str">
            <v>Sqm</v>
          </cell>
          <cell r="E1678" t="str">
            <v>15-34</v>
          </cell>
          <cell r="F1678">
            <v>99.41</v>
          </cell>
        </row>
        <row r="1679">
          <cell r="A1679" t="str">
            <v>15-35</v>
          </cell>
          <cell r="B1679" t="str">
            <v>Same as item 15-34 but second &amp; subsequent coats.</v>
          </cell>
          <cell r="D1679" t="str">
            <v>Sqm</v>
          </cell>
          <cell r="E1679" t="str">
            <v>15-35</v>
          </cell>
          <cell r="F1679">
            <v>75.91</v>
          </cell>
        </row>
        <row r="1680">
          <cell r="A1680" t="str">
            <v>15-36</v>
          </cell>
          <cell r="B1680" t="str">
            <v>1st coat of  painting on new or old work, such as timber work, ceiling and timber boarding etc., of any description,  with  lead oxide paint</v>
          </cell>
          <cell r="D1680" t="str">
            <v>Sqm</v>
          </cell>
          <cell r="E1680" t="str">
            <v>15-36</v>
          </cell>
          <cell r="F1680">
            <v>108.69</v>
          </cell>
        </row>
        <row r="1681">
          <cell r="A1681" t="str">
            <v>15-37</v>
          </cell>
          <cell r="B1681" t="str">
            <v>Same as item 15-36 but second &amp; subsequent coats.</v>
          </cell>
          <cell r="D1681" t="str">
            <v>Sqm</v>
          </cell>
          <cell r="E1681" t="str">
            <v>15-37</v>
          </cell>
          <cell r="F1681">
            <v>66.72</v>
          </cell>
        </row>
        <row r="1682">
          <cell r="A1682" t="str">
            <v>15-38</v>
          </cell>
          <cell r="B1682" t="str">
            <v>Prime coat on new wood work, such as glazede or gauzed window and fanlights,as specified.</v>
          </cell>
          <cell r="D1682" t="str">
            <v>Sqm</v>
          </cell>
          <cell r="E1682" t="str">
            <v>15-38</v>
          </cell>
          <cell r="F1682">
            <v>92.2</v>
          </cell>
        </row>
        <row r="1683">
          <cell r="A1683" t="str">
            <v>15-39</v>
          </cell>
          <cell r="B1683" t="str">
            <v xml:space="preserve">Ist coat of  painting on new or old work, such as glazed or gauzed windows and fanlight,  with synthetic enamel   paint.           </v>
          </cell>
          <cell r="D1683" t="str">
            <v>Sqm</v>
          </cell>
          <cell r="E1683" t="str">
            <v>15-39</v>
          </cell>
          <cell r="F1683">
            <v>100.64</v>
          </cell>
        </row>
        <row r="1684">
          <cell r="A1684" t="str">
            <v>15-40</v>
          </cell>
          <cell r="B1684" t="str">
            <v>Same as item 15-39 but second &amp; subsequent coats.</v>
          </cell>
          <cell r="D1684" t="str">
            <v>Sqm</v>
          </cell>
          <cell r="E1684" t="str">
            <v>15-40</v>
          </cell>
          <cell r="F1684">
            <v>83.6</v>
          </cell>
        </row>
        <row r="1685">
          <cell r="A1685" t="str">
            <v>15-41</v>
          </cell>
          <cell r="B1685" t="str">
            <v xml:space="preserve">Ist coat of  painting on new or old work, such as glazed or gauzed windows and fanlight,  with  lead oxide paint.           </v>
          </cell>
          <cell r="D1685" t="str">
            <v>Sqm</v>
          </cell>
          <cell r="E1685" t="str">
            <v>15-41</v>
          </cell>
          <cell r="F1685">
            <v>80.31</v>
          </cell>
        </row>
        <row r="1686">
          <cell r="A1686" t="str">
            <v>15-42</v>
          </cell>
          <cell r="B1686" t="str">
            <v>Same as item 15-41 but second &amp; subsequent coats.</v>
          </cell>
          <cell r="D1686" t="str">
            <v>Sqm</v>
          </cell>
          <cell r="E1686" t="str">
            <v>15-42</v>
          </cell>
          <cell r="F1686">
            <v>71.010000000000005</v>
          </cell>
        </row>
        <row r="1687">
          <cell r="A1687" t="str">
            <v>15-43</v>
          </cell>
          <cell r="B1687" t="str">
            <v>Primer coat on new  work, such as doors of any type and description, as  specified.</v>
          </cell>
          <cell r="D1687" t="str">
            <v>Sqm</v>
          </cell>
          <cell r="E1687" t="str">
            <v>15-43</v>
          </cell>
          <cell r="F1687">
            <v>127.49</v>
          </cell>
        </row>
        <row r="1688">
          <cell r="A1688" t="str">
            <v>15-44</v>
          </cell>
          <cell r="B1688" t="str">
            <v xml:space="preserve">1st coat of  painting to new or old work, such as doors of any type and  description, with synthetic enamel  paint.           </v>
          </cell>
          <cell r="D1688" t="str">
            <v>Sqm</v>
          </cell>
          <cell r="E1688" t="str">
            <v>15-44</v>
          </cell>
          <cell r="F1688">
            <v>107.37</v>
          </cell>
        </row>
        <row r="1689">
          <cell r="A1689" t="str">
            <v>15-45</v>
          </cell>
          <cell r="B1689" t="str">
            <v>Same as item 15-44 but second &amp; subsequent coats.</v>
          </cell>
          <cell r="D1689" t="str">
            <v>Sqm</v>
          </cell>
          <cell r="E1689" t="str">
            <v>15-45</v>
          </cell>
          <cell r="F1689">
            <v>83.86</v>
          </cell>
        </row>
        <row r="1690">
          <cell r="A1690" t="str">
            <v>15-46</v>
          </cell>
          <cell r="B1690" t="str">
            <v>1st coat of  painting to new or old work, such as doors of any type and  description, with lead oxide paint.</v>
          </cell>
          <cell r="D1690" t="str">
            <v>Sqm</v>
          </cell>
          <cell r="E1690" t="str">
            <v>15-46</v>
          </cell>
          <cell r="F1690">
            <v>93.29</v>
          </cell>
        </row>
        <row r="1691">
          <cell r="A1691" t="str">
            <v>15-47</v>
          </cell>
          <cell r="B1691" t="str">
            <v>Same as item 15-46 but second &amp; subsequent coats.</v>
          </cell>
          <cell r="D1691" t="str">
            <v>Sqm</v>
          </cell>
          <cell r="E1691" t="str">
            <v>15-47</v>
          </cell>
          <cell r="F1691">
            <v>74.680000000000007</v>
          </cell>
        </row>
        <row r="1692">
          <cell r="A1692" t="str">
            <v>15-48</v>
          </cell>
          <cell r="B1692" t="str">
            <v>Primer coat on new wood work, such as fillets, framings, skirtings, and similar work not exceeding 150mm in girth, as  specified.</v>
          </cell>
          <cell r="D1692" t="str">
            <v>Metre</v>
          </cell>
          <cell r="E1692" t="str">
            <v>15-48</v>
          </cell>
          <cell r="F1692">
            <v>16.190000000000001</v>
          </cell>
        </row>
        <row r="1693">
          <cell r="A1693" t="str">
            <v>15-49</v>
          </cell>
          <cell r="B1693" t="str">
            <v>1st coat on new or old wood work, such as fillets, framings, skirtings, and similar work not exceeding150mm in girth, with synthtic enamel paint.</v>
          </cell>
          <cell r="D1693" t="str">
            <v>Metre</v>
          </cell>
          <cell r="E1693" t="str">
            <v>15-49</v>
          </cell>
          <cell r="F1693">
            <v>10.52</v>
          </cell>
        </row>
        <row r="1694">
          <cell r="A1694" t="str">
            <v>15-50</v>
          </cell>
          <cell r="B1694" t="str">
            <v>Same as item 15-49 but second &amp; subsequent coat.</v>
          </cell>
          <cell r="D1694" t="str">
            <v>Metre</v>
          </cell>
          <cell r="E1694" t="str">
            <v>15-50</v>
          </cell>
          <cell r="F1694">
            <v>6.99</v>
          </cell>
        </row>
        <row r="1695">
          <cell r="A1695" t="str">
            <v>15-51</v>
          </cell>
          <cell r="B1695" t="str">
            <v>1st coat on new or old wood work, such as fillets, framings, skirtings, and similar work not exceeding150mm in girth, with  lead oxide paint.</v>
          </cell>
          <cell r="D1695" t="str">
            <v>Metre</v>
          </cell>
          <cell r="E1695" t="str">
            <v>15-51</v>
          </cell>
          <cell r="F1695">
            <v>8.4499999999999993</v>
          </cell>
        </row>
        <row r="1696">
          <cell r="A1696" t="str">
            <v>15-52</v>
          </cell>
          <cell r="B1696" t="str">
            <v>Same as item 15-51 but second &amp; subsequent coat.</v>
          </cell>
          <cell r="D1696" t="str">
            <v>Metre</v>
          </cell>
          <cell r="E1696" t="str">
            <v>15-52</v>
          </cell>
          <cell r="F1696">
            <v>5.66</v>
          </cell>
        </row>
        <row r="1697">
          <cell r="A1697" t="str">
            <v>15-53</v>
          </cell>
          <cell r="B1697" t="str">
            <v>Primer coat on new work such as detached articles not exceeding  900 SqCm as specified.</v>
          </cell>
          <cell r="D1697" t="str">
            <v>C.No</v>
          </cell>
          <cell r="E1697" t="str">
            <v>15-53</v>
          </cell>
          <cell r="F1697">
            <v>832.7</v>
          </cell>
        </row>
        <row r="1698">
          <cell r="A1698" t="str">
            <v>15-54</v>
          </cell>
          <cell r="B1698" t="str">
            <v>1st coat of painting on new or old work such as detached articles not exceeding 900 Sq Cm with synthtic enamel paint.</v>
          </cell>
          <cell r="D1698" t="str">
            <v>C.No</v>
          </cell>
          <cell r="E1698" t="str">
            <v>15-54</v>
          </cell>
          <cell r="F1698">
            <v>665.53</v>
          </cell>
        </row>
        <row r="1699">
          <cell r="A1699" t="str">
            <v>15-55</v>
          </cell>
          <cell r="B1699" t="str">
            <v>Same as item 15-54 but 2nd and subsequent coat.</v>
          </cell>
          <cell r="D1699" t="str">
            <v>C.No</v>
          </cell>
          <cell r="E1699" t="str">
            <v>15-55</v>
          </cell>
          <cell r="F1699">
            <v>453.97</v>
          </cell>
        </row>
        <row r="1700">
          <cell r="A1700" t="str">
            <v>15-56</v>
          </cell>
          <cell r="B1700" t="str">
            <v>1st coat of painting on new or old work such as detached articles not exceeding 900 Sq Cm with  lead oxide paint.</v>
          </cell>
          <cell r="D1700" t="str">
            <v>C.No</v>
          </cell>
          <cell r="E1700" t="str">
            <v>15-56</v>
          </cell>
          <cell r="F1700">
            <v>538.80999999999995</v>
          </cell>
        </row>
        <row r="1701">
          <cell r="A1701" t="str">
            <v>15-57</v>
          </cell>
          <cell r="B1701" t="str">
            <v>Same as item 15-56 but 2nd and subsequent coat.</v>
          </cell>
          <cell r="D1701" t="str">
            <v>C.No</v>
          </cell>
          <cell r="E1701" t="str">
            <v>15-57</v>
          </cell>
          <cell r="F1701">
            <v>369</v>
          </cell>
        </row>
        <row r="1702">
          <cell r="B1702" t="str">
            <v>Painting  Steel and Iron  Work.</v>
          </cell>
        </row>
        <row r="1703">
          <cell r="A1703" t="str">
            <v>15-58</v>
          </cell>
          <cell r="B1703" t="str">
            <v>1st coat of painting on  new  or old work such as steel doors, windows and CSWs of any type and description with synthetic enamel paint.</v>
          </cell>
          <cell r="D1703" t="str">
            <v>Sqm</v>
          </cell>
          <cell r="E1703" t="str">
            <v>15-58</v>
          </cell>
          <cell r="F1703">
            <v>84.72</v>
          </cell>
        </row>
        <row r="1704">
          <cell r="A1704" t="str">
            <v>15-59</v>
          </cell>
          <cell r="B1704" t="str">
            <v>Same as item 15-58 but 2nd and subsequent coat.</v>
          </cell>
          <cell r="D1704" t="str">
            <v>Sqm</v>
          </cell>
          <cell r="E1704" t="str">
            <v>15-59</v>
          </cell>
          <cell r="F1704">
            <v>60.09</v>
          </cell>
        </row>
        <row r="1705">
          <cell r="A1705" t="str">
            <v>15-60</v>
          </cell>
          <cell r="B1705" t="str">
            <v>1st coat of painting on  new or old works such as iron guard bars, iron bars gates, railing and similar open works with synthetic enamel paint.</v>
          </cell>
          <cell r="D1705" t="str">
            <v>Sqm</v>
          </cell>
          <cell r="E1705" t="str">
            <v>15-60</v>
          </cell>
          <cell r="F1705">
            <v>52.99</v>
          </cell>
        </row>
        <row r="1706">
          <cell r="A1706" t="str">
            <v>15-61</v>
          </cell>
          <cell r="B1706" t="str">
            <v>Same as item 15-60 but 2nd and subsequent coat.</v>
          </cell>
          <cell r="D1706" t="str">
            <v>Sqm</v>
          </cell>
          <cell r="E1706" t="str">
            <v>15-61</v>
          </cell>
          <cell r="F1706">
            <v>37.17</v>
          </cell>
        </row>
        <row r="1707">
          <cell r="A1707" t="str">
            <v>15-62</v>
          </cell>
          <cell r="B1707" t="str">
            <v>1st coat of painting on  new or old work such as plain and corrugated sheets in roofs, partition etc., with synthetic enamel paint (measured flat not girthed)</v>
          </cell>
          <cell r="D1707" t="str">
            <v>Sqm</v>
          </cell>
          <cell r="E1707" t="str">
            <v>15-62</v>
          </cell>
          <cell r="F1707">
            <v>96.17</v>
          </cell>
        </row>
        <row r="1708">
          <cell r="A1708" t="str">
            <v>15-63</v>
          </cell>
          <cell r="B1708" t="str">
            <v>Same as item 15-62 but 2nd and subsequent coat.</v>
          </cell>
          <cell r="D1708" t="str">
            <v>Sqm</v>
          </cell>
          <cell r="E1708" t="str">
            <v>15-63</v>
          </cell>
          <cell r="F1708">
            <v>65.97</v>
          </cell>
        </row>
        <row r="1709">
          <cell r="A1709" t="str">
            <v>15-64</v>
          </cell>
          <cell r="B1709" t="str">
            <v>1st coat of painting on  new or old work such as pipes, gutter and similar work not exceeding. 150mm in girth with synthetic enamel paint.</v>
          </cell>
          <cell r="D1709" t="str">
            <v>Metre</v>
          </cell>
          <cell r="E1709" t="str">
            <v>15-64</v>
          </cell>
          <cell r="F1709">
            <v>14.47</v>
          </cell>
        </row>
        <row r="1710">
          <cell r="A1710" t="str">
            <v>15-65</v>
          </cell>
          <cell r="B1710" t="str">
            <v>Same as item 15-64 but 2nd and subsequent coat.</v>
          </cell>
          <cell r="D1710" t="str">
            <v>Metre</v>
          </cell>
          <cell r="E1710" t="str">
            <v>15-65</v>
          </cell>
          <cell r="F1710">
            <v>9.65</v>
          </cell>
        </row>
        <row r="1711">
          <cell r="A1711" t="str">
            <v>15-66</v>
          </cell>
          <cell r="B1711" t="str">
            <v>1st coat of painting on  new or old work such as detached articles not exceeding 900mm SqCm with synthetic enamel paint.</v>
          </cell>
          <cell r="D1711" t="str">
            <v>C.No</v>
          </cell>
          <cell r="E1711" t="str">
            <v>15-66</v>
          </cell>
          <cell r="F1711">
            <v>868.27</v>
          </cell>
        </row>
        <row r="1712">
          <cell r="A1712" t="str">
            <v>15-67</v>
          </cell>
          <cell r="B1712" t="str">
            <v>Same as item 15-66 but 2nd and subsequent coat.</v>
          </cell>
          <cell r="D1712" t="str">
            <v>C.No</v>
          </cell>
          <cell r="E1712" t="str">
            <v>15-67</v>
          </cell>
          <cell r="F1712">
            <v>593.64</v>
          </cell>
        </row>
        <row r="1713">
          <cell r="A1713" t="str">
            <v>15-68</v>
          </cell>
          <cell r="B1713" t="str">
            <v>1st coat of painting on old surface of any description of steel with red oxide paint except as covered in items 15-58 and 15-59</v>
          </cell>
          <cell r="D1713" t="str">
            <v>Sqm</v>
          </cell>
          <cell r="E1713" t="str">
            <v>15-68</v>
          </cell>
          <cell r="F1713">
            <v>73.7</v>
          </cell>
        </row>
        <row r="1714">
          <cell r="A1714" t="str">
            <v>15-69</v>
          </cell>
          <cell r="B1714" t="str">
            <v>Same as item 15-68 but 2nd and subsequent coat.</v>
          </cell>
          <cell r="D1714" t="str">
            <v>Sqm</v>
          </cell>
          <cell r="E1714" t="str">
            <v>15-69</v>
          </cell>
          <cell r="F1714">
            <v>62.07</v>
          </cell>
        </row>
        <row r="1715">
          <cell r="A1715" t="str">
            <v>15-70</v>
          </cell>
          <cell r="B1715" t="str">
            <v>1st coat of painting on  new or old work such as iron guard bars, iron bars gates,grating, railing and similar open work, with red oxide paint.</v>
          </cell>
          <cell r="D1715" t="str">
            <v>Sqm</v>
          </cell>
          <cell r="E1715" t="str">
            <v>15-70</v>
          </cell>
          <cell r="F1715">
            <v>48.58</v>
          </cell>
        </row>
        <row r="1716">
          <cell r="A1716" t="str">
            <v>15-71</v>
          </cell>
          <cell r="B1716" t="str">
            <v>Same as item 15-70 but 2nd and subsequent coat.</v>
          </cell>
          <cell r="D1716" t="str">
            <v>Sqm</v>
          </cell>
          <cell r="E1716" t="str">
            <v>15-71</v>
          </cell>
          <cell r="F1716">
            <v>43.93</v>
          </cell>
        </row>
        <row r="1717">
          <cell r="A1717" t="str">
            <v>15-72</v>
          </cell>
          <cell r="B1717" t="str">
            <v>1st coat of painting on  new or old work such as pipes, gutter and similar work not exceeding 150mm in girth with red oxide paint.</v>
          </cell>
          <cell r="D1717" t="str">
            <v>Metre</v>
          </cell>
          <cell r="E1717" t="str">
            <v>15-72</v>
          </cell>
          <cell r="F1717">
            <v>11.06</v>
          </cell>
        </row>
        <row r="1718">
          <cell r="A1718" t="str">
            <v>15-73</v>
          </cell>
          <cell r="B1718" t="str">
            <v>Same as item 15-72 but 2nd and subsequent coat.</v>
          </cell>
          <cell r="D1718" t="str">
            <v>Metre</v>
          </cell>
          <cell r="E1718" t="str">
            <v>15-73</v>
          </cell>
          <cell r="F1718">
            <v>9.32</v>
          </cell>
        </row>
        <row r="1719">
          <cell r="A1719" t="str">
            <v>15-74</v>
          </cell>
          <cell r="B1719" t="str">
            <v xml:space="preserve">1st coat of painting on  new or old work such as detached articles not exceeding 900mm SqCm with red oxide paint. </v>
          </cell>
          <cell r="D1719" t="str">
            <v>C.No</v>
          </cell>
          <cell r="E1719" t="str">
            <v>15-74</v>
          </cell>
          <cell r="F1719">
            <v>663.33</v>
          </cell>
        </row>
        <row r="1720">
          <cell r="A1720" t="str">
            <v>15-75</v>
          </cell>
          <cell r="B1720" t="str">
            <v>Same as item 15-74 but 2nd and subsequent coat.</v>
          </cell>
          <cell r="D1720" t="str">
            <v>C.No</v>
          </cell>
          <cell r="E1720" t="str">
            <v>15-75</v>
          </cell>
          <cell r="F1720">
            <v>558.65</v>
          </cell>
        </row>
        <row r="1721">
          <cell r="B1721" t="str">
            <v xml:space="preserve">Aluminum Painting </v>
          </cell>
        </row>
        <row r="1722">
          <cell r="A1722" t="str">
            <v>15-76</v>
          </cell>
          <cell r="B1722" t="str">
            <v>1st coat of painting on  new work such as steel doors and windows a with aluminium paint.</v>
          </cell>
          <cell r="D1722" t="str">
            <v>Sqm</v>
          </cell>
          <cell r="E1722" t="str">
            <v>15-76</v>
          </cell>
          <cell r="F1722">
            <v>84.81</v>
          </cell>
        </row>
        <row r="1723">
          <cell r="A1723" t="str">
            <v>15-77</v>
          </cell>
          <cell r="B1723" t="str">
            <v>Same as item 15-76 but 2nd and subsequent coat.</v>
          </cell>
          <cell r="D1723" t="str">
            <v>Sqm</v>
          </cell>
          <cell r="E1723" t="str">
            <v>15-77</v>
          </cell>
          <cell r="F1723">
            <v>60.14</v>
          </cell>
        </row>
        <row r="1724">
          <cell r="A1724" t="str">
            <v>15-78</v>
          </cell>
          <cell r="B1724" t="str">
            <v>1st coat of painting on  new or old work such as corrugated sheets in roofs, partition etc., (measured flat not girthed) with aluminium paint.</v>
          </cell>
          <cell r="D1724" t="str">
            <v>Sqm</v>
          </cell>
          <cell r="E1724" t="str">
            <v>15-78</v>
          </cell>
          <cell r="F1724">
            <v>86.63</v>
          </cell>
        </row>
        <row r="1725">
          <cell r="A1725" t="str">
            <v>15-79</v>
          </cell>
          <cell r="B1725" t="str">
            <v>Same as item 15-78 but 2nd and subsequent coat.</v>
          </cell>
          <cell r="D1725" t="str">
            <v>Sqm</v>
          </cell>
          <cell r="E1725" t="str">
            <v>15-79</v>
          </cell>
          <cell r="F1725">
            <v>66.03</v>
          </cell>
        </row>
        <row r="1726">
          <cell r="A1726" t="str">
            <v>15-80</v>
          </cell>
          <cell r="B1726" t="str">
            <v>1st coat of painting on  new or old work such as pipes, gutter and similar work nlot exceeding 150mm internal dia with aluminium paint.</v>
          </cell>
          <cell r="D1726" t="str">
            <v>Metre</v>
          </cell>
          <cell r="E1726" t="str">
            <v>15-80</v>
          </cell>
          <cell r="F1726">
            <v>12.72</v>
          </cell>
        </row>
        <row r="1727">
          <cell r="A1727" t="str">
            <v>15-81</v>
          </cell>
          <cell r="B1727" t="str">
            <v>Same as item 15-80 but 2nd and subsequent coat.</v>
          </cell>
          <cell r="D1727" t="str">
            <v>Metre</v>
          </cell>
          <cell r="E1727" t="str">
            <v>15-81</v>
          </cell>
          <cell r="F1727">
            <v>9.02</v>
          </cell>
        </row>
        <row r="1728">
          <cell r="A1728" t="str">
            <v>15-82</v>
          </cell>
          <cell r="B1728" t="str">
            <v xml:space="preserve">1st coat of painting on  new or old work such as detached articles not exceeding 900mm SqCm with aluminium paint. </v>
          </cell>
          <cell r="D1728" t="str">
            <v>C.No</v>
          </cell>
          <cell r="E1728" t="str">
            <v>15-82</v>
          </cell>
          <cell r="F1728">
            <v>763.25</v>
          </cell>
        </row>
        <row r="1729">
          <cell r="A1729" t="str">
            <v>15-83</v>
          </cell>
          <cell r="B1729" t="str">
            <v>Same as item 15-82 but 2nd and subsequent coat.</v>
          </cell>
          <cell r="D1729" t="str">
            <v>C.No</v>
          </cell>
          <cell r="E1729" t="str">
            <v>15-83</v>
          </cell>
          <cell r="F1729">
            <v>541.29</v>
          </cell>
        </row>
        <row r="1730">
          <cell r="B1730" t="str">
            <v>Painting on Plastered Walls</v>
          </cell>
        </row>
        <row r="1731">
          <cell r="A1731" t="str">
            <v>15-84</v>
          </cell>
          <cell r="B1731" t="str">
            <v>Surface preparation (for dampness) by provision of a film with Alkali resisting primer on plastered wall or ceiling</v>
          </cell>
          <cell r="D1731" t="str">
            <v>Sqm</v>
          </cell>
          <cell r="E1731" t="str">
            <v>15-84</v>
          </cell>
          <cell r="F1731">
            <v>57.75</v>
          </cell>
        </row>
        <row r="1732">
          <cell r="A1732" t="str">
            <v>15-85</v>
          </cell>
          <cell r="B1732" t="str">
            <v xml:space="preserve">1st coat of painting on  new or old work such as walls including all  detached attachment with plastic emulision paint. </v>
          </cell>
          <cell r="D1732" t="str">
            <v>Sqm</v>
          </cell>
          <cell r="E1732" t="str">
            <v>15-85</v>
          </cell>
          <cell r="F1732">
            <v>99.58</v>
          </cell>
        </row>
        <row r="1733">
          <cell r="A1733" t="str">
            <v>15-86</v>
          </cell>
          <cell r="B1733" t="str">
            <v>Same as item 15-85 but second and subsequent coat.</v>
          </cell>
          <cell r="D1733" t="str">
            <v>Sqm</v>
          </cell>
          <cell r="E1733" t="str">
            <v>15-86</v>
          </cell>
          <cell r="F1733">
            <v>68.06</v>
          </cell>
        </row>
        <row r="1734">
          <cell r="A1734" t="str">
            <v>15-87</v>
          </cell>
          <cell r="B1734" t="str">
            <v>1st coat of painting on  new or old  pipes picture rails, dados etc,.not exceeding 150mm in girth with  plastic emulsion  paint.</v>
          </cell>
          <cell r="D1734" t="str">
            <v>Metre</v>
          </cell>
          <cell r="E1734" t="str">
            <v>15-87</v>
          </cell>
          <cell r="F1734">
            <v>14.94</v>
          </cell>
        </row>
        <row r="1735">
          <cell r="A1735" t="str">
            <v>15-88</v>
          </cell>
          <cell r="B1735" t="str">
            <v>Same as item 15-87 but second and subsequent coat.</v>
          </cell>
          <cell r="D1735" t="str">
            <v>Metre</v>
          </cell>
          <cell r="E1735" t="str">
            <v>15-88</v>
          </cell>
          <cell r="F1735">
            <v>10.65</v>
          </cell>
        </row>
        <row r="1736">
          <cell r="A1736" t="str">
            <v>15-89</v>
          </cell>
          <cell r="B1736" t="str">
            <v xml:space="preserve">1st coat of weather shield paint on exterior wall surface after removing / scraping the white/colour  wash and distemper from plastered/ unplastered surface.     </v>
          </cell>
          <cell r="D1736" t="str">
            <v>Sqm</v>
          </cell>
          <cell r="E1736" t="str">
            <v>15-89</v>
          </cell>
          <cell r="F1736">
            <v>119.5</v>
          </cell>
        </row>
        <row r="1737">
          <cell r="A1737" t="str">
            <v>15-90</v>
          </cell>
          <cell r="B1737" t="str">
            <v xml:space="preserve">1st coat of weather shield pain on exterior wall on new surface.                                                </v>
          </cell>
          <cell r="D1737" t="str">
            <v>Sqm</v>
          </cell>
          <cell r="E1737" t="str">
            <v>15-90</v>
          </cell>
          <cell r="F1737">
            <v>107.26</v>
          </cell>
        </row>
        <row r="1738">
          <cell r="A1738" t="str">
            <v>15-91</v>
          </cell>
          <cell r="B1738" t="str">
            <v xml:space="preserve">Subsequent coat of weather shield pain on exterior wall on surface to item 15-89 and 15-90                                                </v>
          </cell>
          <cell r="D1738" t="str">
            <v>Sqm</v>
          </cell>
          <cell r="E1738" t="str">
            <v>15-91</v>
          </cell>
          <cell r="F1738">
            <v>73.069999999999993</v>
          </cell>
        </row>
        <row r="1739">
          <cell r="A1739" t="str">
            <v>15-92</v>
          </cell>
          <cell r="B1739" t="str">
            <v>One coat of Painting with black japan or ordinary varnish on surface of any description.</v>
          </cell>
          <cell r="D1739" t="str">
            <v>Sqm</v>
          </cell>
          <cell r="E1739" t="str">
            <v>15-92</v>
          </cell>
          <cell r="F1739">
            <v>108.02</v>
          </cell>
        </row>
        <row r="1740">
          <cell r="A1740" t="str">
            <v>15-93</v>
          </cell>
          <cell r="B1740" t="str">
            <v>One coat of Painting with black japan or ordinary varnish on linear work not exceeding 150mm grith.</v>
          </cell>
          <cell r="D1740" t="str">
            <v>Metre</v>
          </cell>
          <cell r="E1740" t="str">
            <v>15-93</v>
          </cell>
          <cell r="F1740">
            <v>16.2</v>
          </cell>
        </row>
        <row r="1741">
          <cell r="A1741" t="str">
            <v>15-94</v>
          </cell>
          <cell r="B1741" t="str">
            <v>One coat of Painting with black japan or ordinary varnish to small detached articles, such as locks, latches, soot doors and frames, casement fastenrs, etc.</v>
          </cell>
          <cell r="D1741" t="str">
            <v>C.Nos</v>
          </cell>
          <cell r="E1741" t="str">
            <v>15-94</v>
          </cell>
          <cell r="F1741">
            <v>972.16</v>
          </cell>
        </row>
        <row r="1742">
          <cell r="B1742" t="str">
            <v>Burning old paints</v>
          </cell>
        </row>
        <row r="1743">
          <cell r="A1743" t="str">
            <v>15-95</v>
          </cell>
          <cell r="B1743" t="str">
            <v>Burning off old paint (or removing by chemicals where burning is not allowed).</v>
          </cell>
          <cell r="D1743" t="str">
            <v>Sqm</v>
          </cell>
          <cell r="E1743" t="str">
            <v>15-95</v>
          </cell>
          <cell r="F1743">
            <v>55.71</v>
          </cell>
        </row>
        <row r="1744">
          <cell r="A1744" t="str">
            <v>15-96</v>
          </cell>
          <cell r="B1744" t="str">
            <v>Washing down old wood work.</v>
          </cell>
          <cell r="D1744" t="str">
            <v>Sqm</v>
          </cell>
          <cell r="E1744" t="str">
            <v>15-96</v>
          </cell>
          <cell r="F1744">
            <v>39.79</v>
          </cell>
        </row>
        <row r="1745">
          <cell r="B1745" t="str">
            <v>Polishing</v>
          </cell>
        </row>
        <row r="1746">
          <cell r="A1746" t="str">
            <v>15-97</v>
          </cell>
          <cell r="B1746" t="str">
            <v>Wax polishing to wood work.(complete rate)</v>
          </cell>
          <cell r="D1746" t="str">
            <v>Sqm</v>
          </cell>
          <cell r="E1746" t="str">
            <v>15-97</v>
          </cell>
          <cell r="F1746">
            <v>194.32</v>
          </cell>
        </row>
        <row r="1747">
          <cell r="A1747" t="str">
            <v>15-98</v>
          </cell>
          <cell r="B1747" t="str">
            <v>Spirit polishing to new  wood work.(complete rate)</v>
          </cell>
          <cell r="D1747" t="str">
            <v>Sqm</v>
          </cell>
          <cell r="E1747" t="str">
            <v>15-98</v>
          </cell>
          <cell r="F1747">
            <v>129.97</v>
          </cell>
        </row>
        <row r="1748">
          <cell r="A1748" t="str">
            <v>15-99</v>
          </cell>
          <cell r="B1748" t="str">
            <v>Spirit polishing to old  wood work.(complete rate)</v>
          </cell>
          <cell r="D1748" t="str">
            <v>Sqm</v>
          </cell>
          <cell r="E1748" t="str">
            <v>15-99</v>
          </cell>
          <cell r="F1748">
            <v>119.75</v>
          </cell>
        </row>
        <row r="1749">
          <cell r="A1749" t="str">
            <v>15-100</v>
          </cell>
          <cell r="B1749" t="str">
            <v>Spirit polishing to sashes glazed or gauzed, new work.(complete rate)</v>
          </cell>
          <cell r="D1749" t="str">
            <v>Sqm</v>
          </cell>
          <cell r="E1749" t="str">
            <v>15-100</v>
          </cell>
          <cell r="F1749">
            <v>97.48</v>
          </cell>
        </row>
        <row r="1750">
          <cell r="A1750" t="str">
            <v>15-101</v>
          </cell>
          <cell r="B1750" t="str">
            <v>Spirit polishing to old  work.(complete rate)</v>
          </cell>
          <cell r="D1750" t="str">
            <v>Sqm</v>
          </cell>
          <cell r="E1750" t="str">
            <v>15-101</v>
          </cell>
          <cell r="F1750">
            <v>89.8</v>
          </cell>
        </row>
        <row r="1751">
          <cell r="B1751" t="str">
            <v>Road Marking</v>
          </cell>
        </row>
        <row r="1752">
          <cell r="A1752" t="str">
            <v>15-102</v>
          </cell>
          <cell r="B1752" t="str">
            <v xml:space="preserve">1st coat of road marking  paint on any  new  or old surface.                                                </v>
          </cell>
          <cell r="D1752" t="str">
            <v>Sqm</v>
          </cell>
          <cell r="E1752" t="str">
            <v>15-102</v>
          </cell>
          <cell r="F1752">
            <v>73.150000000000006</v>
          </cell>
        </row>
        <row r="1753">
          <cell r="A1753" t="str">
            <v>15-103</v>
          </cell>
          <cell r="B1753" t="str">
            <v>Same as item 15-102 but 2nd and subsequent coat.</v>
          </cell>
          <cell r="D1753" t="str">
            <v>Sqm</v>
          </cell>
          <cell r="E1753" t="str">
            <v>15-103</v>
          </cell>
          <cell r="F1753">
            <v>59.38</v>
          </cell>
        </row>
        <row r="1754">
          <cell r="B1754" t="str">
            <v>Camouflaging Paint</v>
          </cell>
        </row>
        <row r="1755">
          <cell r="A1755" t="str">
            <v>15-104</v>
          </cell>
          <cell r="B1755" t="str">
            <v>1st coat of  camoflaging  paint  on new or old work.</v>
          </cell>
          <cell r="D1755" t="str">
            <v>Sqm</v>
          </cell>
          <cell r="E1755" t="str">
            <v>15-104</v>
          </cell>
          <cell r="F1755">
            <v>99.47</v>
          </cell>
        </row>
        <row r="1756">
          <cell r="A1756" t="str">
            <v>15-105</v>
          </cell>
          <cell r="B1756" t="str">
            <v>Same as item 15-104 but 2nd and subsequent coat.</v>
          </cell>
          <cell r="D1756" t="str">
            <v>Sqm</v>
          </cell>
          <cell r="E1756" t="str">
            <v>15-105</v>
          </cell>
          <cell r="F1756">
            <v>87.54</v>
          </cell>
        </row>
        <row r="1757">
          <cell r="B1757" t="str">
            <v>Wall paper</v>
          </cell>
        </row>
        <row r="1758">
          <cell r="A1758" t="str">
            <v>15-106</v>
          </cell>
          <cell r="B1758" t="str">
            <v>Supply and fix wallpaper,plain or decorative best quality imported all as specified.</v>
          </cell>
          <cell r="D1758" t="str">
            <v>Sqm</v>
          </cell>
          <cell r="E1758" t="str">
            <v>15-106</v>
          </cell>
          <cell r="F1758">
            <v>710.03</v>
          </cell>
        </row>
        <row r="1759">
          <cell r="B1759" t="str">
            <v>Epoxy Paint</v>
          </cell>
        </row>
        <row r="1760">
          <cell r="A1760" t="str">
            <v>15-107</v>
          </cell>
          <cell r="B1760" t="str">
            <v>1st coat of Epoxy red oxide zinc chromate primer on steel surface, on new or old work, as specified</v>
          </cell>
          <cell r="D1760" t="str">
            <v>Sqm</v>
          </cell>
          <cell r="E1760" t="str">
            <v>15-107</v>
          </cell>
          <cell r="F1760">
            <v>121.02</v>
          </cell>
        </row>
        <row r="1761">
          <cell r="A1761" t="str">
            <v>15-108</v>
          </cell>
          <cell r="B1761" t="str">
            <v>Same as item 15-107 but 2nd and subsequent coat.</v>
          </cell>
          <cell r="D1761" t="str">
            <v>Sqm</v>
          </cell>
          <cell r="E1761" t="str">
            <v>15-108</v>
          </cell>
          <cell r="F1761">
            <v>107.92</v>
          </cell>
        </row>
        <row r="1762">
          <cell r="A1762" t="str">
            <v>15-109</v>
          </cell>
          <cell r="B1762" t="str">
            <v>1st coat of Epoxy finish on steel surface, on new or old work, as specified</v>
          </cell>
          <cell r="D1762" t="str">
            <v>Sqm</v>
          </cell>
          <cell r="E1762" t="str">
            <v>15-109</v>
          </cell>
          <cell r="F1762">
            <v>124.27</v>
          </cell>
        </row>
        <row r="1763">
          <cell r="A1763" t="str">
            <v>15-110</v>
          </cell>
          <cell r="B1763" t="str">
            <v>Same as item 15-109 but 2nd and subsequent coat.</v>
          </cell>
          <cell r="D1763" t="str">
            <v>Sqm</v>
          </cell>
          <cell r="E1763" t="str">
            <v>15-110</v>
          </cell>
          <cell r="F1763">
            <v>107.92</v>
          </cell>
        </row>
        <row r="1764">
          <cell r="A1764" t="str">
            <v>15-111</v>
          </cell>
          <cell r="B1764" t="str">
            <v>One coat of  Epoxy protective protective primer on blast cleaned surface of  new or old work.</v>
          </cell>
          <cell r="D1764" t="str">
            <v>Sqm</v>
          </cell>
          <cell r="E1764" t="str">
            <v>15-111</v>
          </cell>
          <cell r="F1764">
            <v>98.07</v>
          </cell>
        </row>
        <row r="1765">
          <cell r="A1765" t="str">
            <v>15-112</v>
          </cell>
          <cell r="B1765" t="str">
            <v>1st coat of Epoxy coaltar to concrete or steel work on new or old work.</v>
          </cell>
          <cell r="D1765" t="str">
            <v>Sqm</v>
          </cell>
          <cell r="E1765" t="str">
            <v>15-112</v>
          </cell>
          <cell r="F1765">
            <v>114.47</v>
          </cell>
        </row>
        <row r="1766">
          <cell r="A1766" t="str">
            <v>15-113</v>
          </cell>
          <cell r="B1766" t="str">
            <v>Same as item 15-112 but 2nd and subsequent coat.</v>
          </cell>
          <cell r="D1766" t="str">
            <v>Sqm</v>
          </cell>
          <cell r="E1766" t="str">
            <v>15-113</v>
          </cell>
          <cell r="F1766">
            <v>92.74</v>
          </cell>
        </row>
        <row r="1767">
          <cell r="A1767" t="str">
            <v>15-114</v>
          </cell>
          <cell r="B1767" t="str">
            <v>Ist coat of Epoxy concrete finish to concrete or plastered surface,  new or old work.</v>
          </cell>
          <cell r="D1767" t="str">
            <v>Sqm</v>
          </cell>
          <cell r="E1767" t="str">
            <v>15-114</v>
          </cell>
          <cell r="F1767">
            <v>192.09</v>
          </cell>
        </row>
        <row r="1768">
          <cell r="A1768" t="str">
            <v>15-115</v>
          </cell>
          <cell r="B1768" t="str">
            <v>Same as item 15-114 but 2nd and subsequent coat.</v>
          </cell>
          <cell r="D1768" t="str">
            <v>Sqm</v>
          </cell>
          <cell r="E1768" t="str">
            <v>15-115</v>
          </cell>
          <cell r="F1768">
            <v>158.06</v>
          </cell>
        </row>
        <row r="1769">
          <cell r="A1769" t="str">
            <v>15-116</v>
          </cell>
          <cell r="B1769" t="str">
            <v>Ist coat of Epoxy, imported (USA or Europe) finish on steel surface,  new or old work, as specified.</v>
          </cell>
          <cell r="D1769" t="str">
            <v>Sqm</v>
          </cell>
          <cell r="E1769" t="str">
            <v>15-116</v>
          </cell>
          <cell r="F1769">
            <v>297.5</v>
          </cell>
        </row>
        <row r="1770">
          <cell r="A1770" t="str">
            <v>15-117</v>
          </cell>
          <cell r="B1770" t="str">
            <v>Same as item 15-116 but 2nd and subsequent coat.</v>
          </cell>
          <cell r="D1770" t="str">
            <v>Sqm</v>
          </cell>
          <cell r="E1770" t="str">
            <v>15-117</v>
          </cell>
          <cell r="F1770">
            <v>263.83999999999997</v>
          </cell>
        </row>
        <row r="1771">
          <cell r="A1771" t="str">
            <v>15-118</v>
          </cell>
          <cell r="B1771" t="str">
            <v>Filling/sealing of cracks in concrete or plastered surface, with Epoxy sand,mortar.</v>
          </cell>
          <cell r="D1771" t="str">
            <v>Sqm</v>
          </cell>
          <cell r="E1771" t="str">
            <v>15-118</v>
          </cell>
          <cell r="F1771">
            <v>90.59</v>
          </cell>
        </row>
        <row r="1772">
          <cell r="B1772" t="str">
            <v>Wall Coatings</v>
          </cell>
        </row>
        <row r="1773">
          <cell r="A1773" t="str">
            <v>15-119</v>
          </cell>
          <cell r="B1773" t="str">
            <v>Wall finish coat of Acrylic based marble chips coating (Mesh - 16 large) 1.00mm to 2.00mm thick in any colour (No extra coating of water repellant is required.)</v>
          </cell>
          <cell r="D1773" t="str">
            <v>Sqm</v>
          </cell>
          <cell r="E1773" t="str">
            <v>15-119</v>
          </cell>
          <cell r="F1773">
            <v>390.55</v>
          </cell>
        </row>
        <row r="1774">
          <cell r="A1774" t="str">
            <v>15-120</v>
          </cell>
          <cell r="B1774" t="str">
            <v xml:space="preserve">Wall finish coat of roll-on wall coating 1.00mm thick including a base coat in any colour . </v>
          </cell>
          <cell r="D1774" t="str">
            <v>Sqm</v>
          </cell>
          <cell r="E1774" t="str">
            <v>15-120</v>
          </cell>
          <cell r="F1774">
            <v>795.8</v>
          </cell>
        </row>
        <row r="1775">
          <cell r="A1775" t="str">
            <v>15-121</v>
          </cell>
          <cell r="B1775" t="str">
            <v>Wall finish coat of graffiato wall coating 1.5mm to 3.00mm thick (stright and swirl ) in any colour .</v>
          </cell>
          <cell r="D1775" t="str">
            <v>Sqm</v>
          </cell>
          <cell r="E1775" t="str">
            <v>15-121</v>
          </cell>
          <cell r="F1775">
            <v>430.81</v>
          </cell>
        </row>
        <row r="1776">
          <cell r="A1776" t="str">
            <v>15-122</v>
          </cell>
          <cell r="B1776" t="str">
            <v>Wall finish coat of venetian gain wall coating 1.5mm to 3.00mm thick  (straight and swirl) in any colour.</v>
          </cell>
          <cell r="D1776" t="str">
            <v>Sqm</v>
          </cell>
          <cell r="E1776" t="str">
            <v>15-122</v>
          </cell>
          <cell r="F1776">
            <v>465.07</v>
          </cell>
        </row>
        <row r="1777">
          <cell r="A1777" t="str">
            <v>15-123</v>
          </cell>
          <cell r="B1777" t="str">
            <v>Wall finish, spray coat (Like Zola etc) single colour complete all as specified.</v>
          </cell>
          <cell r="D1777" t="str">
            <v>Sqm</v>
          </cell>
          <cell r="E1777" t="str">
            <v>15-123</v>
          </cell>
          <cell r="F1777">
            <v>318.32</v>
          </cell>
        </row>
        <row r="1778">
          <cell r="A1778" t="str">
            <v>15-124</v>
          </cell>
          <cell r="B1778" t="str">
            <v>Wall finish, spray coat (Like Zola etc) multi colour complete all as specified.</v>
          </cell>
          <cell r="D1778" t="str">
            <v>Sqm</v>
          </cell>
          <cell r="E1778" t="str">
            <v>15-124</v>
          </cell>
          <cell r="F1778">
            <v>355.05</v>
          </cell>
        </row>
        <row r="1779">
          <cell r="A1779" t="str">
            <v>15-125</v>
          </cell>
          <cell r="B1779" t="str">
            <v>Surface preparation by using putty on plastered wall or ceiling to form smooth base for distemper, plastic emulsion paint all as specified.</v>
          </cell>
          <cell r="D1779" t="str">
            <v>Sqm</v>
          </cell>
          <cell r="E1779" t="str">
            <v>15-125</v>
          </cell>
          <cell r="F1779">
            <v>44.63</v>
          </cell>
        </row>
        <row r="1780">
          <cell r="B1780" t="str">
            <v>Epoxi Painting (POL Tanks)</v>
          </cell>
        </row>
        <row r="1781">
          <cell r="A1781" t="str">
            <v>15-126</v>
          </cell>
          <cell r="B1781" t="str">
            <v>Cleaning of fuel tank including removal of settled materials/fuel particles from inner surface all as specified</v>
          </cell>
          <cell r="D1781" t="str">
            <v>Lit</v>
          </cell>
          <cell r="E1781" t="str">
            <v>15-126</v>
          </cell>
          <cell r="F1781">
            <v>0.55000000000000004</v>
          </cell>
        </row>
        <row r="1782">
          <cell r="A1782" t="str">
            <v>15-127</v>
          </cell>
          <cell r="B1782" t="str">
            <v>Abrasive/ Sand blasting of fuel tanks for new un-painted (Un-corroded) steel surface all as specified.</v>
          </cell>
          <cell r="D1782" t="str">
            <v>Sqm</v>
          </cell>
          <cell r="E1782" t="str">
            <v>15-127</v>
          </cell>
          <cell r="F1782">
            <v>506.63</v>
          </cell>
        </row>
        <row r="1783">
          <cell r="A1783" t="str">
            <v>15-128</v>
          </cell>
          <cell r="B1783" t="str">
            <v>Abrasive/ Sand blasting of fuel tanks for new un-painted corroded steel surface all as specified.</v>
          </cell>
          <cell r="D1783" t="str">
            <v>Sqm</v>
          </cell>
          <cell r="E1783" t="str">
            <v>15-128</v>
          </cell>
          <cell r="F1783">
            <v>769.56</v>
          </cell>
        </row>
        <row r="1784">
          <cell r="A1784" t="str">
            <v>15-129</v>
          </cell>
          <cell r="B1784" t="str">
            <v>Abrasive/ Sand blasting of fuel tanks for previously painted (un-corroded) steel old surface all as specified.</v>
          </cell>
          <cell r="D1784" t="str">
            <v>Sqm</v>
          </cell>
          <cell r="E1784" t="str">
            <v>15-129</v>
          </cell>
          <cell r="F1784">
            <v>630.51</v>
          </cell>
        </row>
        <row r="1785">
          <cell r="A1785" t="str">
            <v>15-130</v>
          </cell>
          <cell r="B1785" t="str">
            <v xml:space="preserve">Premier coat imported (USA or Europe) to steel surface buff or ivory colour minimum 125 micron dry film thickness complete as spd. </v>
          </cell>
          <cell r="D1785" t="str">
            <v>Sqm</v>
          </cell>
          <cell r="E1785" t="str">
            <v>15-130</v>
          </cell>
          <cell r="F1785">
            <v>483.6</v>
          </cell>
        </row>
        <row r="1786">
          <cell r="A1786" t="str">
            <v>15-131</v>
          </cell>
          <cell r="B1786" t="str">
            <v xml:space="preserve">Finish coat imported (USA or Europe) to steel surface white colour minimum 125 micron  film thickness complete as spd. </v>
          </cell>
          <cell r="D1786" t="str">
            <v>Sqm</v>
          </cell>
          <cell r="E1786" t="str">
            <v>15-131</v>
          </cell>
          <cell r="F1786">
            <v>440.75</v>
          </cell>
        </row>
        <row r="1788">
          <cell r="B1788" t="str">
            <v>16 - GLAZING</v>
          </cell>
        </row>
        <row r="1789">
          <cell r="A1789" t="str">
            <v>16-01</v>
          </cell>
          <cell r="B1789" t="str">
            <v>Supply and fix 3mm thick plain sheet glass fixed to timber or steel sashes with putty as specified.</v>
          </cell>
          <cell r="D1789" t="str">
            <v>Sqm</v>
          </cell>
          <cell r="E1789" t="str">
            <v>16-01</v>
          </cell>
          <cell r="F1789">
            <v>750.29</v>
          </cell>
        </row>
        <row r="1790">
          <cell r="A1790" t="str">
            <v>16-02</v>
          </cell>
          <cell r="B1790" t="str">
            <v>Supply and fix 5mm thick plain sheet glass fixed to timber or steel sashes with putty as specified.</v>
          </cell>
          <cell r="D1790" t="str">
            <v>Sqm</v>
          </cell>
          <cell r="E1790" t="str">
            <v>16-02</v>
          </cell>
          <cell r="F1790">
            <v>981.93</v>
          </cell>
        </row>
        <row r="1791">
          <cell r="A1791" t="str">
            <v>16-03</v>
          </cell>
          <cell r="B1791" t="str">
            <v>Supply and fix 3mm thick frosted sheet glass fixed to timber or steel sashes with putty as specified.</v>
          </cell>
          <cell r="D1791" t="str">
            <v>Sqm</v>
          </cell>
          <cell r="E1791" t="str">
            <v>16-03</v>
          </cell>
          <cell r="F1791">
            <v>862.07</v>
          </cell>
        </row>
        <row r="1792">
          <cell r="A1792" t="str">
            <v>16-04</v>
          </cell>
          <cell r="B1792" t="str">
            <v>Supply and fix 5mm thick frosted sheet glass fixed to timber or steel sashes with putty as specified.</v>
          </cell>
          <cell r="D1792" t="str">
            <v>Sqm</v>
          </cell>
          <cell r="E1792" t="str">
            <v>16-04</v>
          </cell>
          <cell r="F1792">
            <v>1010.21</v>
          </cell>
        </row>
        <row r="1793">
          <cell r="A1793" t="str">
            <v>16-05</v>
          </cell>
          <cell r="B1793" t="str">
            <v>Supply and fix 5mm thick tinted sheet glass fixed to timber or steel sashes with putty as specified.</v>
          </cell>
          <cell r="D1793" t="str">
            <v>Sqm</v>
          </cell>
          <cell r="E1793" t="str">
            <v>16-05</v>
          </cell>
          <cell r="F1793">
            <v>1314.57</v>
          </cell>
        </row>
        <row r="1794">
          <cell r="A1794" t="str">
            <v>16-06</v>
          </cell>
          <cell r="B1794" t="str">
            <v>Supply and fix 3mm thick Milky glass fixed to timber or steel sashes with putty as specified.</v>
          </cell>
          <cell r="D1794" t="str">
            <v>Sqm</v>
          </cell>
          <cell r="E1794" t="str">
            <v>16-06</v>
          </cell>
          <cell r="F1794">
            <v>750.29</v>
          </cell>
        </row>
        <row r="1795">
          <cell r="A1795" t="str">
            <v>16-07</v>
          </cell>
          <cell r="B1795" t="str">
            <v>Supply and fix 5mm thick Milky glass fixed to timber or steel sashes with putty as specified.</v>
          </cell>
          <cell r="D1795" t="str">
            <v>Sqm</v>
          </cell>
          <cell r="E1795" t="str">
            <v>16-07</v>
          </cell>
          <cell r="F1795">
            <v>965.76</v>
          </cell>
        </row>
        <row r="1796">
          <cell r="A1796" t="str">
            <v>16-08</v>
          </cell>
          <cell r="B1796" t="str">
            <v>Supply and fix 3mm thick plain sheet glass fixed to timber or steel sashes with hard/soft  wood beads and screws as specified.</v>
          </cell>
          <cell r="D1796" t="str">
            <v>Sqm</v>
          </cell>
          <cell r="E1796" t="str">
            <v>16-08</v>
          </cell>
          <cell r="F1796">
            <v>782.61</v>
          </cell>
        </row>
        <row r="1797">
          <cell r="A1797" t="str">
            <v>16-09</v>
          </cell>
          <cell r="B1797" t="str">
            <v>Supply and fix 5mm thick plain sheet glass fixed to timber or steel sashes with hard/soft  wood beads and screws as specified.</v>
          </cell>
          <cell r="D1797" t="str">
            <v>Sqm</v>
          </cell>
          <cell r="E1797" t="str">
            <v>16-09</v>
          </cell>
          <cell r="F1797">
            <v>1014.25</v>
          </cell>
        </row>
        <row r="1798">
          <cell r="A1798" t="str">
            <v>16-10</v>
          </cell>
          <cell r="B1798" t="str">
            <v>Supply and fix 8mm thick plate sheet glass fixed to timber or steel sashes with hard/soft  wood beads and screws as specified.</v>
          </cell>
          <cell r="D1798" t="str">
            <v>Sqm</v>
          </cell>
          <cell r="E1798" t="str">
            <v>16-10</v>
          </cell>
          <cell r="F1798">
            <v>1789.38</v>
          </cell>
        </row>
        <row r="1799">
          <cell r="A1799" t="str">
            <v>16-11</v>
          </cell>
          <cell r="B1799" t="str">
            <v>Supply and fix 10mm thick plate sheet glass fixed to timber or steel sashes with hard/soft  wood beads and screws as specified.</v>
          </cell>
          <cell r="D1799" t="str">
            <v>Sqm</v>
          </cell>
          <cell r="E1799" t="str">
            <v>16-11</v>
          </cell>
          <cell r="F1799">
            <v>2224.37</v>
          </cell>
        </row>
        <row r="1800">
          <cell r="A1800" t="str">
            <v>16-12</v>
          </cell>
          <cell r="B1800" t="str">
            <v>Supply and fix 12mm thick plate sheet glass fixed to timber or steel sashes with hard/soft  wood beads and screws as specified.</v>
          </cell>
          <cell r="D1800" t="str">
            <v>Sqm</v>
          </cell>
          <cell r="E1800" t="str">
            <v>16-12</v>
          </cell>
          <cell r="F1800">
            <v>2804.81</v>
          </cell>
        </row>
        <row r="1801">
          <cell r="A1801" t="str">
            <v>16-13</v>
          </cell>
          <cell r="B1801" t="str">
            <v xml:space="preserve">Supply and fix 12mm thick plate sheet glass fixed to timber or steel sashes with hard/soft  wood beads and screws as specified. but Imported </v>
          </cell>
          <cell r="D1801" t="str">
            <v>Sqm</v>
          </cell>
          <cell r="E1801" t="str">
            <v>16-13</v>
          </cell>
          <cell r="F1801">
            <v>3744.83</v>
          </cell>
        </row>
        <row r="1802">
          <cell r="A1802" t="str">
            <v>16-14</v>
          </cell>
          <cell r="B1802" t="str">
            <v>Supply and fix 15mm thick plate sheet glass fixed to timber or steel sashes with hard/soft  wood beads and screws as specified. but Imported</v>
          </cell>
          <cell r="D1802" t="str">
            <v>Sqm</v>
          </cell>
          <cell r="E1802" t="str">
            <v>16-14</v>
          </cell>
          <cell r="F1802">
            <v>4969.01</v>
          </cell>
        </row>
        <row r="1803">
          <cell r="A1803" t="str">
            <v>16-15</v>
          </cell>
          <cell r="B1803" t="str">
            <v>Supply and fix 3mm thick frosted glass fixed to timber or steel sashes with hard/soft  wood beads and screws as specified.</v>
          </cell>
          <cell r="D1803" t="str">
            <v>Sqm</v>
          </cell>
          <cell r="E1803" t="str">
            <v>16-15</v>
          </cell>
          <cell r="F1803">
            <v>894.39</v>
          </cell>
        </row>
        <row r="1804">
          <cell r="A1804" t="str">
            <v>16-16</v>
          </cell>
          <cell r="B1804" t="str">
            <v>Supply and fix 5mm thick frosted glass fixed to timber or steel sashes with hard/soft  wood beads and screws as specified.</v>
          </cell>
          <cell r="D1804" t="str">
            <v>Sqm</v>
          </cell>
          <cell r="E1804" t="str">
            <v>16-16</v>
          </cell>
          <cell r="F1804">
            <v>1042.53</v>
          </cell>
        </row>
        <row r="1805">
          <cell r="A1805" t="str">
            <v>16-17</v>
          </cell>
          <cell r="B1805" t="str">
            <v>Supply and fix 5mm thick tinted glass fixed to timber or steel sashes with hard/soft  wood beads and screws or by use of rubber lining.</v>
          </cell>
          <cell r="D1805" t="str">
            <v>Sqm</v>
          </cell>
          <cell r="E1805" t="str">
            <v>16-17</v>
          </cell>
          <cell r="F1805">
            <v>1346.89</v>
          </cell>
        </row>
        <row r="1806">
          <cell r="A1806" t="str">
            <v>16-18</v>
          </cell>
          <cell r="B1806" t="str">
            <v>Supply and fix 8mm thick tinted glass fixed to timber or steel sashes with hard/soft  wood beads and screws or by use of rubber lining.</v>
          </cell>
          <cell r="D1806" t="str">
            <v>Sqm</v>
          </cell>
          <cell r="E1806" t="str">
            <v>16-18</v>
          </cell>
          <cell r="F1806">
            <v>1789.38</v>
          </cell>
        </row>
        <row r="1807">
          <cell r="A1807" t="str">
            <v>16-19</v>
          </cell>
          <cell r="B1807" t="str">
            <v>Supply and fix 3mm thick milky glass fixed to timber or steel sashes with hard/soft  wood beads and screws as specified.</v>
          </cell>
          <cell r="D1807" t="str">
            <v>Sqm</v>
          </cell>
          <cell r="E1807" t="str">
            <v>16-19</v>
          </cell>
          <cell r="F1807">
            <v>782.61</v>
          </cell>
        </row>
        <row r="1808">
          <cell r="A1808" t="str">
            <v>16-20</v>
          </cell>
          <cell r="B1808" t="str">
            <v>Supply and fix 5mm thick milky glass fixed to timber or steel sashes with hard/soft  wood beads and screws as specified.</v>
          </cell>
          <cell r="D1808" t="str">
            <v>Sqm</v>
          </cell>
          <cell r="E1808" t="str">
            <v>16-20</v>
          </cell>
          <cell r="F1808">
            <v>998.09</v>
          </cell>
        </row>
        <row r="1809">
          <cell r="B1809" t="str">
            <v xml:space="preserve">Hacking Out </v>
          </cell>
        </row>
        <row r="1810">
          <cell r="A1810" t="str">
            <v>16-21</v>
          </cell>
          <cell r="B1810" t="str">
            <v>Hacking Out old broken glass from sashes, remove any serviceable portions to store and dispose off rubbish.</v>
          </cell>
          <cell r="D1810" t="str">
            <v>Sqm</v>
          </cell>
          <cell r="E1810" t="str">
            <v>16-21</v>
          </cell>
          <cell r="F1810">
            <v>314.95</v>
          </cell>
        </row>
        <row r="1811">
          <cell r="B1811" t="str">
            <v>Tempering</v>
          </cell>
        </row>
        <row r="1812">
          <cell r="A1812" t="str">
            <v>16-22</v>
          </cell>
          <cell r="B1812" t="str">
            <v>Tempering to any thickness of glass sheet all as spd</v>
          </cell>
          <cell r="D1812" t="str">
            <v>Sqm</v>
          </cell>
          <cell r="E1812" t="str">
            <v>16-22</v>
          </cell>
          <cell r="F1812">
            <v>3622.7</v>
          </cell>
        </row>
        <row r="1813">
          <cell r="B1813" t="str">
            <v>Glass Blocks</v>
          </cell>
        </row>
        <row r="1814">
          <cell r="A1814" t="str">
            <v>16-23</v>
          </cell>
          <cell r="B1814" t="str">
            <v xml:space="preserve">Supply and fix Plain Glass blocks size 190mm x 190mm x 80mm as specified. </v>
          </cell>
          <cell r="D1814" t="str">
            <v>Sqm</v>
          </cell>
          <cell r="E1814" t="str">
            <v>16-23</v>
          </cell>
          <cell r="F1814">
            <v>489.72</v>
          </cell>
        </row>
        <row r="1815">
          <cell r="A1815" t="str">
            <v>16-24</v>
          </cell>
          <cell r="B1815" t="str">
            <v xml:space="preserve">Supply and fix Coloured Glass blocks size 190mm x 190mm x 80mm as specified. </v>
          </cell>
          <cell r="D1815" t="str">
            <v>Sqm</v>
          </cell>
          <cell r="E1815" t="str">
            <v>16-24</v>
          </cell>
          <cell r="F1815">
            <v>575.41999999999996</v>
          </cell>
        </row>
        <row r="1816">
          <cell r="A1816" t="str">
            <v>16-25</v>
          </cell>
          <cell r="B1816" t="str">
            <v>Fixing only 16-23 and 16-24</v>
          </cell>
          <cell r="D1816" t="str">
            <v>Sqm</v>
          </cell>
          <cell r="E1816" t="str">
            <v>16-25</v>
          </cell>
          <cell r="F1816">
            <v>102.03</v>
          </cell>
        </row>
        <row r="1817">
          <cell r="A1817" t="str">
            <v>16-26</v>
          </cell>
          <cell r="B1817" t="str">
            <v xml:space="preserve">Add to item 16-23  to 16-25 if fixed in repairs. </v>
          </cell>
          <cell r="D1817" t="str">
            <v>Sqm</v>
          </cell>
          <cell r="E1817" t="str">
            <v>16-26</v>
          </cell>
          <cell r="F1817">
            <v>61.22</v>
          </cell>
        </row>
        <row r="1820">
          <cell r="B1820" t="str">
            <v>17 - SAINTARY FITTINGS</v>
          </cell>
        </row>
        <row r="1821">
          <cell r="B1821" t="str">
            <v>Water Closet (WC)  and Urinals</v>
          </cell>
        </row>
        <row r="1822">
          <cell r="A1822" t="str">
            <v>17-01</v>
          </cell>
          <cell r="B1822" t="str">
            <v>Supply and fix water closet apparatus European  pattern,complete comprising closet, 13 litres  flushing cistern  low down ,flush pipe,  seat cover etc.non coupled in white colour (IFO Pattern or equivalent width not less than 380mm) fixed to concrete bric</v>
          </cell>
          <cell r="D1822" t="str">
            <v>Each</v>
          </cell>
          <cell r="E1822" t="str">
            <v>17-01</v>
          </cell>
          <cell r="F1822">
            <v>6430.82</v>
          </cell>
        </row>
        <row r="1823">
          <cell r="A1823" t="str">
            <v>17-02</v>
          </cell>
          <cell r="B1823" t="str">
            <v>Supply and fix water closet apparatus European  pattern,complete comprising closet, 13 litres flushing cistern  low down ,flush pipe,  seat cover etc.non coupled in light colour (IFO Pattern or equivalent width not less than 380mm) fixed to concrete brick</v>
          </cell>
          <cell r="D1823" t="str">
            <v>Each</v>
          </cell>
          <cell r="E1823" t="str">
            <v>17-02</v>
          </cell>
          <cell r="F1823">
            <v>6920.54</v>
          </cell>
        </row>
        <row r="1824">
          <cell r="A1824" t="str">
            <v>17-03</v>
          </cell>
          <cell r="B1824" t="str">
            <v>Supply and fix water closet apparatus European  pattern,complete comprising closet, 13 litres  flushing cistern  low down ,flush pipe,  seat cover etc.non coupled in special colour (IFO Pattern or equivalent width not less than 380mm) fixed to concrete br</v>
          </cell>
          <cell r="D1824" t="str">
            <v>Each</v>
          </cell>
          <cell r="E1824" t="str">
            <v>17-03</v>
          </cell>
          <cell r="F1824">
            <v>7165.4</v>
          </cell>
        </row>
        <row r="1825">
          <cell r="A1825" t="str">
            <v>17-04</v>
          </cell>
          <cell r="B1825" t="str">
            <v>Supply and fix water closet apparatus European  pattern,complete comprising closet, 13 litres flushing cistern  glazed low down ,flush pipe,  seat cover etc.non coupled in white colour (IFO Pattern or equivalent width not less than 380mm) fixed to concret</v>
          </cell>
          <cell r="D1825" t="str">
            <v>Each</v>
          </cell>
          <cell r="E1825" t="str">
            <v>17-04</v>
          </cell>
          <cell r="F1825">
            <v>7471.47</v>
          </cell>
        </row>
        <row r="1826">
          <cell r="A1826" t="str">
            <v>17-05</v>
          </cell>
          <cell r="B1826" t="str">
            <v>Supply and fix water closet apparatus European  pattern,complete comprising closet, 13 litres flushing cistern  glazed low down ,flush pipe,  seat cover etc.non coupled in light colour (IFO Pattern or equivalent width not less than 380mm) fixed to concret</v>
          </cell>
          <cell r="D1826" t="str">
            <v>Each</v>
          </cell>
          <cell r="E1826" t="str">
            <v>17-05</v>
          </cell>
          <cell r="F1826">
            <v>7716.33</v>
          </cell>
        </row>
        <row r="1827">
          <cell r="A1827" t="str">
            <v>17-06</v>
          </cell>
          <cell r="B1827" t="str">
            <v>Supply and fix water closet apparatus European  pattern,complete comprising closet, 13 litres flushing cistern  glazed low down ,flush pipe,  seat cover etc.non coupled in special colour (IFO Pattern or equivalent width not less than 380mm) fixed to concr</v>
          </cell>
          <cell r="D1827" t="str">
            <v>Each</v>
          </cell>
          <cell r="E1827" t="str">
            <v>17-06</v>
          </cell>
          <cell r="F1827">
            <v>8512.1299999999992</v>
          </cell>
        </row>
        <row r="1828">
          <cell r="A1828" t="str">
            <v>17-07</v>
          </cell>
          <cell r="B1828" t="str">
            <v>Same as item 17-01  to 06 but  fixing only.</v>
          </cell>
          <cell r="D1828" t="str">
            <v>Each</v>
          </cell>
          <cell r="E1828" t="str">
            <v>17-07</v>
          </cell>
          <cell r="F1828">
            <v>597.03</v>
          </cell>
        </row>
        <row r="1829">
          <cell r="A1829" t="str">
            <v>17-08</v>
          </cell>
          <cell r="B1829" t="str">
            <v>Add to item 17-01 to 17-07 if fixed in repair.</v>
          </cell>
          <cell r="D1829" t="str">
            <v>Each</v>
          </cell>
          <cell r="E1829" t="str">
            <v>17-08</v>
          </cell>
          <cell r="F1829">
            <v>381.98</v>
          </cell>
        </row>
        <row r="1830">
          <cell r="A1830" t="str">
            <v>17-09</v>
          </cell>
          <cell r="B1830" t="str">
            <v>Supply and fix water closet apparatus European  pattern,complete (Coupled Set) comprising closet, 13 litres flushing cistern  glazed in white colour seat cover complete set  (IFO Pattern or equivalent width not less than 380mm) fixed to concrete brick sto</v>
          </cell>
          <cell r="D1830" t="str">
            <v>Each</v>
          </cell>
          <cell r="E1830" t="str">
            <v>17-09</v>
          </cell>
          <cell r="F1830">
            <v>9205.08</v>
          </cell>
        </row>
        <row r="1831">
          <cell r="A1831" t="str">
            <v>17-10</v>
          </cell>
          <cell r="B1831" t="str">
            <v>Supply and fix water closet apparatus European  pattern,complete (Coupled Set) comprising closet, 13 litres flushing cistern  glazed in light colour seat cover complete set  (IFO Pattern or equivalent width not less than 380mm) fixed to concrete brick sto</v>
          </cell>
          <cell r="D1831" t="str">
            <v>Each</v>
          </cell>
          <cell r="E1831" t="str">
            <v>17-10</v>
          </cell>
          <cell r="F1831">
            <v>9511.16</v>
          </cell>
        </row>
        <row r="1832">
          <cell r="A1832" t="str">
            <v>17-11</v>
          </cell>
          <cell r="B1832" t="str">
            <v>Supply and fix water closet apparatus European  pattern,complete (Coupled Set) comprising closet, 13 litres flushing cistern  glazed in special colour seat cover complete set  (IFO Pattern or equivalent width not less than 380mm) fixed to concrete brick s</v>
          </cell>
          <cell r="D1832" t="str">
            <v>Each</v>
          </cell>
          <cell r="E1832" t="str">
            <v>17-11</v>
          </cell>
          <cell r="F1832">
            <v>9694.7999999999993</v>
          </cell>
        </row>
        <row r="1833">
          <cell r="A1833" t="str">
            <v>17-12</v>
          </cell>
          <cell r="B1833" t="str">
            <v xml:space="preserve">Supply and fix water closet apparatus European  pattern,complete (like porta design or equivalent) complete (coupled set) comprising closet, 13 litres flushing cistern  glazed in white/lvory colour complete imported (China)  fixed to concrete brick stone </v>
          </cell>
          <cell r="D1833" t="str">
            <v>Each</v>
          </cell>
          <cell r="E1833" t="str">
            <v>17-12</v>
          </cell>
          <cell r="F1833">
            <v>10306.950000000001</v>
          </cell>
        </row>
        <row r="1834">
          <cell r="A1834" t="str">
            <v>17-13</v>
          </cell>
          <cell r="B1834" t="str">
            <v>Supply and fix water closet apparatus European  pattern,complete (like porta design or equivalent) complete (coupled set) comprising closet, 13 litres flushing cistern  glazed in coloured complete imported (China)  fixed to concrete brick stone or wood wo</v>
          </cell>
          <cell r="D1834" t="str">
            <v>Each</v>
          </cell>
          <cell r="E1834" t="str">
            <v>17-13</v>
          </cell>
          <cell r="F1834">
            <v>10505.29</v>
          </cell>
        </row>
        <row r="1835">
          <cell r="A1835" t="str">
            <v>17-14</v>
          </cell>
          <cell r="B1835" t="str">
            <v>Same as item 17-09 to 17-13 but fixing only.</v>
          </cell>
          <cell r="D1835" t="str">
            <v>Each</v>
          </cell>
          <cell r="E1835" t="str">
            <v>17-14</v>
          </cell>
          <cell r="F1835">
            <v>390.12</v>
          </cell>
        </row>
        <row r="1836">
          <cell r="A1836" t="str">
            <v>17-15</v>
          </cell>
          <cell r="B1836" t="str">
            <v>Add to item 17-09 to 17-14 if fixed in repair.</v>
          </cell>
          <cell r="D1836" t="str">
            <v>Each</v>
          </cell>
          <cell r="E1836" t="str">
            <v>17-15</v>
          </cell>
          <cell r="F1836">
            <v>233.96</v>
          </cell>
        </row>
        <row r="1837">
          <cell r="A1837" t="str">
            <v>17-16</v>
          </cell>
          <cell r="B1837" t="str">
            <v>Supply and fix  Ceramic Sanitary ware five pieces i.e WC  apparatus european pattern (width not less than 380mm)  complete  comprising closet,  13 litres glazed flushing cistern (coupled set), seat cover wash hand basin (WHB) size 660 x 560mm with pedesta</v>
          </cell>
          <cell r="D1837" t="str">
            <v>Set</v>
          </cell>
          <cell r="E1837" t="str">
            <v>17-16</v>
          </cell>
          <cell r="F1837">
            <v>12756.34</v>
          </cell>
        </row>
        <row r="1838">
          <cell r="A1838" t="str">
            <v>17-17</v>
          </cell>
          <cell r="B1838" t="str">
            <v>Supply and fix  Ceramic Sanitary ware five pieces i.e WC  apparatus european pattern (width not less than 380mm)  complete  comprising closet, 13 litres glazed flushing cistern (coupled set), seat cover wash hand basin (WHB) size 660 x 560mm with pedestal</v>
          </cell>
          <cell r="D1838" t="str">
            <v>Set</v>
          </cell>
          <cell r="E1838" t="str">
            <v>17-17</v>
          </cell>
          <cell r="F1838">
            <v>15621.81</v>
          </cell>
        </row>
        <row r="1839">
          <cell r="A1839" t="str">
            <v>17-18</v>
          </cell>
          <cell r="B1839" t="str">
            <v>Supply and fix  Ceramic Sanitary ware five pieces i.e WC  apparatus european pattern (width not less than 380mm)  complete  comprising closet,  13 litres glazed flushing cistern (coupled set), seat cover wash hand basin (WHB) size 660 x 560mm with pedesta</v>
          </cell>
          <cell r="D1839" t="str">
            <v>Set</v>
          </cell>
          <cell r="E1839" t="str">
            <v>17-18</v>
          </cell>
          <cell r="F1839">
            <v>18315.53</v>
          </cell>
        </row>
        <row r="1840">
          <cell r="A1840" t="str">
            <v>17-19</v>
          </cell>
          <cell r="B1840" t="str">
            <v>Supply and fix  Ceramic Sanitary ware five pieces complete set i.e WC  apparatus european pattern (like porta design or equivalent)  comprising closet,13 litres flushing glazed  cistern (coupled set, seat cover WHB size 660 x 560mm with pedestal etc compl</v>
          </cell>
          <cell r="D1840" t="str">
            <v>Each</v>
          </cell>
          <cell r="E1840" t="str">
            <v>17-19</v>
          </cell>
          <cell r="F1840">
            <v>12303.35</v>
          </cell>
        </row>
        <row r="1841">
          <cell r="A1841" t="str">
            <v>17-20</v>
          </cell>
          <cell r="B1841" t="str">
            <v>Supply and fix  Ceramic Sanitary ware five pieces complete set i.e WC  apparatus european pattern (like porta design or equivalent)  comprising closet,13 litres flushing glazed  cistern (coupled set, seat cover WHB size 660 x 560mm with pedestal etc compl</v>
          </cell>
          <cell r="D1841" t="str">
            <v>Each</v>
          </cell>
          <cell r="E1841" t="str">
            <v>17-20</v>
          </cell>
          <cell r="F1841">
            <v>15780.35</v>
          </cell>
        </row>
        <row r="1842">
          <cell r="A1842" t="str">
            <v>17-21</v>
          </cell>
          <cell r="B1842" t="str">
            <v>Same as item 17-16 to 17-20 but fixing only.</v>
          </cell>
          <cell r="D1842" t="str">
            <v>Set</v>
          </cell>
          <cell r="E1842" t="str">
            <v>17-21</v>
          </cell>
          <cell r="F1842">
            <v>1241.8</v>
          </cell>
        </row>
        <row r="1843">
          <cell r="A1843" t="str">
            <v>17-22</v>
          </cell>
          <cell r="B1843" t="str">
            <v>Add to item 17-16 to 17-21 if fixed in repair.</v>
          </cell>
          <cell r="D1843" t="str">
            <v>Set</v>
          </cell>
          <cell r="E1843" t="str">
            <v>17-22</v>
          </cell>
          <cell r="F1843">
            <v>791.02</v>
          </cell>
        </row>
        <row r="1844">
          <cell r="A1844" t="str">
            <v>17-23</v>
          </cell>
          <cell r="B1844" t="str">
            <v xml:space="preserve">Supply and fix water closet Asiatic pattern (white colour incl foot rest, full orrisa pattern or equivalent) 13 lit flushing cistern low down, plastic flush pipe,etc fixed to concrete, brick, stone or wood work , best quality Pak made   </v>
          </cell>
          <cell r="D1844" t="str">
            <v>Each</v>
          </cell>
          <cell r="E1844" t="str">
            <v>17-23</v>
          </cell>
          <cell r="F1844">
            <v>5479.97</v>
          </cell>
        </row>
        <row r="1845">
          <cell r="A1845" t="str">
            <v>17-24</v>
          </cell>
          <cell r="B1845" t="str">
            <v xml:space="preserve">Supply and fix water closet Asiatic pattern (light colour incl foot rest, full orrisa pattern or equivalent) 13 lit flushing cistern low down, plastic flush pipe,etc fixed to concrete, brick, stone or wood work , best quality Pak made   </v>
          </cell>
          <cell r="D1845" t="str">
            <v>Each</v>
          </cell>
          <cell r="E1845" t="str">
            <v>17-24</v>
          </cell>
          <cell r="F1845">
            <v>5951.33</v>
          </cell>
        </row>
        <row r="1846">
          <cell r="A1846" t="str">
            <v>17-25</v>
          </cell>
          <cell r="B1846" t="str">
            <v xml:space="preserve">Supply and fix water closet Asiatic pattern (Special colour incl foot rest, full orrisa pattern or equivalent) 13 lit flushing cistern low down, plastic flush pipe,etc fixed to concrete, brick, stone or wood work , best quality Pak made   </v>
          </cell>
          <cell r="D1846" t="str">
            <v>Each</v>
          </cell>
          <cell r="E1846" t="str">
            <v>17-25</v>
          </cell>
          <cell r="F1846">
            <v>6232.92</v>
          </cell>
        </row>
        <row r="1847">
          <cell r="A1847" t="str">
            <v>17-26</v>
          </cell>
          <cell r="B1847" t="str">
            <v>Same as item 17-23 to 17-25 but fixing only.</v>
          </cell>
          <cell r="D1847" t="str">
            <v>Each</v>
          </cell>
          <cell r="E1847" t="str">
            <v>17-26</v>
          </cell>
          <cell r="F1847">
            <v>570.52</v>
          </cell>
        </row>
        <row r="1848">
          <cell r="A1848" t="str">
            <v>17-27</v>
          </cell>
          <cell r="B1848" t="str">
            <v>Add to item 17-23 to 17-26 if fixed in repair.</v>
          </cell>
          <cell r="D1848" t="str">
            <v>Each</v>
          </cell>
          <cell r="E1848" t="str">
            <v>17-27</v>
          </cell>
          <cell r="F1848">
            <v>381.98</v>
          </cell>
        </row>
        <row r="1849">
          <cell r="A1849" t="str">
            <v>17-28</v>
          </cell>
          <cell r="B1849" t="str">
            <v xml:space="preserve">Supply and fix urinal apparatus, basin/stall pattern white colour complete comprising basin, flushing, cistren flush pipe etc flat back, fixed to concret, brick, stone or wood work best quality Pak made    </v>
          </cell>
          <cell r="D1849" t="str">
            <v>Each</v>
          </cell>
          <cell r="E1849" t="str">
            <v>17-28</v>
          </cell>
          <cell r="F1849">
            <v>7531.47</v>
          </cell>
        </row>
        <row r="1850">
          <cell r="A1850" t="str">
            <v>17-29</v>
          </cell>
          <cell r="B1850" t="str">
            <v xml:space="preserve">Supply and fix urinal apparatus, basin/stall pattern light colour complete comprising basin, flushing, cistren flush pipe etc flat back, fixed to concret, brick, stone or wood work best quality Pak made    </v>
          </cell>
          <cell r="D1850" t="str">
            <v>Each</v>
          </cell>
          <cell r="E1850" t="str">
            <v>17-29</v>
          </cell>
          <cell r="F1850">
            <v>7635.53</v>
          </cell>
        </row>
        <row r="1851">
          <cell r="A1851" t="str">
            <v>17-30</v>
          </cell>
          <cell r="B1851" t="str">
            <v xml:space="preserve">Supply and fix urinal apparatus, basin/stall pattern special colour complete comprising basin, flushing, cistren flush pipe etc flat back, fixed to concret, brick, stone or wood work best quality Pak made    </v>
          </cell>
          <cell r="D1851" t="str">
            <v>Each</v>
          </cell>
          <cell r="E1851" t="str">
            <v>17-30</v>
          </cell>
          <cell r="F1851">
            <v>8382.35</v>
          </cell>
        </row>
        <row r="1852">
          <cell r="A1852" t="str">
            <v>17-31</v>
          </cell>
          <cell r="B1852" t="str">
            <v>Same as item 17-28 to 17-30 but fixing only.</v>
          </cell>
          <cell r="D1852" t="str">
            <v>Each</v>
          </cell>
          <cell r="E1852" t="str">
            <v>17-31</v>
          </cell>
          <cell r="F1852">
            <v>601.92999999999995</v>
          </cell>
        </row>
        <row r="1853">
          <cell r="A1853" t="str">
            <v>17-32</v>
          </cell>
          <cell r="B1853" t="str">
            <v>Add to item 17-28 to 17-31 if fixed in repair.</v>
          </cell>
          <cell r="D1853" t="str">
            <v>Each</v>
          </cell>
          <cell r="E1853" t="str">
            <v>17-32</v>
          </cell>
          <cell r="F1853">
            <v>381.98</v>
          </cell>
        </row>
        <row r="1854">
          <cell r="A1854" t="str">
            <v>17-33</v>
          </cell>
          <cell r="B1854" t="str">
            <v>Supply and fix, WC  pan and trap european pattern white colour  including connection to drain or out going pipe,and to flushing pipe anti siphon pipe, etc; complete (IFO Pattern or equivalent width not less than 380mm best quality Pak made</v>
          </cell>
          <cell r="D1854" t="str">
            <v>Each</v>
          </cell>
          <cell r="E1854" t="str">
            <v>17-33</v>
          </cell>
          <cell r="F1854">
            <v>2825.26</v>
          </cell>
        </row>
        <row r="1855">
          <cell r="A1855" t="str">
            <v>17-34</v>
          </cell>
          <cell r="B1855" t="str">
            <v>Supply and fix, WC  pan and trap european pattern light colour  including connection to drain or out going pipe,and to flushing pipe anti siphon pipe, etc; complete (IFO Pattern or equivalent width not less than 380mm best quality Pak made</v>
          </cell>
          <cell r="D1855" t="str">
            <v>Each</v>
          </cell>
          <cell r="E1855" t="str">
            <v>17-34</v>
          </cell>
          <cell r="F1855">
            <v>3009.33</v>
          </cell>
        </row>
        <row r="1856">
          <cell r="A1856" t="str">
            <v>17-35</v>
          </cell>
          <cell r="B1856" t="str">
            <v>Supply and fix, WC  pan and trap european pattern special colour  including connection to drain or out going pipe,and to flushing pipe anti siphon pipe, etc; complete (IFO Pattern or equivalent width not less than 380mm best quality Pak made</v>
          </cell>
          <cell r="D1856" t="str">
            <v>Each</v>
          </cell>
          <cell r="E1856" t="str">
            <v>17-35</v>
          </cell>
          <cell r="F1856">
            <v>3039.51</v>
          </cell>
        </row>
        <row r="1857">
          <cell r="A1857" t="str">
            <v>17-36</v>
          </cell>
          <cell r="B1857" t="str">
            <v>Same as item 17-33 17-34 &amp;17-35 but fixing only in repair.</v>
          </cell>
          <cell r="D1857" t="str">
            <v>Each</v>
          </cell>
          <cell r="E1857" t="str">
            <v>17-36</v>
          </cell>
          <cell r="F1857">
            <v>437.87</v>
          </cell>
        </row>
        <row r="1858">
          <cell r="A1858" t="str">
            <v>17-37</v>
          </cell>
          <cell r="B1858" t="str">
            <v>Supply and fix, closet pan only Asiatic pattern white colour  full orrisa pattern or equivalent incl connection to trap and flushing pipe incl making good to floor best quality</v>
          </cell>
          <cell r="D1858" t="str">
            <v>Each</v>
          </cell>
          <cell r="E1858" t="str">
            <v>17-37</v>
          </cell>
          <cell r="F1858">
            <v>3111.01</v>
          </cell>
        </row>
        <row r="1859">
          <cell r="A1859" t="str">
            <v>17-38</v>
          </cell>
          <cell r="B1859" t="str">
            <v>Supply and fix, closet pan only Asiatic pattern light colour  full orrisa pattern or equivalent incl connection to trap and flushing pipe incl making good to floor best quality</v>
          </cell>
          <cell r="D1859" t="str">
            <v>Each</v>
          </cell>
          <cell r="E1859" t="str">
            <v>17-38</v>
          </cell>
          <cell r="F1859">
            <v>3347.89</v>
          </cell>
        </row>
        <row r="1860">
          <cell r="A1860" t="str">
            <v>17-39</v>
          </cell>
          <cell r="B1860" t="str">
            <v>Supply and fix, closet pan only Asiatic pattern special colour  full orrisa pattern or equivalent incl connection to trap and flushing pipe incl making good to floor best quality</v>
          </cell>
          <cell r="D1860" t="str">
            <v>Each</v>
          </cell>
          <cell r="E1860" t="str">
            <v>17-39</v>
          </cell>
          <cell r="F1860">
            <v>3790.49</v>
          </cell>
        </row>
        <row r="1861">
          <cell r="A1861" t="str">
            <v>17-40</v>
          </cell>
          <cell r="B1861" t="str">
            <v>Add to  item 17-37, 17-38,17-39 but fixing only in repair.</v>
          </cell>
          <cell r="D1861" t="str">
            <v>Each</v>
          </cell>
          <cell r="E1861" t="str">
            <v>17-40</v>
          </cell>
          <cell r="F1861">
            <v>691.35</v>
          </cell>
        </row>
        <row r="1862">
          <cell r="A1862" t="str">
            <v>17-41</v>
          </cell>
          <cell r="B1862" t="str">
            <v xml:space="preserve">Supply and fix low down cistern glazed white colour 13 liter capacity (incl brackets if required) connection to flush pipe best quality Pak made. </v>
          </cell>
          <cell r="D1862" t="str">
            <v>Each</v>
          </cell>
          <cell r="E1862" t="str">
            <v>17-41</v>
          </cell>
          <cell r="F1862">
            <v>3530.88</v>
          </cell>
        </row>
        <row r="1863">
          <cell r="A1863" t="str">
            <v>17-42</v>
          </cell>
          <cell r="B1863" t="str">
            <v xml:space="preserve">Supply and fix low down cistern glazed light colour 13 liter capacity (incl brackets if required) connection to flush pipe best quality Pak made. </v>
          </cell>
          <cell r="D1863" t="str">
            <v>Each</v>
          </cell>
          <cell r="E1863" t="str">
            <v>17-42</v>
          </cell>
          <cell r="F1863">
            <v>3714.53</v>
          </cell>
        </row>
        <row r="1864">
          <cell r="A1864" t="str">
            <v>17-43</v>
          </cell>
          <cell r="B1864" t="str">
            <v xml:space="preserve">Supply and fix low down cistern glazed special colour 13 liter capacity (incl brackets if required) connection to flush pipe best quality Pak made. </v>
          </cell>
          <cell r="D1864" t="str">
            <v>Each</v>
          </cell>
          <cell r="E1864" t="str">
            <v>17-43</v>
          </cell>
          <cell r="F1864">
            <v>3971.63</v>
          </cell>
        </row>
        <row r="1865">
          <cell r="A1865" t="str">
            <v>17-44</v>
          </cell>
          <cell r="B1865" t="str">
            <v>Add to  as item 17-41 to 17-43 but fixing only in repair.</v>
          </cell>
          <cell r="D1865" t="str">
            <v>Each</v>
          </cell>
          <cell r="E1865" t="str">
            <v>17-44</v>
          </cell>
          <cell r="F1865">
            <v>188.54</v>
          </cell>
        </row>
        <row r="1866">
          <cell r="A1866" t="str">
            <v>17-45</v>
          </cell>
          <cell r="B1866" t="str">
            <v>Supply and fix low down plasic flushing cistern  white colour 13 lit capacity with connection to flushing pipe etc complete.</v>
          </cell>
          <cell r="D1866" t="str">
            <v>Each</v>
          </cell>
          <cell r="E1866" t="str">
            <v>17-45</v>
          </cell>
          <cell r="F1866">
            <v>2343.31</v>
          </cell>
        </row>
        <row r="1867">
          <cell r="A1867" t="str">
            <v>17-46</v>
          </cell>
          <cell r="B1867" t="str">
            <v>Supply and fix low down plasic flushing cistern  light colour 13 lit capacity with connection to flushing pipe etc complete.</v>
          </cell>
          <cell r="D1867" t="str">
            <v>Each</v>
          </cell>
          <cell r="E1867" t="str">
            <v>17-46</v>
          </cell>
          <cell r="F1867">
            <v>2582.0500000000002</v>
          </cell>
        </row>
        <row r="1868">
          <cell r="A1868" t="str">
            <v>17-47</v>
          </cell>
          <cell r="B1868" t="str">
            <v>Supply and fix low down plasic flushing cistern  special colour 13 lit capacity with connection to flushing pipe etc complete.</v>
          </cell>
          <cell r="D1868" t="str">
            <v>Each</v>
          </cell>
          <cell r="E1868" t="str">
            <v>17-47</v>
          </cell>
          <cell r="F1868">
            <v>2765.69</v>
          </cell>
        </row>
        <row r="1869">
          <cell r="A1869" t="str">
            <v>17-48</v>
          </cell>
          <cell r="B1869" t="str">
            <v xml:space="preserve">Same as item 17-45, 17-46, 17-47, but fixing only </v>
          </cell>
          <cell r="D1869" t="str">
            <v>Each</v>
          </cell>
          <cell r="E1869" t="str">
            <v>17-48</v>
          </cell>
          <cell r="F1869">
            <v>268.12</v>
          </cell>
        </row>
        <row r="1870">
          <cell r="A1870" t="str">
            <v>17-49</v>
          </cell>
          <cell r="B1870" t="str">
            <v>Supply and fix urinal basin/stall patteren white colour  incl connection to out going pipe and to flushing pipe complete .</v>
          </cell>
          <cell r="D1870" t="str">
            <v>Each</v>
          </cell>
          <cell r="E1870" t="str">
            <v>17-49</v>
          </cell>
          <cell r="F1870">
            <v>2815.89</v>
          </cell>
        </row>
        <row r="1871">
          <cell r="A1871" t="str">
            <v>17-50</v>
          </cell>
          <cell r="B1871" t="str">
            <v>Supply and fix urinal basin/stall patteren light colour  incl connection to out going pipe and to flushing pipe complete .</v>
          </cell>
          <cell r="D1871" t="str">
            <v>Each</v>
          </cell>
          <cell r="E1871" t="str">
            <v>17-50</v>
          </cell>
          <cell r="F1871">
            <v>2919.96</v>
          </cell>
        </row>
        <row r="1872">
          <cell r="A1872" t="str">
            <v>17-51</v>
          </cell>
          <cell r="B1872" t="str">
            <v>Supply and fix urinal basin/stall patteren special colour  incl connection to out going pipe and to flushing pipe complete .</v>
          </cell>
          <cell r="D1872" t="str">
            <v>Each</v>
          </cell>
          <cell r="E1872" t="str">
            <v>17-51</v>
          </cell>
          <cell r="F1872">
            <v>3666.78</v>
          </cell>
        </row>
        <row r="1873">
          <cell r="A1873" t="str">
            <v>17-52</v>
          </cell>
          <cell r="B1873" t="str">
            <v xml:space="preserve">Add to  item 17-49, 17-50, 17-51 if flushing cistern in any colour supplied &amp; fixed only.  </v>
          </cell>
          <cell r="D1873" t="str">
            <v>Each</v>
          </cell>
          <cell r="E1873" t="str">
            <v>17-52</v>
          </cell>
          <cell r="F1873">
            <v>4730.7</v>
          </cell>
        </row>
        <row r="1874">
          <cell r="A1874" t="str">
            <v>17-53</v>
          </cell>
          <cell r="B1874" t="str">
            <v xml:space="preserve">Add to  item 17-49, 17-50, 17-51 and 17-52  but fixing only </v>
          </cell>
          <cell r="D1874" t="str">
            <v>Each</v>
          </cell>
          <cell r="E1874" t="str">
            <v>17-53</v>
          </cell>
          <cell r="F1874">
            <v>307.3</v>
          </cell>
        </row>
        <row r="1875">
          <cell r="A1875" t="str">
            <v>17-54</v>
          </cell>
          <cell r="B1875" t="str">
            <v>Add to  item 17-49, to 17-53  for  fixing only in repair</v>
          </cell>
          <cell r="D1875" t="str">
            <v>Each</v>
          </cell>
          <cell r="E1875" t="str">
            <v>17-54</v>
          </cell>
          <cell r="F1875">
            <v>195.89</v>
          </cell>
        </row>
        <row r="1876">
          <cell r="B1876" t="str">
            <v>Bath Tub</v>
          </cell>
        </row>
        <row r="1877">
          <cell r="A1877" t="str">
            <v>17-55</v>
          </cell>
          <cell r="B1877" t="str">
            <v xml:space="preserve">Supply and fix Fiber Glass bath tub with acrylic finishing 1473 x 736mm incl waste coupling china with plug except tub mixer any colour complete Pak made </v>
          </cell>
          <cell r="D1877" t="str">
            <v>Each</v>
          </cell>
          <cell r="E1877" t="str">
            <v>17-55</v>
          </cell>
          <cell r="F1877">
            <v>13704.39</v>
          </cell>
        </row>
        <row r="1878">
          <cell r="A1878" t="str">
            <v>17-56</v>
          </cell>
          <cell r="B1878" t="str">
            <v xml:space="preserve">Fixing only  bath tub of any size make or colour incl waste coupling and china with plug washer and trap etc complete Pak made </v>
          </cell>
          <cell r="D1878" t="str">
            <v>Each</v>
          </cell>
          <cell r="E1878" t="str">
            <v>17-56</v>
          </cell>
          <cell r="F1878">
            <v>965.54</v>
          </cell>
        </row>
        <row r="1879">
          <cell r="A1879" t="str">
            <v>17-57</v>
          </cell>
          <cell r="B1879" t="str">
            <v>Add to item no 17-55 and 17-56 if fixed in repair</v>
          </cell>
          <cell r="D1879" t="str">
            <v>Each</v>
          </cell>
          <cell r="E1879" t="str">
            <v>17-57</v>
          </cell>
          <cell r="F1879">
            <v>238.74</v>
          </cell>
        </row>
        <row r="1880">
          <cell r="B1880" t="str">
            <v xml:space="preserve">Sink Scullery </v>
          </cell>
        </row>
        <row r="1881">
          <cell r="A1881" t="str">
            <v>17-58</v>
          </cell>
          <cell r="B1881" t="str">
            <v xml:space="preserve">Supply and fix sink scullery of stainless steel with single drainage board complete, shallow or deep pattern upto 6000 Sq Cm, super, fixed to concrete,brick, stone,or wood.(Pak Made) incl fittings accessories etc as required,  </v>
          </cell>
          <cell r="D1881" t="str">
            <v>Each</v>
          </cell>
          <cell r="E1881" t="str">
            <v>17-58</v>
          </cell>
          <cell r="F1881">
            <v>11110.52</v>
          </cell>
        </row>
        <row r="1882">
          <cell r="A1882" t="str">
            <v>17-59</v>
          </cell>
          <cell r="B1882" t="str">
            <v xml:space="preserve">Supply and fix sink scullery of stain less steel with double drainage board with single bowl upto 6000 Sq Cm, super,fixed to concrete,brick, stone,or wood.(Pak Made) inclS/F fittings accessories etc as required,  </v>
          </cell>
          <cell r="D1882" t="str">
            <v>Each</v>
          </cell>
          <cell r="E1882" t="str">
            <v>17-59</v>
          </cell>
          <cell r="F1882">
            <v>15089.5</v>
          </cell>
        </row>
        <row r="1883">
          <cell r="A1883" t="str">
            <v>17-60</v>
          </cell>
          <cell r="B1883" t="str">
            <v xml:space="preserve">Supply and fix sink scullery of stain less steel with single drainage board with double bowl exc 6000 upto 7500 Sq Cm, super, fixed to concrete,brick, stone,or wood.(Pak Made) incl S/F fittings accessories etc as required, </v>
          </cell>
          <cell r="D1883" t="str">
            <v>Each</v>
          </cell>
          <cell r="E1883" t="str">
            <v>17-60</v>
          </cell>
          <cell r="F1883">
            <v>20739.64</v>
          </cell>
        </row>
        <row r="1884">
          <cell r="A1884" t="str">
            <v>17-61</v>
          </cell>
          <cell r="B1884" t="str">
            <v>Supply and fix sink scullery of stain less steel with double drainage board with double bowl complete,shallow or deep pattern exc 6000 Sqcm, upto 9300 Sqcm  super,fixed to concrete,brick, stone,or wood.(Pak Made) incl S/F fittings accessories etc as requi</v>
          </cell>
          <cell r="D1884" t="str">
            <v>Each</v>
          </cell>
          <cell r="E1884" t="str">
            <v>17-61</v>
          </cell>
          <cell r="F1884">
            <v>22588.34</v>
          </cell>
        </row>
        <row r="1885">
          <cell r="A1885" t="str">
            <v>17-62</v>
          </cell>
          <cell r="B1885" t="str">
            <v xml:space="preserve">Fixing only of  sink scullery of stain less steel with single drainage board &amp; single bowl  incl S/F fittings accessories etc as required,  </v>
          </cell>
          <cell r="D1885" t="str">
            <v>Each</v>
          </cell>
          <cell r="E1885" t="str">
            <v>17-62</v>
          </cell>
          <cell r="F1885">
            <v>1057.8</v>
          </cell>
        </row>
        <row r="1886">
          <cell r="A1886" t="str">
            <v>17-63</v>
          </cell>
          <cell r="B1886" t="str">
            <v xml:space="preserve">Add to item 17-62 for fix in repairs. </v>
          </cell>
          <cell r="D1886" t="str">
            <v>Each</v>
          </cell>
          <cell r="E1886" t="str">
            <v>17-63</v>
          </cell>
          <cell r="F1886">
            <v>318.32</v>
          </cell>
        </row>
        <row r="1887">
          <cell r="A1887" t="str">
            <v>17-64</v>
          </cell>
          <cell r="B1887" t="str">
            <v xml:space="preserve">Fixing only of sink scullery single drainage board &amp; single bowl.incl S/F fittings accessories etc as required, </v>
          </cell>
          <cell r="D1887" t="str">
            <v>Each</v>
          </cell>
          <cell r="E1887" t="str">
            <v>17-64</v>
          </cell>
          <cell r="F1887">
            <v>1220.6300000000001</v>
          </cell>
        </row>
        <row r="1888">
          <cell r="A1888" t="str">
            <v>17-65</v>
          </cell>
          <cell r="B1888" t="str">
            <v xml:space="preserve">Same as  item 17-64 but if fixed in repairs. </v>
          </cell>
          <cell r="D1888" t="str">
            <v>Each</v>
          </cell>
          <cell r="E1888" t="str">
            <v>17-65</v>
          </cell>
          <cell r="F1888">
            <v>318.32</v>
          </cell>
        </row>
        <row r="1889">
          <cell r="A1889" t="str">
            <v>17-66</v>
          </cell>
          <cell r="B1889" t="str">
            <v xml:space="preserve">Fixing only of sink scullery double drainage board &amp; double bowl.incl S/F fittings accessories etc as required, </v>
          </cell>
          <cell r="D1889" t="str">
            <v>Each</v>
          </cell>
          <cell r="E1889" t="str">
            <v>17-66</v>
          </cell>
          <cell r="F1889">
            <v>1220.6300000000001</v>
          </cell>
        </row>
        <row r="1890">
          <cell r="A1890" t="str">
            <v>17-67</v>
          </cell>
          <cell r="B1890" t="str">
            <v xml:space="preserve">Add to item 17-66 if fixed in repairs. </v>
          </cell>
          <cell r="D1890" t="str">
            <v>Each</v>
          </cell>
          <cell r="E1890" t="str">
            <v>17-67</v>
          </cell>
          <cell r="F1890">
            <v>397.9</v>
          </cell>
        </row>
        <row r="1891">
          <cell r="A1891" t="str">
            <v>17-68</v>
          </cell>
          <cell r="B1891" t="str">
            <v>Supply and fix sink scullery glazed ware, 615mm x 440mm x  240mm (over all) with out drainage board, fixed  to concrete, brick stone or wood work complete, Pak made.</v>
          </cell>
          <cell r="D1891" t="str">
            <v>Each</v>
          </cell>
          <cell r="E1891" t="str">
            <v>17-68</v>
          </cell>
          <cell r="F1891">
            <v>5778.7</v>
          </cell>
        </row>
        <row r="1892">
          <cell r="A1892" t="str">
            <v>17-69</v>
          </cell>
          <cell r="B1892" t="str">
            <v>Fixing only of  17-68 incl S/F fittings accessories etc as required</v>
          </cell>
          <cell r="D1892" t="str">
            <v>Each</v>
          </cell>
          <cell r="E1892" t="str">
            <v>17-69</v>
          </cell>
          <cell r="F1892">
            <v>1057.8</v>
          </cell>
        </row>
        <row r="1893">
          <cell r="A1893" t="str">
            <v>17-70</v>
          </cell>
          <cell r="B1893" t="str">
            <v xml:space="preserve">Add to item 17-68 &amp; 17-69 if fixed in repairs. </v>
          </cell>
          <cell r="D1893" t="str">
            <v>Each</v>
          </cell>
          <cell r="E1893" t="str">
            <v>17-70</v>
          </cell>
          <cell r="F1893">
            <v>318.32</v>
          </cell>
        </row>
        <row r="1894">
          <cell r="B1894" t="str">
            <v>Shower Tray</v>
          </cell>
        </row>
        <row r="1895">
          <cell r="A1895" t="str">
            <v>17-71</v>
          </cell>
          <cell r="B1895" t="str">
            <v>Supply and fix shower tray of fiber glass acrylic incl coupling etc., 940mm x 940mm in any colour.(best quality, Pak Made)</v>
          </cell>
          <cell r="D1895" t="str">
            <v>Each</v>
          </cell>
          <cell r="E1895" t="str">
            <v>17-71</v>
          </cell>
          <cell r="F1895">
            <v>8392.58</v>
          </cell>
        </row>
        <row r="1896">
          <cell r="A1896" t="str">
            <v>17-72</v>
          </cell>
          <cell r="B1896" t="str">
            <v>Fixing only shower tray of fiber glass acrylic incl coupling etc., 940mm x 940mm in any colour.(best quality, Pak Made)</v>
          </cell>
          <cell r="D1896" t="str">
            <v>Each</v>
          </cell>
          <cell r="E1896" t="str">
            <v>17-72</v>
          </cell>
          <cell r="F1896">
            <v>318.32</v>
          </cell>
        </row>
        <row r="1897">
          <cell r="A1897" t="str">
            <v>17-73</v>
          </cell>
          <cell r="B1897" t="str">
            <v>Add to item 17-71 to 17-72 if fixed in repair.</v>
          </cell>
          <cell r="D1897" t="str">
            <v>Each</v>
          </cell>
          <cell r="E1897" t="str">
            <v>17-73</v>
          </cell>
          <cell r="F1897">
            <v>159.16</v>
          </cell>
        </row>
        <row r="1898">
          <cell r="A1898" t="str">
            <v>17-74</v>
          </cell>
          <cell r="B1898" t="str">
            <v>Supply and fix chromium plated (CP) shower rose fixed or adjustable any diameter.</v>
          </cell>
          <cell r="D1898" t="str">
            <v>Each</v>
          </cell>
          <cell r="E1898" t="str">
            <v>17-74</v>
          </cell>
          <cell r="F1898">
            <v>1076.1600000000001</v>
          </cell>
        </row>
        <row r="1899">
          <cell r="A1899" t="str">
            <v>17-75</v>
          </cell>
          <cell r="B1899" t="str">
            <v>Fixing only of shower rose any make and pattern.</v>
          </cell>
          <cell r="D1899" t="str">
            <v>Each</v>
          </cell>
          <cell r="E1899" t="str">
            <v>17-75</v>
          </cell>
          <cell r="F1899">
            <v>66.11</v>
          </cell>
        </row>
        <row r="1900">
          <cell r="A1900" t="str">
            <v>17-76</v>
          </cell>
          <cell r="B1900" t="str">
            <v>Add to item 17-74 and 17-75 if fixed in repair.</v>
          </cell>
          <cell r="D1900" t="str">
            <v>Each</v>
          </cell>
          <cell r="E1900" t="str">
            <v>17-76</v>
          </cell>
          <cell r="F1900">
            <v>47.75</v>
          </cell>
        </row>
        <row r="1901">
          <cell r="B1901" t="str">
            <v>Wash Hand Basin (WHB)</v>
          </cell>
        </row>
        <row r="1902">
          <cell r="A1902" t="str">
            <v>17-77</v>
          </cell>
          <cell r="B1902" t="str">
            <v xml:space="preserve">Supply and fix wash hand basin in white colour Glazed Ware  660mm x 560mm, ( IFO pattern or equivalent), one hole complete with  waste pipe, coupling china &amp; plug etc (Except mixer) fixed to concrete,brick, stone or wood work best quality Pak made </v>
          </cell>
          <cell r="D1902" t="str">
            <v>Each</v>
          </cell>
          <cell r="E1902" t="str">
            <v>17-77</v>
          </cell>
          <cell r="F1902">
            <v>3941.03</v>
          </cell>
        </row>
        <row r="1903">
          <cell r="A1903" t="str">
            <v>17-78</v>
          </cell>
          <cell r="B1903" t="str">
            <v xml:space="preserve">Supply and fix wash hand basin in light colour Glazed Ware  660mm x 560mm, ( IFO pattern or equivalent), one hole complete with  waste pipe, coupling china &amp; plug etc (Except mixer) fixed to concrete,brick, stone or wood work best quality Pak made </v>
          </cell>
          <cell r="D1903" t="str">
            <v>Each</v>
          </cell>
          <cell r="E1903" t="str">
            <v>17-78</v>
          </cell>
          <cell r="F1903">
            <v>4240.9799999999996</v>
          </cell>
        </row>
        <row r="1904">
          <cell r="A1904" t="str">
            <v>17-79</v>
          </cell>
          <cell r="B1904" t="str">
            <v xml:space="preserve">Supply and fix wash hand basin in special colour Glazed Ware  660mm x 560mm, ( IFO pattern or equivalent), one hole complete with  waste pipe, coupling china &amp; plug etc (Except mixer) fixed to concrete,brick, stone or wood work best quality Pak made </v>
          </cell>
          <cell r="D1904" t="str">
            <v>Each</v>
          </cell>
          <cell r="E1904" t="str">
            <v>17-79</v>
          </cell>
          <cell r="F1904">
            <v>4914.34</v>
          </cell>
        </row>
        <row r="1905">
          <cell r="A1905" t="str">
            <v>17-80</v>
          </cell>
          <cell r="B1905" t="str">
            <v xml:space="preserve">Supply and fix wash hand basin with pedestal Glazed Ware size  660mm x 560mm, in white colour , one hole complete with  waste pipe, coupling CP china &amp; plug and pedestal etc (except mixer) best quality (IFO pattern or equivalent) fixed to concrete,brick, </v>
          </cell>
          <cell r="D1905" t="str">
            <v>Each</v>
          </cell>
          <cell r="E1905" t="str">
            <v>17-80</v>
          </cell>
          <cell r="F1905">
            <v>5179.58</v>
          </cell>
        </row>
        <row r="1906">
          <cell r="A1906" t="str">
            <v>17-81</v>
          </cell>
          <cell r="B1906" t="str">
            <v xml:space="preserve">Supply and fix wash hand basin with pedestal Glazed Ware size  660mm x 560mm, in light colour , one hole complete with  waste pipe, coupling CP china &amp; plug and pedestal etc (except mixer) best quality (IFO pattern or equivalent) fixed to concrete,brick, </v>
          </cell>
          <cell r="D1906" t="str">
            <v>Each</v>
          </cell>
          <cell r="E1906" t="str">
            <v>17-81</v>
          </cell>
          <cell r="F1906">
            <v>5786.04</v>
          </cell>
        </row>
        <row r="1907">
          <cell r="A1907" t="str">
            <v>17-82</v>
          </cell>
          <cell r="B1907" t="str">
            <v>Supply and fix wash hand basin with pedestal Glazed Ware size  660mm x 560mm, in special colour , one hole complete with  waste pipe, coupling CP china &amp; plug and pedestal etc (except mixer) best quality (IFO pattern or equivalent) fixed to concrete,brick</v>
          </cell>
          <cell r="D1907" t="str">
            <v>Each</v>
          </cell>
          <cell r="E1907" t="str">
            <v>17-82</v>
          </cell>
          <cell r="F1907">
            <v>6612.02</v>
          </cell>
        </row>
        <row r="1908">
          <cell r="A1908" t="str">
            <v>17-83</v>
          </cell>
          <cell r="B1908" t="str">
            <v>Supply and fix WHB with pedestal Glazed Ware imported (China) (like Porta design or equivalent) in white/lvory colour, one hole complete with  waste pipe, coupling CP china &amp; plug and pedestal etc (except mixer) best quality fixed to concrete,brick, stone</v>
          </cell>
          <cell r="D1908" t="str">
            <v>Each</v>
          </cell>
          <cell r="E1908" t="str">
            <v>17-83</v>
          </cell>
          <cell r="F1908">
            <v>7077.25</v>
          </cell>
        </row>
        <row r="1909">
          <cell r="A1909" t="str">
            <v>17-84</v>
          </cell>
          <cell r="B1909" t="str">
            <v>Supply and fix WHB with pedestal Glazed Ware imported (China) (like Porta design or equivalent) in coloured, one hole complete with  waste pipe, coupling CP china &amp; plug and pedestal etc (except mixer) best quality fixed to concrete,brick, stone or wood w</v>
          </cell>
          <cell r="D1909" t="str">
            <v>Each</v>
          </cell>
          <cell r="E1909" t="str">
            <v>17-84</v>
          </cell>
          <cell r="F1909">
            <v>7444.54</v>
          </cell>
        </row>
        <row r="1910">
          <cell r="A1910" t="str">
            <v>17-85</v>
          </cell>
          <cell r="B1910" t="str">
            <v xml:space="preserve">Same as item 17-77 to 17-84 but fixing only.                    </v>
          </cell>
          <cell r="D1910" t="str">
            <v>Each</v>
          </cell>
          <cell r="E1910" t="str">
            <v>17-85</v>
          </cell>
          <cell r="F1910">
            <v>795.8</v>
          </cell>
        </row>
        <row r="1911">
          <cell r="A1911" t="str">
            <v>17-86</v>
          </cell>
          <cell r="B1911" t="str">
            <v xml:space="preserve">Fixing only of wash hand basin incl all  necessary sfitting except mixer and pedestal. </v>
          </cell>
          <cell r="D1911" t="str">
            <v>Each</v>
          </cell>
          <cell r="E1911" t="str">
            <v>17-86</v>
          </cell>
          <cell r="F1911">
            <v>1377.34</v>
          </cell>
        </row>
        <row r="1912">
          <cell r="A1912" t="str">
            <v>17-87</v>
          </cell>
          <cell r="B1912" t="str">
            <v xml:space="preserve">Fixing only of wash hand basin with pedestal.incl all necessary fitting except mixer . </v>
          </cell>
          <cell r="D1912" t="str">
            <v>Each</v>
          </cell>
          <cell r="E1912" t="str">
            <v>17-87</v>
          </cell>
          <cell r="F1912">
            <v>1384.25</v>
          </cell>
        </row>
        <row r="1913">
          <cell r="A1913" t="str">
            <v>17-88</v>
          </cell>
          <cell r="B1913" t="str">
            <v>Add to item 17-77 to 17-84 if fixed in repair.</v>
          </cell>
          <cell r="D1913" t="str">
            <v>Each</v>
          </cell>
          <cell r="E1913" t="str">
            <v>17-88</v>
          </cell>
          <cell r="F1913">
            <v>318.32</v>
          </cell>
        </row>
        <row r="1914">
          <cell r="B1914" t="str">
            <v>Bidet</v>
          </cell>
        </row>
        <row r="1915">
          <cell r="A1915" t="str">
            <v>17-89</v>
          </cell>
          <cell r="B1915" t="str">
            <v>Supply and fix Bidet in white colour, Pak made best quality incl CP bidet  mixer complete, fixed to concrete, brick, stone, wood work.</v>
          </cell>
          <cell r="D1915" t="str">
            <v>Each</v>
          </cell>
          <cell r="E1915" t="str">
            <v>17-89</v>
          </cell>
          <cell r="F1915">
            <v>14964.19</v>
          </cell>
        </row>
        <row r="1916">
          <cell r="A1916" t="str">
            <v>17-90</v>
          </cell>
          <cell r="B1916" t="str">
            <v>Supply and fix Bidet in light colour, Pak made best quality incl CP bidet  mixer complete, fixed to concrete, brick, stone, wood work.</v>
          </cell>
          <cell r="D1916" t="str">
            <v>Each</v>
          </cell>
          <cell r="E1916" t="str">
            <v>17-90</v>
          </cell>
          <cell r="F1916">
            <v>14689.15</v>
          </cell>
        </row>
        <row r="1917">
          <cell r="A1917" t="str">
            <v>17-91</v>
          </cell>
          <cell r="B1917" t="str">
            <v>Supply and fix Bidet in special colour, Pak made best quality incl CP bidet  mixer complete, fixed to concrete, brick, stone, wood work.</v>
          </cell>
          <cell r="D1917" t="str">
            <v>Each</v>
          </cell>
          <cell r="E1917" t="str">
            <v>17-91</v>
          </cell>
          <cell r="F1917">
            <v>15607.38</v>
          </cell>
        </row>
        <row r="1918">
          <cell r="A1918" t="str">
            <v>17-92</v>
          </cell>
          <cell r="B1918" t="str">
            <v>Same as item 17-89, 17-90 and 17-91  but fixing only</v>
          </cell>
          <cell r="D1918" t="str">
            <v>Each</v>
          </cell>
          <cell r="E1918" t="str">
            <v>17-92</v>
          </cell>
          <cell r="F1918">
            <v>597.46</v>
          </cell>
        </row>
        <row r="1919">
          <cell r="A1919" t="str">
            <v>17-93</v>
          </cell>
          <cell r="B1919" t="str">
            <v>Add to item 17-89 ,17-90,17-91 and 17-92 if fixed in repairs.</v>
          </cell>
          <cell r="D1919" t="str">
            <v>Each</v>
          </cell>
          <cell r="E1919" t="str">
            <v>17-93</v>
          </cell>
          <cell r="F1919">
            <v>238.74</v>
          </cell>
        </row>
        <row r="1920">
          <cell r="B1920" t="str">
            <v>Mirrors</v>
          </cell>
        </row>
        <row r="1921">
          <cell r="A1921" t="str">
            <v>17-94</v>
          </cell>
          <cell r="B1921" t="str">
            <v>Supply and fix mirror, any shape and pattern, ciircular rectangular oval etc upto 2700 sqmc 5mm thick imported (mirror foregin made but frame pak made) with plastic frame any colour edges ground complete, fixed to concrete,brick, stone, or wood work.</v>
          </cell>
          <cell r="D1921" t="str">
            <v>Each</v>
          </cell>
          <cell r="E1921" t="str">
            <v>17-94</v>
          </cell>
          <cell r="F1921">
            <v>1441</v>
          </cell>
        </row>
        <row r="1922">
          <cell r="A1922" t="str">
            <v>17-95</v>
          </cell>
          <cell r="B1922" t="str">
            <v>Fixing only of mirror, any shape and pattern, ciircular rectangular oval etc upto 2700 sqmc 5mm thick imported (mirror foregin made but frame pak made) with plastic frame any colour edges ground complete, fixed to concrete,brick, stone, or wood work.</v>
          </cell>
          <cell r="D1922" t="str">
            <v>Each</v>
          </cell>
          <cell r="E1922" t="str">
            <v>17-95</v>
          </cell>
          <cell r="F1922">
            <v>155.49</v>
          </cell>
        </row>
        <row r="1923">
          <cell r="A1923" t="str">
            <v>17-96</v>
          </cell>
          <cell r="B1923" t="str">
            <v>Add to item 17-94  and 17-95 if fixed in repair.</v>
          </cell>
          <cell r="D1923" t="str">
            <v>Each</v>
          </cell>
          <cell r="E1923" t="str">
            <v>17-96</v>
          </cell>
          <cell r="F1923">
            <v>79.58</v>
          </cell>
        </row>
        <row r="1924">
          <cell r="A1924" t="str">
            <v>17-97</v>
          </cell>
          <cell r="B1924" t="str">
            <v>Supply and fix mirror, any shape and pattern,  5mm thick imported edges ground complete, fixed to concrete,brick, stone, or wood work.</v>
          </cell>
          <cell r="D1924" t="str">
            <v>Sqm</v>
          </cell>
          <cell r="E1924" t="str">
            <v>17-97</v>
          </cell>
          <cell r="F1924">
            <v>1625.87</v>
          </cell>
        </row>
        <row r="1925">
          <cell r="A1925" t="str">
            <v>17-98</v>
          </cell>
          <cell r="B1925" t="str">
            <v>Fixing only of mirror, any shape and pattern,  5mm thick imported edges ground complete, fixed to concrete,brick, stone, or wood work.</v>
          </cell>
          <cell r="D1925" t="str">
            <v>Each</v>
          </cell>
          <cell r="E1925" t="str">
            <v>17-98</v>
          </cell>
          <cell r="F1925">
            <v>254.65</v>
          </cell>
        </row>
        <row r="1926">
          <cell r="A1926" t="str">
            <v>17-99</v>
          </cell>
          <cell r="B1926" t="str">
            <v>Add to item 17-97  and 17-98 if fixed in repair.</v>
          </cell>
          <cell r="D1926" t="str">
            <v>Each</v>
          </cell>
          <cell r="E1926" t="str">
            <v>17-99</v>
          </cell>
          <cell r="F1926">
            <v>79.58</v>
          </cell>
        </row>
        <row r="1927">
          <cell r="B1927" t="str">
            <v>Bath Accessories</v>
          </cell>
        </row>
        <row r="1928">
          <cell r="A1928" t="str">
            <v>17-100</v>
          </cell>
          <cell r="B1928" t="str">
            <v xml:space="preserve">Supply and fix glass shelf complete in any size and shape, imported, with plugs and screws, fixed to concrete, brick or stone work. </v>
          </cell>
          <cell r="D1928" t="str">
            <v>Each</v>
          </cell>
          <cell r="E1928" t="str">
            <v>17-100</v>
          </cell>
          <cell r="F1928">
            <v>1907.21</v>
          </cell>
        </row>
        <row r="1929">
          <cell r="A1929" t="str">
            <v>17-101</v>
          </cell>
          <cell r="B1929" t="str">
            <v xml:space="preserve">Supply and fix plastic shelf complete in any size and shape, Pak Made with plugs and screws, fixed to concrete, brick or stone work. </v>
          </cell>
          <cell r="D1929" t="str">
            <v>Each</v>
          </cell>
          <cell r="E1929" t="str">
            <v>17-101</v>
          </cell>
          <cell r="F1929">
            <v>1055.3499999999999</v>
          </cell>
        </row>
        <row r="1930">
          <cell r="A1930" t="str">
            <v>17-102</v>
          </cell>
          <cell r="B1930" t="str">
            <v xml:space="preserve">Same as item 17-100 &amp; 17-101 but fixing only.                    </v>
          </cell>
          <cell r="D1930" t="str">
            <v>Each</v>
          </cell>
          <cell r="E1930" t="str">
            <v>17-102</v>
          </cell>
          <cell r="F1930">
            <v>88.15</v>
          </cell>
        </row>
        <row r="1931">
          <cell r="A1931" t="str">
            <v>17-103</v>
          </cell>
          <cell r="B1931" t="str">
            <v>Add to item 17-100 to 17-101 and 17-102 if fixed in repairs.</v>
          </cell>
          <cell r="D1931" t="str">
            <v>Each</v>
          </cell>
          <cell r="E1931" t="str">
            <v>17-103</v>
          </cell>
          <cell r="F1931">
            <v>47.75</v>
          </cell>
        </row>
        <row r="1932">
          <cell r="A1932" t="str">
            <v>17-104</v>
          </cell>
          <cell r="B1932" t="str">
            <v>Supply and fix toilet paper holder , any shape, pattern and size, imported,  with plugs and screws etc complete, fixed to concrete, brick,stone or wood work.</v>
          </cell>
          <cell r="D1932" t="str">
            <v>Each</v>
          </cell>
          <cell r="E1932" t="str">
            <v>17-104</v>
          </cell>
          <cell r="F1932">
            <v>2556.34</v>
          </cell>
        </row>
        <row r="1933">
          <cell r="A1933" t="str">
            <v>17-105</v>
          </cell>
          <cell r="B1933" t="str">
            <v>Supply and fix  soap/sponge tray, any shape, pattern and size, imported, complete with plugs and screws etc, fixed to concrete, brick, stone or wood work.</v>
          </cell>
          <cell r="D1933" t="str">
            <v>Each</v>
          </cell>
          <cell r="E1933" t="str">
            <v>17-105</v>
          </cell>
          <cell r="F1933">
            <v>1393.25</v>
          </cell>
        </row>
        <row r="1934">
          <cell r="A1934" t="str">
            <v>17-106</v>
          </cell>
          <cell r="B1934" t="str">
            <v>Supply and fix  brush /  tumbler holder.                     any shape, pattern and size, imported, complete with plugs and screws etc, fixed to concrete, brick, stone or wood work.</v>
          </cell>
          <cell r="D1934" t="str">
            <v>Each</v>
          </cell>
          <cell r="E1934" t="str">
            <v>17-106</v>
          </cell>
          <cell r="F1934">
            <v>426.06</v>
          </cell>
        </row>
        <row r="1935">
          <cell r="A1935" t="str">
            <v>17-107</v>
          </cell>
          <cell r="B1935" t="str">
            <v>Supply and fix toilet paper holder any shape, pattern and size, Pak Made, complete with plugs and screws etc, fixed to concrete, brick, stone or wood work.</v>
          </cell>
          <cell r="D1935" t="str">
            <v>Each</v>
          </cell>
          <cell r="E1935" t="str">
            <v>17-107</v>
          </cell>
          <cell r="F1935">
            <v>505.64</v>
          </cell>
        </row>
        <row r="1936">
          <cell r="A1936" t="str">
            <v>17-108</v>
          </cell>
          <cell r="B1936" t="str">
            <v>Supply and fix  soap/sponge tray any shape, pattern and size, Pak Made, complete with plugs and screws etc, fixed to concrete, brick, stone or wood work.</v>
          </cell>
          <cell r="D1936" t="str">
            <v>Each</v>
          </cell>
          <cell r="E1936" t="str">
            <v>17-108</v>
          </cell>
          <cell r="F1936">
            <v>407.69</v>
          </cell>
        </row>
        <row r="1937">
          <cell r="A1937" t="str">
            <v>17-109</v>
          </cell>
          <cell r="B1937" t="str">
            <v>Supply and fix  brush /  tumbler holder.                     any shape, pattern and size, Pak Made, complete with plugs and screws etc, fixed to concrete, brick, stone or wood work.</v>
          </cell>
          <cell r="D1937" t="str">
            <v>Each</v>
          </cell>
          <cell r="E1937" t="str">
            <v>17-109</v>
          </cell>
          <cell r="F1937">
            <v>340.36</v>
          </cell>
        </row>
        <row r="1938">
          <cell r="A1938" t="str">
            <v>17-110</v>
          </cell>
          <cell r="B1938" t="str">
            <v xml:space="preserve">Same as item 17-104 to 17-109 but fixing only.                    </v>
          </cell>
          <cell r="D1938" t="str">
            <v>Each</v>
          </cell>
          <cell r="E1938" t="str">
            <v>17-110</v>
          </cell>
          <cell r="F1938">
            <v>107.74</v>
          </cell>
        </row>
        <row r="1939">
          <cell r="A1939" t="str">
            <v>17-111</v>
          </cell>
          <cell r="B1939" t="str">
            <v>Add to iterm 17-104 to17-110 if fixed in repairs.</v>
          </cell>
          <cell r="D1939" t="str">
            <v>Each</v>
          </cell>
          <cell r="E1939" t="str">
            <v>17-111</v>
          </cell>
          <cell r="F1939">
            <v>63.66</v>
          </cell>
        </row>
        <row r="1940">
          <cell r="A1940" t="str">
            <v>17-112</v>
          </cell>
          <cell r="B1940" t="str">
            <v>Supply and fix towel rail, chromium plated, single rod, any pattern shape and size, Pak made,  with plugs screws etc., fixed to concrete,brick, stone or wood work.</v>
          </cell>
          <cell r="D1940" t="str">
            <v>Each</v>
          </cell>
          <cell r="E1940" t="str">
            <v>17-112</v>
          </cell>
          <cell r="F1940">
            <v>1041.8800000000001</v>
          </cell>
        </row>
        <row r="1941">
          <cell r="A1941" t="str">
            <v>17-113</v>
          </cell>
          <cell r="B1941" t="str">
            <v>Supply and fix towel rail, chromium plated, double rod, any pattern shape and size, Pak made,  with plugs screws etc., fixed to concrete,brick, stone or wood work.</v>
          </cell>
          <cell r="D1941" t="str">
            <v>Each</v>
          </cell>
          <cell r="E1941" t="str">
            <v>17-113</v>
          </cell>
          <cell r="F1941">
            <v>1415.29</v>
          </cell>
        </row>
        <row r="1942">
          <cell r="A1942" t="str">
            <v>17-114</v>
          </cell>
          <cell r="B1942" t="str">
            <v>Supply and fix towel rail, chromium plated, double rod, any pattern shape and size, Imported,  with plugs screws etc., fixed to concrete,brick, stone or wood work.</v>
          </cell>
          <cell r="D1942" t="str">
            <v>Each</v>
          </cell>
          <cell r="E1942" t="str">
            <v>17-114</v>
          </cell>
          <cell r="F1942">
            <v>1133.7</v>
          </cell>
        </row>
        <row r="1943">
          <cell r="A1943" t="str">
            <v>17-115</v>
          </cell>
          <cell r="B1943" t="str">
            <v>Supply and fix towel rail, chromium plated, double rod, any pattern shape and size, Imported,  with plugs screws etc., fixed to concrete,brick, stone or wood work.</v>
          </cell>
          <cell r="D1943" t="str">
            <v>Each</v>
          </cell>
          <cell r="E1943" t="str">
            <v>17-115</v>
          </cell>
          <cell r="F1943">
            <v>2572.25</v>
          </cell>
        </row>
        <row r="1944">
          <cell r="A1944" t="str">
            <v>17-116</v>
          </cell>
          <cell r="B1944" t="str">
            <v xml:space="preserve">Same as item 17-112 to 17-115 but fixing only.                    </v>
          </cell>
          <cell r="D1944" t="str">
            <v>Each</v>
          </cell>
          <cell r="E1944" t="str">
            <v>17-116</v>
          </cell>
          <cell r="F1944">
            <v>123.65</v>
          </cell>
        </row>
        <row r="1945">
          <cell r="A1945" t="str">
            <v>17-117</v>
          </cell>
          <cell r="B1945" t="str">
            <v>Add to item 17-112 to 17-116 if fixed in repairs.</v>
          </cell>
          <cell r="D1945" t="str">
            <v>Each</v>
          </cell>
          <cell r="E1945" t="str">
            <v>17-117</v>
          </cell>
          <cell r="F1945">
            <v>79.58</v>
          </cell>
        </row>
        <row r="1946">
          <cell r="A1946" t="str">
            <v>17-118</v>
          </cell>
          <cell r="B1946" t="str">
            <v>supply and fix plastic bath cabinet (450mm x 450mm x 100mm deep) with double shutters complete, best quality, fixed to concrete, brick, stone or wood work,Pak made.</v>
          </cell>
          <cell r="D1946" t="str">
            <v>Each</v>
          </cell>
          <cell r="E1946" t="str">
            <v>17-118</v>
          </cell>
          <cell r="F1946">
            <v>2694.68</v>
          </cell>
        </row>
        <row r="1947">
          <cell r="A1947" t="str">
            <v>17-119</v>
          </cell>
          <cell r="B1947" t="str">
            <v>Fixing only plastic bath cabinet (450mm x 450mm x 100mm deep) with double shutters complete, best quality, fixed to concrete, brick, stone or wood work,Pak made.</v>
          </cell>
          <cell r="D1947" t="str">
            <v>Each</v>
          </cell>
          <cell r="E1947" t="str">
            <v>17-119</v>
          </cell>
          <cell r="F1947">
            <v>123.65</v>
          </cell>
        </row>
        <row r="1948">
          <cell r="A1948" t="str">
            <v>17-120</v>
          </cell>
          <cell r="B1948" t="str">
            <v>Supply of bath curtain (1.78m x 1.78m) with plastic rings, best quality Imported,</v>
          </cell>
          <cell r="D1948" t="str">
            <v>Each</v>
          </cell>
          <cell r="E1948" t="str">
            <v>17-120</v>
          </cell>
          <cell r="F1948">
            <v>550.94000000000005</v>
          </cell>
        </row>
        <row r="1949">
          <cell r="A1949" t="str">
            <v>17-121</v>
          </cell>
          <cell r="B1949" t="str">
            <v>Supply of fix 100mm, CI floor trap including reducer etc., complete.</v>
          </cell>
          <cell r="D1949" t="str">
            <v>Each</v>
          </cell>
          <cell r="E1949" t="str">
            <v>17-121</v>
          </cell>
          <cell r="F1949">
            <v>1365.09</v>
          </cell>
        </row>
        <row r="1950">
          <cell r="A1950" t="str">
            <v>17-122</v>
          </cell>
          <cell r="B1950" t="str">
            <v>Supply and fix casted grating, chromium plated, 100mm x 100mm.</v>
          </cell>
          <cell r="D1950" t="str">
            <v>Each</v>
          </cell>
          <cell r="E1950" t="str">
            <v>17-122</v>
          </cell>
          <cell r="F1950">
            <v>484.82</v>
          </cell>
        </row>
        <row r="1951">
          <cell r="A1951" t="str">
            <v>17-123</v>
          </cell>
          <cell r="B1951" t="str">
            <v>Supply and fix casted grating, chromium plated, 150mm x 150mm.</v>
          </cell>
          <cell r="D1951" t="str">
            <v>Each</v>
          </cell>
          <cell r="E1951" t="str">
            <v>17-123</v>
          </cell>
          <cell r="F1951">
            <v>970.87</v>
          </cell>
        </row>
        <row r="1952">
          <cell r="A1952" t="str">
            <v>17-124</v>
          </cell>
          <cell r="B1952" t="str">
            <v>Supply and fix bottle trap complete.</v>
          </cell>
          <cell r="D1952" t="str">
            <v>Each</v>
          </cell>
          <cell r="E1952" t="str">
            <v>17-124</v>
          </cell>
          <cell r="F1952">
            <v>1631.99</v>
          </cell>
        </row>
        <row r="1953">
          <cell r="A1953" t="str">
            <v>17-125</v>
          </cell>
          <cell r="B1953" t="str">
            <v>Supply and fix plastic float vaulve fixed complete for 15mm dia pipe.</v>
          </cell>
          <cell r="D1953" t="str">
            <v>Each</v>
          </cell>
          <cell r="E1953" t="str">
            <v>17-125</v>
          </cell>
          <cell r="F1953">
            <v>139.57</v>
          </cell>
        </row>
        <row r="1954">
          <cell r="A1954" t="str">
            <v>17-126</v>
          </cell>
          <cell r="B1954" t="str">
            <v>Supply and fix copper float vaulve fixed complete for 20mm dia pipe.</v>
          </cell>
          <cell r="D1954" t="str">
            <v>Each</v>
          </cell>
          <cell r="E1954" t="str">
            <v>17-126</v>
          </cell>
          <cell r="F1954">
            <v>157.93</v>
          </cell>
        </row>
        <row r="1955">
          <cell r="A1955" t="str">
            <v>17-127</v>
          </cell>
          <cell r="B1955" t="str">
            <v>Supply and fix chain and  plug best quality.</v>
          </cell>
          <cell r="D1955" t="str">
            <v>Each</v>
          </cell>
          <cell r="E1955" t="str">
            <v>17-127</v>
          </cell>
          <cell r="F1955">
            <v>243.64</v>
          </cell>
        </row>
        <row r="1956">
          <cell r="A1956" t="str">
            <v>17-128</v>
          </cell>
          <cell r="B1956" t="str">
            <v>Supply and fix brass conection with brass union on both ends 15mm dia, 300mm to 450mm long.</v>
          </cell>
          <cell r="D1956" t="str">
            <v>Each</v>
          </cell>
          <cell r="E1956" t="str">
            <v>17-128</v>
          </cell>
          <cell r="F1956">
            <v>249.76</v>
          </cell>
        </row>
        <row r="1957">
          <cell r="A1957" t="str">
            <v>17-129</v>
          </cell>
          <cell r="B1957" t="str">
            <v>Supply and fix brass conection with brass union on both ends 20mm dia, 300mm to 450mm long.</v>
          </cell>
          <cell r="D1957" t="str">
            <v>Each</v>
          </cell>
          <cell r="E1957" t="str">
            <v>17-129</v>
          </cell>
          <cell r="F1957">
            <v>271.79000000000002</v>
          </cell>
        </row>
        <row r="1958">
          <cell r="A1958" t="str">
            <v>17-130</v>
          </cell>
          <cell r="B1958" t="str">
            <v>supply and fix plastic conection with brass CP or alumium union on both ends 15mm dia, 300mm  to 450mm long.</v>
          </cell>
          <cell r="D1958" t="str">
            <v>Each</v>
          </cell>
          <cell r="E1958" t="str">
            <v>17-130</v>
          </cell>
          <cell r="F1958">
            <v>198.33</v>
          </cell>
        </row>
        <row r="1959">
          <cell r="A1959" t="str">
            <v>17-131</v>
          </cell>
          <cell r="B1959" t="str">
            <v>supply and fix plastic conection with with plastic union at both ends 15mm dia, 300mm  to 450mm long.</v>
          </cell>
          <cell r="D1959" t="str">
            <v>Each</v>
          </cell>
          <cell r="E1959" t="str">
            <v>17-131</v>
          </cell>
          <cell r="F1959">
            <v>179.97</v>
          </cell>
        </row>
        <row r="1960">
          <cell r="A1960" t="str">
            <v>17-132</v>
          </cell>
          <cell r="B1960" t="str">
            <v>supply and fix plastic conection with brass CP or alumium union on both ends 20mm dia, 300mm  to 450mm long.</v>
          </cell>
          <cell r="D1960" t="str">
            <v>Each</v>
          </cell>
          <cell r="E1960" t="str">
            <v>17-132</v>
          </cell>
          <cell r="F1960">
            <v>222.82</v>
          </cell>
        </row>
        <row r="1961">
          <cell r="A1961" t="str">
            <v>17-133</v>
          </cell>
          <cell r="B1961" t="str">
            <v>Supply and fix chromium plated copper connection with brass union on both ends  20mm dia up to 450mm long.</v>
          </cell>
          <cell r="D1961" t="str">
            <v>Each</v>
          </cell>
          <cell r="E1961" t="str">
            <v>17-133</v>
          </cell>
          <cell r="F1961">
            <v>296.27999999999997</v>
          </cell>
        </row>
        <row r="1962">
          <cell r="A1962" t="str">
            <v>17-134</v>
          </cell>
          <cell r="B1962" t="str">
            <v>Fixing only bath set (plastic) consisting of shelf, towel rail, towel ring, brush holder, toilet paper soap dish and mirror.</v>
          </cell>
          <cell r="D1962" t="str">
            <v>Set</v>
          </cell>
          <cell r="E1962" t="str">
            <v>17-134</v>
          </cell>
          <cell r="F1962">
            <v>700.3</v>
          </cell>
        </row>
        <row r="1963">
          <cell r="A1963" t="str">
            <v>17-135</v>
          </cell>
          <cell r="B1963" t="str">
            <v xml:space="preserve">Supply and fix vanity bowl glazed ware one hole complete with bottle trap waste coupling chian &amp; plug etc (except mixer) best quality  fixed to concrete, brick, stone and marble slab in any size shape white colour </v>
          </cell>
          <cell r="D1963" t="str">
            <v>Each</v>
          </cell>
          <cell r="E1963" t="str">
            <v>17-135</v>
          </cell>
          <cell r="F1963">
            <v>6010.09</v>
          </cell>
        </row>
        <row r="1964">
          <cell r="A1964" t="str">
            <v>17-136</v>
          </cell>
          <cell r="B1964" t="str">
            <v xml:space="preserve">Supply and fix vanity bowl glazed ware one hole complete with bottle trap waste coupling chian &amp; plug etc (except mixer) best quality  fixed to concrete, brick, stone and marble slab in any size shape Special colour </v>
          </cell>
          <cell r="D1964" t="str">
            <v>Each</v>
          </cell>
          <cell r="E1964" t="str">
            <v>17-136</v>
          </cell>
          <cell r="F1964">
            <v>6805.88</v>
          </cell>
        </row>
        <row r="1965">
          <cell r="A1965" t="str">
            <v>17-137</v>
          </cell>
          <cell r="B1965" t="str">
            <v xml:space="preserve">Supply and fix vanity bowl glazed ware one hole complete with bottle trap waste coupling chian &amp; plug etc (except mixer) best quality  fixed to concrete, brick, stone and marble slab in any size shape Light colour </v>
          </cell>
          <cell r="D1965" t="str">
            <v>Each</v>
          </cell>
          <cell r="E1965" t="str">
            <v>17-137</v>
          </cell>
          <cell r="F1965">
            <v>6377.38</v>
          </cell>
        </row>
        <row r="1966">
          <cell r="A1966" t="str">
            <v>17-138</v>
          </cell>
          <cell r="B1966" t="str">
            <v xml:space="preserve">Same as item 17-135  to 17-137 but fix only </v>
          </cell>
          <cell r="D1966" t="str">
            <v>Each</v>
          </cell>
          <cell r="E1966" t="str">
            <v>17-138</v>
          </cell>
          <cell r="F1966">
            <v>334.23</v>
          </cell>
        </row>
        <row r="1967">
          <cell r="A1967" t="str">
            <v>17-139</v>
          </cell>
          <cell r="B1967" t="str">
            <v>S/F 25mm thick white / coloured marble slab aroud  vanity bowl with brackets etc including cutting in shape with machine rubbing, polishing, and making the joints water tight, fixed to concrete, brick, or stone work.</v>
          </cell>
          <cell r="D1967" t="str">
            <v>Sqm</v>
          </cell>
          <cell r="E1967" t="str">
            <v>17-139</v>
          </cell>
          <cell r="F1967">
            <v>4181.72</v>
          </cell>
        </row>
        <row r="1968">
          <cell r="A1968" t="str">
            <v>17-140</v>
          </cell>
          <cell r="B1968" t="str">
            <v>Fixing only Toilet shower for WC, best Quality 15mm dia Pak made.</v>
          </cell>
          <cell r="D1968" t="str">
            <v>Each</v>
          </cell>
          <cell r="E1968" t="str">
            <v>17-140</v>
          </cell>
          <cell r="F1968">
            <v>79.58</v>
          </cell>
        </row>
        <row r="1969">
          <cell r="A1969" t="str">
            <v>17-141</v>
          </cell>
          <cell r="B1969" t="str">
            <v>S/F Toilet shower best quality (Pak made) 15mm dia.</v>
          </cell>
          <cell r="D1969" t="str">
            <v>Each</v>
          </cell>
          <cell r="E1969" t="str">
            <v>17-141</v>
          </cell>
          <cell r="F1969">
            <v>814.16</v>
          </cell>
        </row>
        <row r="1970">
          <cell r="A1970" t="str">
            <v>17-142</v>
          </cell>
          <cell r="B1970" t="str">
            <v>Finxing only wal shower any type and colour Pak Made</v>
          </cell>
          <cell r="D1970" t="str">
            <v>Each</v>
          </cell>
          <cell r="E1970" t="str">
            <v>17-142</v>
          </cell>
          <cell r="F1970">
            <v>190.99</v>
          </cell>
        </row>
        <row r="1971">
          <cell r="A1971" t="str">
            <v>17-143</v>
          </cell>
          <cell r="B1971" t="str">
            <v>Supply and fix Seat cover plastic in any colour shape best quality Pak Made</v>
          </cell>
          <cell r="D1971" t="str">
            <v>Each</v>
          </cell>
          <cell r="E1971" t="str">
            <v>17-143</v>
          </cell>
          <cell r="F1971">
            <v>967.2</v>
          </cell>
        </row>
        <row r="1974">
          <cell r="B1974" t="str">
            <v>18 - WATER SUPPLY ( PIPING,PLUMBING AND ALLIED WORKS)</v>
          </cell>
        </row>
        <row r="1975">
          <cell r="B1975" t="str">
            <v>Water Tubing GI/MS</v>
          </cell>
        </row>
        <row r="1976">
          <cell r="A1976" t="str">
            <v>18-01</v>
          </cell>
          <cell r="B1976"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76" t="str">
            <v>Metre</v>
          </cell>
          <cell r="E1976" t="str">
            <v>18-01</v>
          </cell>
          <cell r="F1976">
            <v>304.35000000000002</v>
          </cell>
        </row>
        <row r="1977">
          <cell r="A1977" t="str">
            <v>18-02</v>
          </cell>
          <cell r="B1977"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77" t="str">
            <v>Metre</v>
          </cell>
          <cell r="E1977" t="str">
            <v>18-02</v>
          </cell>
          <cell r="F1977">
            <v>404.07</v>
          </cell>
        </row>
        <row r="1978">
          <cell r="A1978" t="str">
            <v>18-03</v>
          </cell>
          <cell r="B1978"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78" t="str">
            <v>Metre</v>
          </cell>
          <cell r="E1978" t="str">
            <v>18-03</v>
          </cell>
          <cell r="F1978">
            <v>415.77</v>
          </cell>
        </row>
        <row r="1979">
          <cell r="A1979" t="str">
            <v>18-04</v>
          </cell>
          <cell r="B1979"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79" t="str">
            <v>Metre</v>
          </cell>
          <cell r="E1979" t="str">
            <v>18-04</v>
          </cell>
          <cell r="F1979">
            <v>666.37</v>
          </cell>
        </row>
        <row r="1980">
          <cell r="A1980" t="str">
            <v>18-05</v>
          </cell>
          <cell r="B1980"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80" t="str">
            <v>Metre</v>
          </cell>
          <cell r="E1980" t="str">
            <v>18-05</v>
          </cell>
          <cell r="F1980">
            <v>832.43</v>
          </cell>
        </row>
        <row r="1981">
          <cell r="A1981" t="str">
            <v>18-06</v>
          </cell>
          <cell r="B1981"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81" t="str">
            <v>Metre</v>
          </cell>
          <cell r="E1981" t="str">
            <v>18-06</v>
          </cell>
          <cell r="F1981">
            <v>1132.4000000000001</v>
          </cell>
        </row>
        <row r="1982">
          <cell r="A1982" t="str">
            <v>18-07</v>
          </cell>
          <cell r="B1982"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82" t="str">
            <v>Metre</v>
          </cell>
          <cell r="E1982" t="str">
            <v>18-07</v>
          </cell>
          <cell r="F1982">
            <v>1350.92</v>
          </cell>
        </row>
        <row r="1983">
          <cell r="A1983" t="str">
            <v>18-08</v>
          </cell>
          <cell r="B1983"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83" t="str">
            <v>Metre</v>
          </cell>
          <cell r="E1983" t="str">
            <v>18-08</v>
          </cell>
          <cell r="F1983">
            <v>1900.31</v>
          </cell>
        </row>
        <row r="1984">
          <cell r="A1984" t="str">
            <v>18-09</v>
          </cell>
          <cell r="B1984"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84" t="str">
            <v>Metre</v>
          </cell>
          <cell r="E1984" t="str">
            <v>18-09</v>
          </cell>
          <cell r="F1984">
            <v>334.12</v>
          </cell>
        </row>
        <row r="1985">
          <cell r="A1985" t="str">
            <v>18-10</v>
          </cell>
          <cell r="B1985"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85" t="str">
            <v>Metre</v>
          </cell>
          <cell r="E1985" t="str">
            <v>18-10</v>
          </cell>
          <cell r="F1985">
            <v>423.51</v>
          </cell>
        </row>
        <row r="1986">
          <cell r="A1986" t="str">
            <v>18-11</v>
          </cell>
          <cell r="B1986"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86" t="str">
            <v>Metre</v>
          </cell>
          <cell r="E1986" t="str">
            <v>18-11</v>
          </cell>
          <cell r="F1986">
            <v>470.79</v>
          </cell>
        </row>
        <row r="1987">
          <cell r="A1987" t="str">
            <v>18-12</v>
          </cell>
          <cell r="B1987"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87" t="str">
            <v>Metre</v>
          </cell>
          <cell r="E1987" t="str">
            <v>18-12</v>
          </cell>
          <cell r="F1987">
            <v>686.4</v>
          </cell>
        </row>
        <row r="1988">
          <cell r="A1988" t="str">
            <v>18-13</v>
          </cell>
          <cell r="B1988"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88" t="str">
            <v>Metre</v>
          </cell>
          <cell r="E1988" t="str">
            <v>18-13</v>
          </cell>
          <cell r="F1988">
            <v>944.02</v>
          </cell>
        </row>
        <row r="1989">
          <cell r="A1989" t="str">
            <v>18-14</v>
          </cell>
          <cell r="B1989"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89" t="str">
            <v>Metre</v>
          </cell>
          <cell r="E1989" t="str">
            <v>18-14</v>
          </cell>
          <cell r="F1989">
            <v>1197.99</v>
          </cell>
        </row>
        <row r="1990">
          <cell r="A1990" t="str">
            <v>18-15</v>
          </cell>
          <cell r="B1990"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90" t="str">
            <v>Metre</v>
          </cell>
          <cell r="E1990" t="str">
            <v>18-15</v>
          </cell>
          <cell r="F1990">
            <v>1559.27</v>
          </cell>
        </row>
        <row r="1991">
          <cell r="A1991" t="str">
            <v>18-16</v>
          </cell>
          <cell r="B1991"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91" t="str">
            <v>Metre</v>
          </cell>
          <cell r="E1991" t="str">
            <v>18-16</v>
          </cell>
          <cell r="F1991">
            <v>2232.89</v>
          </cell>
        </row>
        <row r="1992">
          <cell r="A1992" t="str">
            <v>18-17</v>
          </cell>
          <cell r="B1992" t="str">
            <v xml:space="preserve">Supply and fixing Tubes, water quality G.I with all fittings (i.e sockets, bends, tees, elbows, where required) and laid complete in trenches (exclusive of excavation) or fixed to walls,floor (surface or concealed) and ceilings etc incl caps and plugs as </v>
          </cell>
          <cell r="D1992" t="str">
            <v>Metre</v>
          </cell>
          <cell r="E1992" t="str">
            <v>18-17</v>
          </cell>
          <cell r="F1992">
            <v>3899.13</v>
          </cell>
        </row>
        <row r="1993">
          <cell r="A1993" t="str">
            <v>18-18</v>
          </cell>
          <cell r="B1993" t="str">
            <v>Same as item 18-01 or 18-09 but fixing only.</v>
          </cell>
          <cell r="D1993" t="str">
            <v>Metre</v>
          </cell>
          <cell r="E1993" t="str">
            <v>18-18</v>
          </cell>
          <cell r="F1993">
            <v>93.41</v>
          </cell>
        </row>
        <row r="1994">
          <cell r="A1994" t="str">
            <v>18-19</v>
          </cell>
          <cell r="B1994" t="str">
            <v>Same as item 18-02 or 18-10 but fixing only.</v>
          </cell>
          <cell r="D1994" t="str">
            <v>Metre</v>
          </cell>
          <cell r="E1994" t="str">
            <v>18-19</v>
          </cell>
          <cell r="F1994">
            <v>103.75</v>
          </cell>
        </row>
        <row r="1995">
          <cell r="A1995" t="str">
            <v>18-20</v>
          </cell>
          <cell r="B1995" t="str">
            <v>Same as item 18-03 or 18-11 but fixing only.</v>
          </cell>
          <cell r="D1995" t="str">
            <v>Metre</v>
          </cell>
          <cell r="E1995" t="str">
            <v>18-20</v>
          </cell>
          <cell r="F1995">
            <v>78.150000000000006</v>
          </cell>
        </row>
        <row r="1996">
          <cell r="A1996" t="str">
            <v>18-21</v>
          </cell>
          <cell r="B1996" t="str">
            <v>Same as item 18-04 or 18-12 but fixing only.</v>
          </cell>
          <cell r="D1996" t="str">
            <v>Metre</v>
          </cell>
          <cell r="E1996" t="str">
            <v>18-21</v>
          </cell>
          <cell r="F1996">
            <v>92.36</v>
          </cell>
        </row>
        <row r="1997">
          <cell r="A1997" t="str">
            <v>18-22</v>
          </cell>
          <cell r="B1997" t="str">
            <v>Same as item 18-05 or 18-13 but fixing only.</v>
          </cell>
          <cell r="D1997" t="str">
            <v>Metre</v>
          </cell>
          <cell r="E1997" t="str">
            <v>18-22</v>
          </cell>
          <cell r="F1997">
            <v>106.26</v>
          </cell>
        </row>
        <row r="1998">
          <cell r="A1998" t="str">
            <v>18-23</v>
          </cell>
          <cell r="B1998" t="str">
            <v>Same as item 18-06 or 18-14 but fixing only.</v>
          </cell>
          <cell r="D1998" t="str">
            <v>Metre</v>
          </cell>
          <cell r="E1998" t="str">
            <v>18-23</v>
          </cell>
          <cell r="F1998">
            <v>111.64</v>
          </cell>
        </row>
        <row r="1999">
          <cell r="A1999" t="str">
            <v>18-24</v>
          </cell>
          <cell r="B1999" t="str">
            <v>Same as item 18-07 or 18-15 but fixing only.</v>
          </cell>
          <cell r="D1999" t="str">
            <v>Metre</v>
          </cell>
          <cell r="E1999" t="str">
            <v>18-24</v>
          </cell>
          <cell r="F1999">
            <v>111.64</v>
          </cell>
        </row>
        <row r="2000">
          <cell r="A2000" t="str">
            <v>18-25</v>
          </cell>
          <cell r="B2000" t="str">
            <v>Same as item 18-08 or 18-16 but fixing only.</v>
          </cell>
          <cell r="D2000" t="str">
            <v>Metre</v>
          </cell>
          <cell r="E2000" t="str">
            <v>18-25</v>
          </cell>
          <cell r="F2000">
            <v>139.19</v>
          </cell>
        </row>
        <row r="2001">
          <cell r="A2001" t="str">
            <v>18-26</v>
          </cell>
          <cell r="B2001" t="str">
            <v>Same as item  18-17 but fixing only.</v>
          </cell>
          <cell r="D2001" t="str">
            <v>Metre</v>
          </cell>
          <cell r="E2001" t="str">
            <v>18-26</v>
          </cell>
          <cell r="F2001">
            <v>166.77</v>
          </cell>
        </row>
        <row r="2002">
          <cell r="A2002" t="str">
            <v>18-27</v>
          </cell>
          <cell r="B2002" t="str">
            <v>Add to item 18-01 or 18-9 or 18-18 if removal only.</v>
          </cell>
          <cell r="D2002" t="str">
            <v>Metre</v>
          </cell>
          <cell r="E2002" t="str">
            <v>18-27</v>
          </cell>
          <cell r="F2002">
            <v>61.99</v>
          </cell>
        </row>
        <row r="2003">
          <cell r="A2003" t="str">
            <v>18-28</v>
          </cell>
          <cell r="B2003" t="str">
            <v>Add to item 18-02 or 18-10 or 18-19 if fremoval only.</v>
          </cell>
          <cell r="D2003" t="str">
            <v>Metre</v>
          </cell>
          <cell r="E2003" t="str">
            <v>18-28</v>
          </cell>
          <cell r="F2003">
            <v>69.72</v>
          </cell>
        </row>
        <row r="2004">
          <cell r="A2004" t="str">
            <v>18-29</v>
          </cell>
          <cell r="B2004" t="str">
            <v>Add to item 18-03 or 18-11 or 18-20 if removal only.</v>
          </cell>
          <cell r="D2004" t="str">
            <v>Metre</v>
          </cell>
          <cell r="E2004" t="str">
            <v>18-29</v>
          </cell>
          <cell r="F2004">
            <v>46.49</v>
          </cell>
        </row>
        <row r="2005">
          <cell r="A2005" t="str">
            <v>18-30</v>
          </cell>
          <cell r="B2005" t="str">
            <v>Add to item 18-04 or 18-12 or 18-21 if removal only.</v>
          </cell>
          <cell r="D2005" t="str">
            <v>Metre</v>
          </cell>
          <cell r="E2005" t="str">
            <v>18-30</v>
          </cell>
          <cell r="F2005">
            <v>55.78</v>
          </cell>
        </row>
        <row r="2006">
          <cell r="A2006" t="str">
            <v>18-31</v>
          </cell>
          <cell r="B2006" t="str">
            <v>Add to item 18-05 or 18-13 or 18-22 if removal only.</v>
          </cell>
          <cell r="D2006" t="str">
            <v>Metre</v>
          </cell>
          <cell r="E2006" t="str">
            <v>18-31</v>
          </cell>
          <cell r="F2006">
            <v>63.53</v>
          </cell>
        </row>
        <row r="2007">
          <cell r="A2007" t="str">
            <v>18-32</v>
          </cell>
          <cell r="B2007" t="str">
            <v>Add to item 18-06 or 18-14 or 18-23 if removal only.</v>
          </cell>
          <cell r="D2007" t="str">
            <v>Metre</v>
          </cell>
          <cell r="E2007" t="str">
            <v>18-32</v>
          </cell>
          <cell r="F2007">
            <v>63.53</v>
          </cell>
        </row>
        <row r="2008">
          <cell r="A2008" t="str">
            <v>18-33</v>
          </cell>
          <cell r="B2008" t="str">
            <v>Add to item 18-07 or 18-15 or 18-24 if removal only.</v>
          </cell>
          <cell r="D2008" t="str">
            <v>Metre</v>
          </cell>
          <cell r="E2008" t="str">
            <v>18-33</v>
          </cell>
          <cell r="F2008">
            <v>63.53</v>
          </cell>
        </row>
        <row r="2009">
          <cell r="A2009" t="str">
            <v>18-34</v>
          </cell>
          <cell r="B2009" t="str">
            <v>Add to item 18-08 or 18-16 or 18-25 if removal only.</v>
          </cell>
          <cell r="D2009" t="str">
            <v>Metre</v>
          </cell>
          <cell r="E2009" t="str">
            <v>18-34</v>
          </cell>
          <cell r="F2009">
            <v>77.47</v>
          </cell>
        </row>
        <row r="2010">
          <cell r="A2010" t="str">
            <v>18-35</v>
          </cell>
          <cell r="B2010" t="str">
            <v>Add to item  18-17 or 18-26 if removal only.</v>
          </cell>
          <cell r="D2010" t="str">
            <v>Metre</v>
          </cell>
          <cell r="E2010" t="str">
            <v>18-35</v>
          </cell>
          <cell r="F2010">
            <v>91.42</v>
          </cell>
        </row>
        <row r="2011">
          <cell r="A2011" t="str">
            <v>18-36</v>
          </cell>
          <cell r="B2011" t="str">
            <v>Supply and fixing Tubes, water quality G.I with all fittings ( I.e sockets, bends, tees, elbows, where required) and laid complete in trenches ( excl of excavation) or fixed to walls, ceilings and floors etc incl caps and plugs as required 200mm dia (4.8m</v>
          </cell>
          <cell r="D2011" t="str">
            <v>Metre</v>
          </cell>
          <cell r="E2011" t="str">
            <v>18-36</v>
          </cell>
          <cell r="F2011">
            <v>5839.4</v>
          </cell>
        </row>
        <row r="2012">
          <cell r="A2012" t="str">
            <v>18-37</v>
          </cell>
          <cell r="B2012" t="str">
            <v>Supply and fixing Tubes, water quality G.I with all fittings ( I.e sockets, bends, tees, elbows, where required) and laid complete in trenches  ( excl of excavation) or fixed to walls, ceilings and floors etc incl caps and plugs as required 200mm dia (6.4</v>
          </cell>
          <cell r="D2012" t="str">
            <v>Metre</v>
          </cell>
          <cell r="E2012" t="str">
            <v>18-37</v>
          </cell>
          <cell r="F2012">
            <v>6821.89</v>
          </cell>
        </row>
        <row r="2013">
          <cell r="A2013" t="str">
            <v>18-38</v>
          </cell>
          <cell r="B2013" t="str">
            <v>Same as item 18-36 or 18-37 but fixing only.</v>
          </cell>
          <cell r="D2013" t="str">
            <v>Metre</v>
          </cell>
          <cell r="E2013" t="str">
            <v>18-38</v>
          </cell>
          <cell r="F2013">
            <v>197.42</v>
          </cell>
        </row>
        <row r="2014">
          <cell r="A2014" t="str">
            <v>18-39</v>
          </cell>
          <cell r="B2014" t="str">
            <v>Add to item 18-36 to 18-38 if  removal only</v>
          </cell>
          <cell r="D2014" t="str">
            <v>Metre</v>
          </cell>
          <cell r="E2014" t="str">
            <v>18-39</v>
          </cell>
          <cell r="F2014">
            <v>108.46</v>
          </cell>
        </row>
        <row r="2015">
          <cell r="A2015" t="str">
            <v>18-40</v>
          </cell>
          <cell r="B2015" t="str">
            <v>Supply and fixing Tubes, water quality G.I with all fittings ( I.e sockets, bends, tees, elbows, where required) and laid complete in trenches ( excl of excavation) or fixed to walls, ceilings and floors etc incl caps and plugs as required 250mm dia (4.8m</v>
          </cell>
          <cell r="D2015" t="str">
            <v>Metre</v>
          </cell>
          <cell r="E2015" t="str">
            <v>18-40</v>
          </cell>
          <cell r="F2015">
            <v>7426.25</v>
          </cell>
        </row>
        <row r="2016">
          <cell r="A2016" t="str">
            <v>18-41</v>
          </cell>
          <cell r="B2016" t="str">
            <v>Supply and fixing Tubes, water quality G.I with all fittings ( I.e sockets, bends, tees, elbows, where required) and laid complete in trenches ( excl of excavation) or fixed to walls, ceilings and floors etc incl caps and plugs as required 250mm dia (6.4m</v>
          </cell>
          <cell r="D2016" t="str">
            <v>Metre</v>
          </cell>
          <cell r="E2016" t="str">
            <v>18-41</v>
          </cell>
          <cell r="F2016">
            <v>8473.7800000000007</v>
          </cell>
        </row>
        <row r="2017">
          <cell r="A2017" t="str">
            <v>18-42</v>
          </cell>
          <cell r="B2017" t="str">
            <v>Same as item 18-40 or 18-41 but fixing only.</v>
          </cell>
          <cell r="D2017" t="str">
            <v>Metre</v>
          </cell>
          <cell r="E2017" t="str">
            <v>18-42</v>
          </cell>
          <cell r="F2017">
            <v>237.47</v>
          </cell>
        </row>
        <row r="2018">
          <cell r="A2018" t="str">
            <v>18-43</v>
          </cell>
          <cell r="B2018" t="str">
            <v>Add to item 18-40 or 18-41or 18-42 if  removal only</v>
          </cell>
          <cell r="D2018" t="str">
            <v>Metre</v>
          </cell>
          <cell r="E2018" t="str">
            <v>18-43</v>
          </cell>
          <cell r="F2018">
            <v>123.96</v>
          </cell>
        </row>
        <row r="2019">
          <cell r="A2019" t="str">
            <v>18-44</v>
          </cell>
          <cell r="B2019" t="str">
            <v>Supply and fixing Tubes, water quality G.I with all fittings ( I.e sockets, bends, tees, elbows, where required) and laid complete in trenches ( excl of excavation) or fixed to walls, ceilings and floors etc incl caps and plugs as required 300mm dia (6.4m</v>
          </cell>
          <cell r="D2019" t="str">
            <v>Metre</v>
          </cell>
          <cell r="E2019" t="str">
            <v>18-44</v>
          </cell>
          <cell r="F2019">
            <v>10089.799999999999</v>
          </cell>
        </row>
        <row r="2020">
          <cell r="A2020" t="str">
            <v>18-45</v>
          </cell>
          <cell r="B2020" t="str">
            <v>Same as item 18-44 but 7.10mm thickness.</v>
          </cell>
          <cell r="D2020" t="str">
            <v>Metre</v>
          </cell>
          <cell r="E2020" t="str">
            <v>18-45</v>
          </cell>
          <cell r="F2020">
            <v>12324.53</v>
          </cell>
        </row>
        <row r="2021">
          <cell r="A2021" t="str">
            <v>18-46</v>
          </cell>
          <cell r="B2021" t="str">
            <v>Same as item 18-44 or 18-45 but fixing only.</v>
          </cell>
          <cell r="D2021" t="str">
            <v>Metre</v>
          </cell>
          <cell r="E2021" t="str">
            <v>18-46</v>
          </cell>
          <cell r="F2021">
            <v>275.79000000000002</v>
          </cell>
        </row>
        <row r="2022">
          <cell r="A2022" t="str">
            <v>18-47</v>
          </cell>
          <cell r="B2022" t="str">
            <v>Add to item 18-44 or 18-45 or 18-46 if removal only</v>
          </cell>
          <cell r="D2022" t="str">
            <v>Metre</v>
          </cell>
          <cell r="E2022" t="str">
            <v>18-47</v>
          </cell>
          <cell r="F2022">
            <v>139.46</v>
          </cell>
        </row>
        <row r="2023">
          <cell r="A2023" t="str">
            <v>18-48</v>
          </cell>
          <cell r="B2023" t="str">
            <v>Supply and fixingTube sream quality with out socket weldless as B.S specification 15mm dia .</v>
          </cell>
          <cell r="D2023" t="str">
            <v>Metre</v>
          </cell>
          <cell r="E2023" t="str">
            <v>18-48</v>
          </cell>
          <cell r="F2023">
            <v>458.39</v>
          </cell>
        </row>
        <row r="2024">
          <cell r="A2024" t="str">
            <v>18-49</v>
          </cell>
          <cell r="B2024" t="str">
            <v>Supply and fixingTube sream quality with out socket weldless as B.S specification 20mm dia .</v>
          </cell>
          <cell r="D2024" t="str">
            <v>Metre</v>
          </cell>
          <cell r="E2024" t="str">
            <v>18-49</v>
          </cell>
          <cell r="F2024">
            <v>578.04999999999995</v>
          </cell>
        </row>
        <row r="2025">
          <cell r="A2025" t="str">
            <v>18-50</v>
          </cell>
          <cell r="B2025" t="str">
            <v>Supply and fixingTube sream quality with out socket weldless as B.S specification 25mm dia .</v>
          </cell>
          <cell r="D2025" t="str">
            <v>Metre</v>
          </cell>
          <cell r="E2025" t="str">
            <v>18-50</v>
          </cell>
          <cell r="F2025">
            <v>800.2</v>
          </cell>
        </row>
        <row r="2026">
          <cell r="A2026" t="str">
            <v>18-51</v>
          </cell>
          <cell r="B2026" t="str">
            <v>Supply and fixingTube sream quality with out socket weldless as B.S specification 40mm dia .</v>
          </cell>
          <cell r="D2026" t="str">
            <v>Metre</v>
          </cell>
          <cell r="E2026" t="str">
            <v>18-51</v>
          </cell>
          <cell r="F2026">
            <v>1215.71</v>
          </cell>
        </row>
        <row r="2027">
          <cell r="A2027" t="str">
            <v>18-52</v>
          </cell>
          <cell r="B2027" t="str">
            <v>Supply and fixingTube sream quality with out socket weldless as B.S specification 50mm dia .</v>
          </cell>
          <cell r="D2027" t="str">
            <v>Metre</v>
          </cell>
          <cell r="E2027" t="str">
            <v>18-52</v>
          </cell>
          <cell r="F2027">
            <v>1585.38</v>
          </cell>
        </row>
        <row r="2028">
          <cell r="A2028" t="str">
            <v>18-53</v>
          </cell>
          <cell r="B2028" t="str">
            <v>Supply and fixingTube sream quality with out socket weldless as B.S specification 65mm dia .</v>
          </cell>
          <cell r="D2028" t="str">
            <v>Metre</v>
          </cell>
          <cell r="E2028" t="str">
            <v>18-53</v>
          </cell>
          <cell r="F2028">
            <v>2473.4299999999998</v>
          </cell>
        </row>
        <row r="2029">
          <cell r="A2029" t="str">
            <v>18-54</v>
          </cell>
          <cell r="B2029" t="str">
            <v>Supply and fixingTube sream quality with out socket weldless as B.S specification 80mm dia .</v>
          </cell>
          <cell r="D2029" t="str">
            <v>Metre</v>
          </cell>
          <cell r="E2029" t="str">
            <v>18-54</v>
          </cell>
          <cell r="F2029">
            <v>3072.06</v>
          </cell>
        </row>
        <row r="2030">
          <cell r="A2030" t="str">
            <v>18-55</v>
          </cell>
          <cell r="B2030" t="str">
            <v>Tube sream quality with out socket weldless as B.S specification 15mm dia fixing only.</v>
          </cell>
          <cell r="D2030" t="str">
            <v>Metre</v>
          </cell>
          <cell r="E2030" t="str">
            <v>18-55</v>
          </cell>
          <cell r="F2030">
            <v>133.94999999999999</v>
          </cell>
        </row>
        <row r="2031">
          <cell r="A2031" t="str">
            <v>18-56</v>
          </cell>
          <cell r="B2031" t="str">
            <v>Tube sream quality with out socket weldless as B.S specification 20mm dia fixing only.</v>
          </cell>
          <cell r="D2031" t="str">
            <v>Metre</v>
          </cell>
          <cell r="E2031" t="str">
            <v>18-56</v>
          </cell>
          <cell r="F2031">
            <v>173.85</v>
          </cell>
        </row>
        <row r="2032">
          <cell r="A2032" t="str">
            <v>18-57</v>
          </cell>
          <cell r="B2032" t="str">
            <v>Tube sream quality with out socket weldless as B.S specification 25mm dia fixing only.</v>
          </cell>
          <cell r="D2032" t="str">
            <v>Metre</v>
          </cell>
          <cell r="E2032" t="str">
            <v>18-57</v>
          </cell>
          <cell r="F2032">
            <v>213.76</v>
          </cell>
        </row>
        <row r="2033">
          <cell r="A2033" t="str">
            <v>18-58</v>
          </cell>
          <cell r="B2033" t="str">
            <v>Tube sream quality with out socket weldless as B.S specification 40mm dia fixing only.</v>
          </cell>
          <cell r="D2033" t="str">
            <v>Metre</v>
          </cell>
          <cell r="E2033" t="str">
            <v>18-58</v>
          </cell>
          <cell r="F2033">
            <v>307.27</v>
          </cell>
        </row>
        <row r="2034">
          <cell r="A2034" t="str">
            <v>18-59</v>
          </cell>
          <cell r="B2034" t="str">
            <v>Tube sream quality with out socket weldless as B.S specification 50mm dia fixing only.</v>
          </cell>
          <cell r="D2034" t="str">
            <v>Metre</v>
          </cell>
          <cell r="E2034" t="str">
            <v>18-59</v>
          </cell>
          <cell r="F2034">
            <v>379.45</v>
          </cell>
        </row>
        <row r="2035">
          <cell r="A2035" t="str">
            <v>18-60</v>
          </cell>
          <cell r="B2035" t="str">
            <v>Tube sream quality with out socket weldless as B.S specification 65mm dia fixing only.</v>
          </cell>
          <cell r="D2035" t="str">
            <v>Metre</v>
          </cell>
          <cell r="E2035" t="str">
            <v>18-60</v>
          </cell>
          <cell r="F2035">
            <v>485.17</v>
          </cell>
        </row>
        <row r="2036">
          <cell r="A2036" t="str">
            <v>18-61</v>
          </cell>
          <cell r="B2036" t="str">
            <v>Tube sream quality with out socket weldless as B.S specification 80mm dia fixing only.</v>
          </cell>
          <cell r="D2036" t="str">
            <v>Metre</v>
          </cell>
          <cell r="E2036" t="str">
            <v>18-61</v>
          </cell>
          <cell r="F2036">
            <v>580.61</v>
          </cell>
        </row>
        <row r="2037">
          <cell r="A2037" t="str">
            <v>18-62</v>
          </cell>
          <cell r="B2037" t="str">
            <v>Add to item18-48 or 18-55 if removal only</v>
          </cell>
          <cell r="D2037" t="str">
            <v>Metre</v>
          </cell>
          <cell r="E2037" t="str">
            <v>18-62</v>
          </cell>
          <cell r="F2037">
            <v>15.5</v>
          </cell>
        </row>
        <row r="2038">
          <cell r="A2038" t="str">
            <v>18-63</v>
          </cell>
          <cell r="B2038" t="str">
            <v>Add to item18-49 or 18-56 if removal only</v>
          </cell>
          <cell r="D2038" t="str">
            <v>Metre</v>
          </cell>
          <cell r="E2038" t="str">
            <v>18-63</v>
          </cell>
          <cell r="F2038">
            <v>18.600000000000001</v>
          </cell>
        </row>
        <row r="2039">
          <cell r="A2039" t="str">
            <v>18-64</v>
          </cell>
          <cell r="B2039" t="str">
            <v>Add to item18-50 or 18-57 if removal only</v>
          </cell>
          <cell r="D2039" t="str">
            <v>Metre</v>
          </cell>
          <cell r="E2039" t="str">
            <v>18-64</v>
          </cell>
          <cell r="F2039">
            <v>21.69</v>
          </cell>
        </row>
        <row r="2040">
          <cell r="A2040" t="str">
            <v>18-65</v>
          </cell>
          <cell r="B2040" t="str">
            <v>Add to item18-51 or 18-58 if removal only</v>
          </cell>
          <cell r="D2040" t="str">
            <v>Metre</v>
          </cell>
          <cell r="E2040" t="str">
            <v>18-65</v>
          </cell>
          <cell r="F2040">
            <v>24.79</v>
          </cell>
        </row>
        <row r="2041">
          <cell r="A2041" t="str">
            <v>18-66</v>
          </cell>
          <cell r="B2041" t="str">
            <v>Add to item18-52 or 18-59 if fremoval only</v>
          </cell>
          <cell r="D2041" t="str">
            <v>Metre</v>
          </cell>
          <cell r="E2041" t="str">
            <v>18-66</v>
          </cell>
          <cell r="F2041">
            <v>34.08</v>
          </cell>
        </row>
        <row r="2042">
          <cell r="A2042" t="str">
            <v>18-67</v>
          </cell>
          <cell r="B2042" t="str">
            <v>Add to item18-53 or 18-60 if removal only</v>
          </cell>
          <cell r="D2042" t="str">
            <v>Metre</v>
          </cell>
          <cell r="E2042" t="str">
            <v>18-67</v>
          </cell>
          <cell r="F2042">
            <v>46.49</v>
          </cell>
        </row>
        <row r="2043">
          <cell r="A2043" t="str">
            <v>18-68</v>
          </cell>
          <cell r="B2043" t="str">
            <v>Add to item18-54 or 18-61 if  removal only</v>
          </cell>
          <cell r="D2043" t="str">
            <v>Metre</v>
          </cell>
          <cell r="E2043" t="str">
            <v>18-68</v>
          </cell>
          <cell r="F2043">
            <v>46.49</v>
          </cell>
        </row>
        <row r="2044">
          <cell r="A2044" t="str">
            <v>18-69</v>
          </cell>
          <cell r="B2044" t="str">
            <v>Prepare surface clean of all dust, dirt etc of MS pipe. 15mm dia  and apply two coats of bitumen solution and then wrap all round with bitumen paper duly dipped in bitumen solution with  overlap of 100mm (excl of cost of pipe)</v>
          </cell>
          <cell r="D2044" t="str">
            <v>Metre</v>
          </cell>
          <cell r="E2044" t="str">
            <v>18-69</v>
          </cell>
          <cell r="F2044">
            <v>35.57</v>
          </cell>
        </row>
        <row r="2045">
          <cell r="A2045" t="str">
            <v>18-70</v>
          </cell>
          <cell r="B2045" t="str">
            <v>Prepare surface clean of all dust, dirt etc of MS pipe. 20mm dia  and apply two coats of bitumen solution and then wrap all round with bitumen paper dully dipped in bitumen solution with an overlap of 100mm (exclusive of cost of pipe)</v>
          </cell>
          <cell r="D2045" t="str">
            <v>Metre</v>
          </cell>
          <cell r="E2045" t="str">
            <v>18-70</v>
          </cell>
          <cell r="F2045">
            <v>43.94</v>
          </cell>
        </row>
        <row r="2046">
          <cell r="A2046" t="str">
            <v>18-71</v>
          </cell>
          <cell r="B2046" t="str">
            <v>Prepare surface clean of all dust, dirt etc of MS pipe. 25mm dia  and apply two coats of bitumen solution and then wrap all round with bitumen paper dully dipped in bitumen solution with an overlap of 100mm (exclusive of cost of pipe)</v>
          </cell>
          <cell r="D2046" t="str">
            <v>Metre</v>
          </cell>
          <cell r="E2046" t="str">
            <v>18-71</v>
          </cell>
          <cell r="F2046">
            <v>53.37</v>
          </cell>
        </row>
        <row r="2047">
          <cell r="A2047" t="str">
            <v>18-72</v>
          </cell>
          <cell r="B2047" t="str">
            <v>Prepare surface clean of all dust, dirt etc of MS pipe. 40mm dia  and apply two coats of bitumen solution and then wrap all round with bitumen paper dully dipped in bitumen solution with an overlap of 100mm (exclusive of cost of pipe)</v>
          </cell>
          <cell r="D2047" t="str">
            <v>Metre</v>
          </cell>
          <cell r="E2047" t="str">
            <v>18-72</v>
          </cell>
          <cell r="F2047">
            <v>74.44</v>
          </cell>
        </row>
        <row r="2048">
          <cell r="A2048" t="str">
            <v>18-73</v>
          </cell>
          <cell r="B2048" t="str">
            <v>Prepare surface clean of all dust, dirt etc of MS pipe. 50mm dia  and apply two coats of bitumen solution and then wrap all round with bitumen paper dully dipped in bitumen solution with an overlap of 100mm (exclusive of cost of pipe)</v>
          </cell>
          <cell r="D2048" t="str">
            <v>Metre</v>
          </cell>
          <cell r="E2048" t="str">
            <v>18-73</v>
          </cell>
          <cell r="F2048">
            <v>90.57</v>
          </cell>
        </row>
        <row r="2049">
          <cell r="A2049" t="str">
            <v>18-74</v>
          </cell>
          <cell r="B2049" t="str">
            <v>Prepare surface clean of all dust, dirt etc of MS pipe. 65mm dia  and apply two coats of bitumen solution and then wrap all round with bitumen paper dully dipped in bitumen solution with an overlap of 100mm (exclusive of cost of pipe)</v>
          </cell>
          <cell r="D2049" t="str">
            <v>Metre</v>
          </cell>
          <cell r="E2049" t="str">
            <v>18-74</v>
          </cell>
          <cell r="F2049">
            <v>118.66</v>
          </cell>
        </row>
        <row r="2050">
          <cell r="A2050" t="str">
            <v>18-75</v>
          </cell>
          <cell r="B2050" t="str">
            <v>Prepare surface clean of all dust, dirt etc of MS pipe. 80mm dia  and apply two coats of bitumen solution and then wrap all round with bitumen paper dully dipped in bitumen solution with an overlap of 100mm (exclusive of cost of pipe)</v>
          </cell>
          <cell r="D2050" t="str">
            <v>Metre</v>
          </cell>
          <cell r="E2050" t="str">
            <v>18-75</v>
          </cell>
          <cell r="F2050">
            <v>130.38999999999999</v>
          </cell>
        </row>
        <row r="2051">
          <cell r="A2051" t="str">
            <v>18-76</v>
          </cell>
          <cell r="B2051" t="str">
            <v>Prepare surface clean of all dust, dirt etc of MS pipe. 100mm dia  and apply two coats of bitumen solution and then wrap all round with bitumen paper dully dipped in bitumen solution with an overlap of 100mm (exclusive of cost of pipe)</v>
          </cell>
          <cell r="D2051" t="str">
            <v>Metre</v>
          </cell>
          <cell r="E2051" t="str">
            <v>18-76</v>
          </cell>
          <cell r="F2051">
            <v>165.1</v>
          </cell>
        </row>
        <row r="2052">
          <cell r="A2052" t="str">
            <v>18-77</v>
          </cell>
          <cell r="B2052" t="str">
            <v>Prepare surface clean of all dust, dirt etc of MS pipe. 150mm dia  and apply two coats of bitumen solution and then wrap all round with bitumen paper dully dipped in bitumen solution with an overlap of 100mm (exclusive of cost of pipe)</v>
          </cell>
          <cell r="D2052" t="str">
            <v>Metre</v>
          </cell>
          <cell r="E2052" t="str">
            <v>18-77</v>
          </cell>
          <cell r="F2052">
            <v>215.39</v>
          </cell>
        </row>
        <row r="2053">
          <cell r="B2053" t="str">
            <v>SOCKET GI</v>
          </cell>
        </row>
        <row r="2054">
          <cell r="A2054" t="str">
            <v>18-78</v>
          </cell>
          <cell r="B2054" t="str">
            <v>Socket GI, 15mm dia, supply and fixing.</v>
          </cell>
          <cell r="D2054" t="str">
            <v>Each</v>
          </cell>
          <cell r="E2054" t="str">
            <v>18-78</v>
          </cell>
          <cell r="F2054">
            <v>34.78</v>
          </cell>
        </row>
        <row r="2055">
          <cell r="A2055" t="str">
            <v>18-79</v>
          </cell>
          <cell r="B2055" t="str">
            <v>Socket GI, 20mm dia, supply and fixing.</v>
          </cell>
          <cell r="D2055" t="str">
            <v>Each</v>
          </cell>
          <cell r="E2055" t="str">
            <v>18-79</v>
          </cell>
          <cell r="F2055">
            <v>46.17</v>
          </cell>
        </row>
        <row r="2056">
          <cell r="A2056" t="str">
            <v>18-80</v>
          </cell>
          <cell r="B2056" t="str">
            <v>Socket GI, 25mm dia, supply and fixing.</v>
          </cell>
          <cell r="D2056" t="str">
            <v>Each</v>
          </cell>
          <cell r="E2056" t="str">
            <v>18-80</v>
          </cell>
          <cell r="F2056">
            <v>69.989999999999995</v>
          </cell>
        </row>
        <row r="2057">
          <cell r="A2057" t="str">
            <v>18-81</v>
          </cell>
          <cell r="B2057" t="str">
            <v>Socket GI, 40 dia, supply and fixing.</v>
          </cell>
          <cell r="D2057" t="str">
            <v>Each</v>
          </cell>
          <cell r="E2057" t="str">
            <v>18-81</v>
          </cell>
          <cell r="F2057">
            <v>117.07</v>
          </cell>
        </row>
        <row r="2058">
          <cell r="A2058" t="str">
            <v>18-82</v>
          </cell>
          <cell r="B2058" t="str">
            <v>Socket GI, 50mm dia, supply and fixing.</v>
          </cell>
          <cell r="D2058" t="str">
            <v>Each</v>
          </cell>
          <cell r="E2058" t="str">
            <v>18-82</v>
          </cell>
          <cell r="F2058">
            <v>188.47</v>
          </cell>
        </row>
        <row r="2059">
          <cell r="A2059" t="str">
            <v>18-83</v>
          </cell>
          <cell r="B2059" t="str">
            <v>Socket GI, 65mm dia, supply and fixing.</v>
          </cell>
          <cell r="D2059" t="str">
            <v>Each</v>
          </cell>
          <cell r="E2059" t="str">
            <v>18-83</v>
          </cell>
          <cell r="F2059">
            <v>344.52</v>
          </cell>
        </row>
        <row r="2060">
          <cell r="A2060" t="str">
            <v>18-84</v>
          </cell>
          <cell r="B2060" t="str">
            <v>Socket GI, 80mm dia, supply and fixing.</v>
          </cell>
          <cell r="D2060" t="str">
            <v>Each</v>
          </cell>
          <cell r="E2060" t="str">
            <v>18-84</v>
          </cell>
          <cell r="F2060">
            <v>597.87</v>
          </cell>
        </row>
        <row r="2061">
          <cell r="A2061" t="str">
            <v>18-85</v>
          </cell>
          <cell r="B2061" t="str">
            <v>Socket GI, 100mm dia, supply and fixing.</v>
          </cell>
          <cell r="D2061" t="str">
            <v>Each</v>
          </cell>
          <cell r="E2061" t="str">
            <v>18-85</v>
          </cell>
          <cell r="F2061">
            <v>857.81</v>
          </cell>
        </row>
        <row r="2062">
          <cell r="A2062" t="str">
            <v>18-86</v>
          </cell>
          <cell r="B2062" t="str">
            <v>Socket GI, 150mm dia, supply and fixing.</v>
          </cell>
          <cell r="D2062" t="str">
            <v>Each</v>
          </cell>
          <cell r="E2062" t="str">
            <v>18-86</v>
          </cell>
          <cell r="F2062">
            <v>2902.12</v>
          </cell>
        </row>
        <row r="2063">
          <cell r="B2063" t="str">
            <v>SOCKET REDUCING GI</v>
          </cell>
        </row>
        <row r="2064">
          <cell r="A2064" t="str">
            <v>18-87</v>
          </cell>
          <cell r="B2064" t="str">
            <v>Socket Reducing  GI, 20 x 15mm dia, supply and fixing.</v>
          </cell>
          <cell r="D2064" t="str">
            <v>Each</v>
          </cell>
          <cell r="E2064" t="str">
            <v>18-87</v>
          </cell>
          <cell r="F2064">
            <v>60.1</v>
          </cell>
        </row>
        <row r="2065">
          <cell r="A2065" t="str">
            <v>18-88</v>
          </cell>
          <cell r="B2065" t="str">
            <v>Socket Reducing  GI, 25x20mm dia, supply and fixing.</v>
          </cell>
          <cell r="D2065" t="str">
            <v>Each</v>
          </cell>
          <cell r="E2065" t="str">
            <v>18-88</v>
          </cell>
          <cell r="F2065">
            <v>74.95</v>
          </cell>
        </row>
        <row r="2066">
          <cell r="A2066" t="str">
            <v>18-89</v>
          </cell>
          <cell r="B2066" t="str">
            <v>Socket Reducing  GI, 40x25mm dia, supply and fixing.</v>
          </cell>
          <cell r="D2066" t="str">
            <v>Each</v>
          </cell>
          <cell r="E2066" t="str">
            <v>18-89</v>
          </cell>
          <cell r="F2066">
            <v>134.22999999999999</v>
          </cell>
        </row>
        <row r="2067">
          <cell r="A2067" t="str">
            <v>18-90</v>
          </cell>
          <cell r="B2067" t="str">
            <v>Socket Reducing  GI, 50x40mm dia, supply and fixing.</v>
          </cell>
          <cell r="D2067" t="str">
            <v>Each</v>
          </cell>
          <cell r="E2067" t="str">
            <v>18-90</v>
          </cell>
          <cell r="F2067">
            <v>200.86</v>
          </cell>
        </row>
        <row r="2068">
          <cell r="A2068" t="str">
            <v>18-91</v>
          </cell>
          <cell r="B2068" t="str">
            <v>Socket Reducing  GI, 65x50mm dia, supply and fixing.</v>
          </cell>
          <cell r="D2068" t="str">
            <v>Each</v>
          </cell>
          <cell r="E2068" t="str">
            <v>18-91</v>
          </cell>
          <cell r="F2068">
            <v>407.43</v>
          </cell>
        </row>
        <row r="2069">
          <cell r="A2069" t="str">
            <v>18-92</v>
          </cell>
          <cell r="B2069" t="str">
            <v>Socket Reducing  GI, 80x65mm dia, supply and fixing.</v>
          </cell>
          <cell r="D2069" t="str">
            <v>Each</v>
          </cell>
          <cell r="E2069" t="str">
            <v>18-92</v>
          </cell>
          <cell r="F2069">
            <v>624.54999999999995</v>
          </cell>
        </row>
        <row r="2070">
          <cell r="A2070" t="str">
            <v>18-93</v>
          </cell>
          <cell r="B2070" t="str">
            <v>Socket Reducing  GI, 100x80mm dia, supply and fixing.</v>
          </cell>
          <cell r="D2070" t="str">
            <v>Each</v>
          </cell>
          <cell r="E2070" t="str">
            <v>18-93</v>
          </cell>
          <cell r="F2070">
            <v>1068.26</v>
          </cell>
        </row>
        <row r="2071">
          <cell r="A2071" t="str">
            <v>18-94</v>
          </cell>
          <cell r="B2071" t="str">
            <v>Socket Reducing  GI, 150x100mm dia, supply and fixing.</v>
          </cell>
          <cell r="D2071" t="str">
            <v>Each</v>
          </cell>
          <cell r="E2071" t="str">
            <v>18-94</v>
          </cell>
          <cell r="F2071">
            <v>3227.78</v>
          </cell>
        </row>
        <row r="2072">
          <cell r="B2072" t="str">
            <v>BEND GI 45'/90'</v>
          </cell>
        </row>
        <row r="2073">
          <cell r="A2073" t="str">
            <v>18-95</v>
          </cell>
          <cell r="B2073" t="str">
            <v>Bend GI 45' / 90', 15mm dia, supply and fixing.</v>
          </cell>
          <cell r="D2073" t="str">
            <v>Each</v>
          </cell>
          <cell r="E2073" t="str">
            <v>18-95</v>
          </cell>
          <cell r="F2073">
            <v>80.91</v>
          </cell>
        </row>
        <row r="2074">
          <cell r="A2074" t="str">
            <v>18-96</v>
          </cell>
          <cell r="B2074" t="str">
            <v>Bend GI 45' / 90', 20mm dia, supply and fixing.</v>
          </cell>
          <cell r="D2074" t="str">
            <v>Each</v>
          </cell>
          <cell r="E2074" t="str">
            <v>18-96</v>
          </cell>
          <cell r="F2074">
            <v>107.44</v>
          </cell>
        </row>
        <row r="2075">
          <cell r="A2075" t="str">
            <v>18-97</v>
          </cell>
          <cell r="B2075" t="str">
            <v>Bend GI 45' / 90', 25mm dia, supply and fixing.</v>
          </cell>
          <cell r="D2075" t="str">
            <v>Each</v>
          </cell>
          <cell r="E2075" t="str">
            <v>18-97</v>
          </cell>
          <cell r="F2075">
            <v>148.41</v>
          </cell>
        </row>
        <row r="2076">
          <cell r="A2076" t="str">
            <v>18-98</v>
          </cell>
          <cell r="B2076" t="str">
            <v>Bend GI 45' / 90', 40mm dia, supply and fixing.</v>
          </cell>
          <cell r="D2076" t="str">
            <v>Each</v>
          </cell>
          <cell r="E2076" t="str">
            <v>18-98</v>
          </cell>
          <cell r="F2076">
            <v>322.77</v>
          </cell>
        </row>
        <row r="2077">
          <cell r="A2077" t="str">
            <v>18-99</v>
          </cell>
          <cell r="B2077" t="str">
            <v>Bend GI 45' / 90', 50mm dia, supply and fixing.</v>
          </cell>
          <cell r="D2077" t="str">
            <v>Each</v>
          </cell>
          <cell r="E2077" t="str">
            <v>18-99</v>
          </cell>
          <cell r="F2077">
            <v>574.27</v>
          </cell>
        </row>
        <row r="2078">
          <cell r="A2078" t="str">
            <v>18-100</v>
          </cell>
          <cell r="B2078" t="str">
            <v>Bend GI 45' / 90', 65mm dia, supply and fixing.</v>
          </cell>
          <cell r="D2078" t="str">
            <v>Each</v>
          </cell>
          <cell r="E2078" t="str">
            <v>18-100</v>
          </cell>
          <cell r="F2078">
            <v>1089.3699999999999</v>
          </cell>
        </row>
        <row r="2079">
          <cell r="A2079" t="str">
            <v>18-101</v>
          </cell>
          <cell r="B2079" t="str">
            <v>Bend GI 45' / 90', 80mm dia, supply and fixing.</v>
          </cell>
          <cell r="D2079" t="str">
            <v>Each</v>
          </cell>
          <cell r="E2079" t="str">
            <v>18-101</v>
          </cell>
          <cell r="F2079">
            <v>1512.17</v>
          </cell>
        </row>
        <row r="2080">
          <cell r="A2080" t="str">
            <v>18-102</v>
          </cell>
          <cell r="B2080" t="str">
            <v>Bend GI 45' / 90', 100mm dia, supply and fixing.</v>
          </cell>
          <cell r="D2080" t="str">
            <v>Each</v>
          </cell>
          <cell r="E2080" t="str">
            <v>18-102</v>
          </cell>
          <cell r="F2080">
            <v>2965.03</v>
          </cell>
        </row>
        <row r="2081">
          <cell r="A2081" t="str">
            <v>18-103</v>
          </cell>
          <cell r="B2081" t="str">
            <v>Bend GI 45' / 90', 150mm dia, supply and fixing.</v>
          </cell>
          <cell r="D2081" t="str">
            <v>Each</v>
          </cell>
          <cell r="E2081" t="str">
            <v>18-103</v>
          </cell>
          <cell r="F2081">
            <v>12887.51</v>
          </cell>
        </row>
        <row r="2082">
          <cell r="B2082" t="str">
            <v xml:space="preserve">Elbow GI </v>
          </cell>
        </row>
        <row r="2083">
          <cell r="A2083" t="str">
            <v>18-104</v>
          </cell>
          <cell r="B2083" t="str">
            <v>Elbow GI, 15mm dia, supply and fixing.</v>
          </cell>
          <cell r="D2083" t="str">
            <v>Each</v>
          </cell>
          <cell r="E2083" t="str">
            <v>18-104</v>
          </cell>
          <cell r="F2083">
            <v>38.06</v>
          </cell>
        </row>
        <row r="2084">
          <cell r="A2084" t="str">
            <v>18-105</v>
          </cell>
          <cell r="B2084" t="str">
            <v>Elbow GI, 20mm dia, supply and fixing.</v>
          </cell>
          <cell r="D2084" t="str">
            <v>Each</v>
          </cell>
          <cell r="E2084" t="str">
            <v>18-105</v>
          </cell>
          <cell r="F2084">
            <v>54.47</v>
          </cell>
        </row>
        <row r="2085">
          <cell r="A2085" t="str">
            <v>18-106</v>
          </cell>
          <cell r="B2085" t="str">
            <v>Elbow GI, 25mm dia, supply and fixing.</v>
          </cell>
          <cell r="D2085" t="str">
            <v>Each</v>
          </cell>
          <cell r="E2085" t="str">
            <v>18-106</v>
          </cell>
          <cell r="F2085">
            <v>85.97</v>
          </cell>
        </row>
        <row r="2086">
          <cell r="A2086" t="str">
            <v>18-107</v>
          </cell>
          <cell r="B2086" t="str">
            <v>Elbow GI, 40mm dia, supply and fixing.</v>
          </cell>
          <cell r="D2086" t="str">
            <v>Each</v>
          </cell>
          <cell r="E2086" t="str">
            <v>18-107</v>
          </cell>
          <cell r="F2086">
            <v>151.37</v>
          </cell>
        </row>
        <row r="2087">
          <cell r="A2087" t="str">
            <v>18-108</v>
          </cell>
          <cell r="B2087" t="str">
            <v>Elbow GI, 50mm dia, supply and fixing.</v>
          </cell>
          <cell r="D2087" t="str">
            <v>Each</v>
          </cell>
          <cell r="E2087" t="str">
            <v>18-108</v>
          </cell>
          <cell r="F2087">
            <v>262.07</v>
          </cell>
        </row>
        <row r="2088">
          <cell r="A2088" t="str">
            <v>18-109</v>
          </cell>
          <cell r="B2088" t="str">
            <v>Elbow GI, 65mm dia, supply and fixing.</v>
          </cell>
          <cell r="D2088" t="str">
            <v>Each</v>
          </cell>
          <cell r="E2088" t="str">
            <v>18-109</v>
          </cell>
          <cell r="F2088">
            <v>480.89</v>
          </cell>
        </row>
        <row r="2089">
          <cell r="A2089" t="str">
            <v>18-110</v>
          </cell>
          <cell r="B2089" t="str">
            <v>Elbow GI, 80mm dia, supply and fixing.</v>
          </cell>
          <cell r="D2089" t="str">
            <v>Each</v>
          </cell>
          <cell r="E2089" t="str">
            <v>18-110</v>
          </cell>
          <cell r="F2089">
            <v>887.78</v>
          </cell>
        </row>
        <row r="2090">
          <cell r="A2090" t="str">
            <v>18-111</v>
          </cell>
          <cell r="B2090" t="str">
            <v>Elbow GI, 100mm dia, supply and fixing.</v>
          </cell>
          <cell r="D2090" t="str">
            <v>Each</v>
          </cell>
          <cell r="E2090" t="str">
            <v>18-111</v>
          </cell>
          <cell r="F2090">
            <v>1429.43</v>
          </cell>
        </row>
        <row r="2091">
          <cell r="A2091" t="str">
            <v>18-112</v>
          </cell>
          <cell r="B2091" t="str">
            <v>Elbow GI, 150mm dia, supply and fixing.</v>
          </cell>
          <cell r="D2091" t="str">
            <v>Each</v>
          </cell>
          <cell r="E2091" t="str">
            <v>18-112</v>
          </cell>
          <cell r="F2091">
            <v>5480.49</v>
          </cell>
        </row>
        <row r="2092">
          <cell r="A2092" t="str">
            <v>18-113</v>
          </cell>
          <cell r="B2092" t="str">
            <v>Same as item 18-78 or 18-87 or 18-95 or  18-104 but fixing only.</v>
          </cell>
          <cell r="D2092" t="str">
            <v>Each</v>
          </cell>
          <cell r="E2092" t="str">
            <v>18-113</v>
          </cell>
          <cell r="F2092">
            <v>8.68</v>
          </cell>
        </row>
        <row r="2093">
          <cell r="A2093" t="str">
            <v>18-114</v>
          </cell>
          <cell r="B2093" t="str">
            <v>Same as item 18-79 or 18-87 or 18-96 or  18-105 but fixing only.</v>
          </cell>
          <cell r="D2093" t="str">
            <v>Each</v>
          </cell>
          <cell r="E2093" t="str">
            <v>18-114</v>
          </cell>
          <cell r="F2093">
            <v>10.39</v>
          </cell>
        </row>
        <row r="2094">
          <cell r="A2094" t="str">
            <v>18-115</v>
          </cell>
          <cell r="B2094" t="str">
            <v>Same as item 18-80 or 18-89 or 18-97 or  18-106 but fixing only.</v>
          </cell>
          <cell r="D2094" t="str">
            <v>Each</v>
          </cell>
          <cell r="E2094" t="str">
            <v>18-115</v>
          </cell>
          <cell r="F2094">
            <v>11.29</v>
          </cell>
        </row>
        <row r="2095">
          <cell r="A2095" t="str">
            <v>18-116</v>
          </cell>
          <cell r="B2095" t="str">
            <v>Same as item 18-81 or 18-90 or 18-98 or  18-107 but fixing only.</v>
          </cell>
          <cell r="D2095" t="str">
            <v>Each</v>
          </cell>
          <cell r="E2095" t="str">
            <v>18-116</v>
          </cell>
          <cell r="F2095">
            <v>14.25</v>
          </cell>
        </row>
        <row r="2096">
          <cell r="A2096" t="str">
            <v>18-117</v>
          </cell>
          <cell r="B2096" t="str">
            <v>Same as item 18-82 or 18-91 or 18-99 or  18-108 but fixing only.</v>
          </cell>
          <cell r="D2096" t="str">
            <v>Each</v>
          </cell>
          <cell r="E2096" t="str">
            <v>18-117</v>
          </cell>
          <cell r="F2096">
            <v>17.420000000000002</v>
          </cell>
        </row>
        <row r="2097">
          <cell r="A2097" t="str">
            <v>18-118</v>
          </cell>
          <cell r="B2097" t="str">
            <v>Same as item 18-83 or 18-92 or 18-100 or  18-109 but fixing only.</v>
          </cell>
          <cell r="D2097" t="str">
            <v>Each</v>
          </cell>
          <cell r="E2097" t="str">
            <v>18-118</v>
          </cell>
          <cell r="F2097">
            <v>18.32</v>
          </cell>
        </row>
        <row r="2098">
          <cell r="A2098" t="str">
            <v>18-119</v>
          </cell>
          <cell r="B2098" t="str">
            <v>Same as item 18-84 or 18-93 or 18-101 or  18-110 but fixing only.</v>
          </cell>
          <cell r="D2098" t="str">
            <v>Each</v>
          </cell>
          <cell r="E2098" t="str">
            <v>18-119</v>
          </cell>
          <cell r="F2098">
            <v>26.71</v>
          </cell>
        </row>
        <row r="2099">
          <cell r="A2099" t="str">
            <v>18-120</v>
          </cell>
          <cell r="B2099" t="str">
            <v>Same as item 18-85 or 18-94 or 18-102 or  18-111 but fixing only.</v>
          </cell>
          <cell r="D2099" t="str">
            <v>Each</v>
          </cell>
          <cell r="E2099" t="str">
            <v>18-120</v>
          </cell>
          <cell r="F2099">
            <v>26.71</v>
          </cell>
        </row>
        <row r="2100">
          <cell r="A2100" t="str">
            <v>18-121</v>
          </cell>
          <cell r="B2100" t="str">
            <v>Same as item 18-86 or 18-95 or 18-103 or  18-112 but fixing only.</v>
          </cell>
          <cell r="D2100" t="str">
            <v>Each</v>
          </cell>
          <cell r="E2100" t="str">
            <v>18-121</v>
          </cell>
          <cell r="F2100">
            <v>32.36</v>
          </cell>
        </row>
        <row r="2101">
          <cell r="A2101" t="str">
            <v>18-122</v>
          </cell>
          <cell r="B2101" t="str">
            <v>Add to item  18-78, 18-87, 18-95, 18-104,18-113, if removal only</v>
          </cell>
          <cell r="D2101" t="str">
            <v>Each</v>
          </cell>
          <cell r="E2101" t="str">
            <v>18-122</v>
          </cell>
          <cell r="F2101">
            <v>2.4900000000000002</v>
          </cell>
        </row>
        <row r="2102">
          <cell r="A2102" t="str">
            <v>18-123</v>
          </cell>
          <cell r="B2102" t="str">
            <v>Add to item  18-79, 18-88, 18-96, 18-105,18-114, if removal only</v>
          </cell>
          <cell r="D2102" t="str">
            <v>Each</v>
          </cell>
          <cell r="E2102" t="str">
            <v>18-123</v>
          </cell>
          <cell r="F2102">
            <v>3.1</v>
          </cell>
        </row>
        <row r="2103">
          <cell r="A2103" t="str">
            <v>18-124</v>
          </cell>
          <cell r="B2103" t="str">
            <v>Add to item  18-80 18-89, 18-97, 18-106,18-115, if removal only</v>
          </cell>
          <cell r="D2103" t="str">
            <v>Each</v>
          </cell>
          <cell r="E2103" t="str">
            <v>18-124</v>
          </cell>
          <cell r="F2103">
            <v>4.6500000000000004</v>
          </cell>
        </row>
        <row r="2104">
          <cell r="A2104" t="str">
            <v>18-125</v>
          </cell>
          <cell r="B2104" t="str">
            <v>Add to item  18-81 18-90 18-98, 18-107,18-116, if removal only</v>
          </cell>
          <cell r="D2104" t="str">
            <v>Each</v>
          </cell>
          <cell r="E2104" t="str">
            <v>18-125</v>
          </cell>
          <cell r="F2104">
            <v>4.6500000000000004</v>
          </cell>
        </row>
        <row r="2105">
          <cell r="A2105" t="str">
            <v>18-126</v>
          </cell>
          <cell r="B2105" t="str">
            <v>Add to item  18-82 18-91 18-99, 18-108,18-117, if removal only</v>
          </cell>
          <cell r="D2105" t="str">
            <v>Each</v>
          </cell>
          <cell r="E2105" t="str">
            <v>18-126</v>
          </cell>
          <cell r="F2105">
            <v>6.35</v>
          </cell>
        </row>
        <row r="2106">
          <cell r="A2106" t="str">
            <v>18-127</v>
          </cell>
          <cell r="B2106" t="str">
            <v>Add to item  18-83 18-92 18-100 18-109,18-118, if removal only</v>
          </cell>
          <cell r="D2106" t="str">
            <v>Each</v>
          </cell>
          <cell r="E2106" t="str">
            <v>18-127</v>
          </cell>
          <cell r="F2106">
            <v>6.35</v>
          </cell>
        </row>
        <row r="2107">
          <cell r="A2107" t="str">
            <v>18-128</v>
          </cell>
          <cell r="B2107" t="str">
            <v>Add to item  18-84 18-93 18-101 18-110,18-119, if removal only</v>
          </cell>
          <cell r="D2107" t="str">
            <v>Each</v>
          </cell>
          <cell r="E2107" t="str">
            <v>18-128</v>
          </cell>
          <cell r="F2107">
            <v>9.2899999999999991</v>
          </cell>
        </row>
        <row r="2108">
          <cell r="A2108" t="str">
            <v>18-129</v>
          </cell>
          <cell r="B2108" t="str">
            <v>Add to item  18-85 18-94 18-102 18-111,18-120, if removal only</v>
          </cell>
          <cell r="D2108" t="str">
            <v>Each</v>
          </cell>
          <cell r="E2108" t="str">
            <v>18-129</v>
          </cell>
          <cell r="F2108">
            <v>10.85</v>
          </cell>
        </row>
        <row r="2109">
          <cell r="A2109" t="str">
            <v>18-130</v>
          </cell>
          <cell r="B2109" t="str">
            <v>Add to item  18-86 18-95 18-103 18-112,18-121, if removal only</v>
          </cell>
          <cell r="D2109" t="str">
            <v>Each</v>
          </cell>
          <cell r="E2109" t="str">
            <v>18-130</v>
          </cell>
          <cell r="F2109">
            <v>10.85</v>
          </cell>
        </row>
        <row r="2110">
          <cell r="B2110" t="str">
            <v>Tee  Equal GI</v>
          </cell>
        </row>
        <row r="2111">
          <cell r="A2111" t="str">
            <v>18-131</v>
          </cell>
          <cell r="B2111" t="str">
            <v>Tee Equal  GI, 15mm dia, supply and fixing.</v>
          </cell>
          <cell r="D2111" t="str">
            <v>Each</v>
          </cell>
          <cell r="E2111" t="str">
            <v>18-131</v>
          </cell>
          <cell r="F2111">
            <v>47.06</v>
          </cell>
        </row>
        <row r="2112">
          <cell r="A2112" t="str">
            <v>18-132</v>
          </cell>
          <cell r="B2112" t="str">
            <v>Tee Equal  GI, 20mm dia, supply and fixing.</v>
          </cell>
          <cell r="D2112" t="str">
            <v>Each</v>
          </cell>
          <cell r="E2112" t="str">
            <v>18-132</v>
          </cell>
          <cell r="F2112">
            <v>77.12</v>
          </cell>
        </row>
        <row r="2113">
          <cell r="A2113" t="str">
            <v>18-133</v>
          </cell>
          <cell r="B2113" t="str">
            <v>Tee Equal  GI, 25mm dia, supply and fixing.</v>
          </cell>
          <cell r="D2113" t="str">
            <v>Each</v>
          </cell>
          <cell r="E2113" t="str">
            <v>18-133</v>
          </cell>
          <cell r="F2113">
            <v>112.86</v>
          </cell>
        </row>
        <row r="2114">
          <cell r="A2114" t="str">
            <v>18-134</v>
          </cell>
          <cell r="B2114" t="str">
            <v>Tee Equal  GI, 40mm dia, supply and fixing.</v>
          </cell>
          <cell r="D2114" t="str">
            <v>Each</v>
          </cell>
          <cell r="E2114" t="str">
            <v>18-134</v>
          </cell>
          <cell r="F2114">
            <v>203.98</v>
          </cell>
        </row>
        <row r="2115">
          <cell r="A2115" t="str">
            <v>18-135</v>
          </cell>
          <cell r="B2115" t="str">
            <v>Tee Equal  GI, 50mm dia, supply and fixing.</v>
          </cell>
          <cell r="D2115" t="str">
            <v>Each</v>
          </cell>
          <cell r="E2115" t="str">
            <v>18-135</v>
          </cell>
          <cell r="F2115">
            <v>309.06</v>
          </cell>
        </row>
        <row r="2116">
          <cell r="A2116" t="str">
            <v>18-136</v>
          </cell>
          <cell r="B2116" t="str">
            <v>Tee Equal  GI, 65mm dia, supply and fixing.</v>
          </cell>
          <cell r="D2116" t="str">
            <v>Each</v>
          </cell>
          <cell r="E2116" t="str">
            <v>18-136</v>
          </cell>
          <cell r="F2116">
            <v>717.65</v>
          </cell>
        </row>
        <row r="2117">
          <cell r="A2117" t="str">
            <v>18-137</v>
          </cell>
          <cell r="B2117" t="str">
            <v>Tee Equal  GI, 80mm dia, supply and fixing.</v>
          </cell>
          <cell r="D2117" t="str">
            <v>Each</v>
          </cell>
          <cell r="E2117" t="str">
            <v>18-137</v>
          </cell>
          <cell r="F2117">
            <v>1027.6199999999999</v>
          </cell>
        </row>
        <row r="2118">
          <cell r="A2118" t="str">
            <v>18-138</v>
          </cell>
          <cell r="B2118" t="str">
            <v>Tee Equal  GI, 100mm dia, supply and fixing.</v>
          </cell>
          <cell r="D2118" t="str">
            <v>Each</v>
          </cell>
          <cell r="E2118" t="str">
            <v>18-138</v>
          </cell>
          <cell r="F2118">
            <v>1698.85</v>
          </cell>
        </row>
        <row r="2119">
          <cell r="A2119" t="str">
            <v>18-139</v>
          </cell>
          <cell r="B2119" t="str">
            <v>Tee Equal  GI, 150mm dia, supply and fixing.</v>
          </cell>
          <cell r="D2119" t="str">
            <v>Each</v>
          </cell>
          <cell r="E2119" t="str">
            <v>18-139</v>
          </cell>
          <cell r="F2119">
            <v>8364.83</v>
          </cell>
        </row>
        <row r="2120">
          <cell r="B2120" t="str">
            <v>Tee  Reducing GI</v>
          </cell>
        </row>
        <row r="2121">
          <cell r="A2121" t="str">
            <v>18-140</v>
          </cell>
          <cell r="B2121" t="str">
            <v>Tee Reducing GI, 20 x 15mm dia, supply and fixing.</v>
          </cell>
          <cell r="D2121" t="str">
            <v>Each</v>
          </cell>
          <cell r="E2121" t="str">
            <v>18-140</v>
          </cell>
          <cell r="F2121">
            <v>90.82</v>
          </cell>
        </row>
        <row r="2122">
          <cell r="A2122" t="str">
            <v>18-141</v>
          </cell>
          <cell r="B2122" t="str">
            <v>Tee Reducing GI, 25x20mm dia, supply and fixing.</v>
          </cell>
          <cell r="D2122" t="str">
            <v>Each</v>
          </cell>
          <cell r="E2122" t="str">
            <v>18-141</v>
          </cell>
          <cell r="F2122">
            <v>139.88</v>
          </cell>
        </row>
        <row r="2123">
          <cell r="A2123" t="str">
            <v>18-142</v>
          </cell>
          <cell r="B2123" t="str">
            <v>Tee Reducing GI, 40x25mm dia, supply and fixing.</v>
          </cell>
          <cell r="D2123" t="str">
            <v>Each</v>
          </cell>
          <cell r="E2123" t="str">
            <v>18-142</v>
          </cell>
          <cell r="F2123">
            <v>256.08999999999997</v>
          </cell>
        </row>
        <row r="2124">
          <cell r="A2124" t="str">
            <v>18-143</v>
          </cell>
          <cell r="B2124" t="str">
            <v>Tee Reducing GI, 50x40mm dia, supply and fixing.</v>
          </cell>
          <cell r="D2124" t="str">
            <v>Each</v>
          </cell>
          <cell r="E2124" t="str">
            <v>18-143</v>
          </cell>
          <cell r="F2124">
            <v>373.95</v>
          </cell>
        </row>
        <row r="2125">
          <cell r="A2125" t="str">
            <v>18-144</v>
          </cell>
          <cell r="B2125" t="str">
            <v>Tee Reducing GI,65x50mm dia, supply and fixing.</v>
          </cell>
          <cell r="D2125" t="str">
            <v>Each</v>
          </cell>
          <cell r="E2125" t="str">
            <v>18-144</v>
          </cell>
          <cell r="F2125">
            <v>824.16</v>
          </cell>
        </row>
        <row r="2126">
          <cell r="A2126" t="str">
            <v>18-145</v>
          </cell>
          <cell r="B2126" t="str">
            <v>Tee Reducing GI, 80x65mm dia, supply and fixing.</v>
          </cell>
          <cell r="D2126" t="str">
            <v>Each</v>
          </cell>
          <cell r="E2126" t="str">
            <v>18-145</v>
          </cell>
          <cell r="F2126">
            <v>1290.8399999999999</v>
          </cell>
        </row>
        <row r="2127">
          <cell r="A2127" t="str">
            <v>18-146</v>
          </cell>
          <cell r="B2127" t="str">
            <v>Tee Reducing GI, 100x80mm dia, supply and fixing.</v>
          </cell>
          <cell r="D2127" t="str">
            <v>Each</v>
          </cell>
          <cell r="E2127" t="str">
            <v>18-146</v>
          </cell>
          <cell r="F2127">
            <v>1962.08</v>
          </cell>
        </row>
        <row r="2128">
          <cell r="A2128" t="str">
            <v>18-147</v>
          </cell>
          <cell r="B2128" t="str">
            <v>Tee Reducing GI, 150x100mm dia, supply and fixing.</v>
          </cell>
          <cell r="D2128" t="str">
            <v>Each</v>
          </cell>
          <cell r="E2128" t="str">
            <v>18-147</v>
          </cell>
          <cell r="F2128">
            <v>10642.03</v>
          </cell>
        </row>
        <row r="2129">
          <cell r="B2129" t="str">
            <v>Union Socket GI / MS</v>
          </cell>
        </row>
        <row r="2130">
          <cell r="A2130" t="str">
            <v>18-148</v>
          </cell>
          <cell r="B2130" t="str">
            <v>Union Socket  GI, screwed BSP, 15mm dia, supply and fixing.</v>
          </cell>
          <cell r="D2130" t="str">
            <v>Each</v>
          </cell>
          <cell r="E2130" t="str">
            <v>18-148</v>
          </cell>
          <cell r="F2130">
            <v>109.5</v>
          </cell>
        </row>
        <row r="2131">
          <cell r="A2131" t="str">
            <v>18-149</v>
          </cell>
          <cell r="B2131" t="str">
            <v>Union Socket  GI, screwed BSP, 20mm dia, supply and fixing.</v>
          </cell>
          <cell r="D2131" t="str">
            <v>Each</v>
          </cell>
          <cell r="E2131" t="str">
            <v>18-149</v>
          </cell>
          <cell r="F2131">
            <v>143.46</v>
          </cell>
        </row>
        <row r="2132">
          <cell r="A2132" t="str">
            <v>18-150</v>
          </cell>
          <cell r="B2132" t="str">
            <v>Union Socket  GI, screwed BSP, 25mm dia, supply and fixing.</v>
          </cell>
          <cell r="D2132" t="str">
            <v>Each</v>
          </cell>
          <cell r="E2132" t="str">
            <v>18-150</v>
          </cell>
          <cell r="F2132">
            <v>174.07</v>
          </cell>
        </row>
        <row r="2133">
          <cell r="A2133" t="str">
            <v>18-151</v>
          </cell>
          <cell r="B2133" t="str">
            <v>Union Socket  GI, screwed BSP, 40mm dia, supply and fixing.</v>
          </cell>
          <cell r="D2133" t="str">
            <v>Each</v>
          </cell>
          <cell r="E2133" t="str">
            <v>18-151</v>
          </cell>
          <cell r="F2133">
            <v>341.79</v>
          </cell>
        </row>
        <row r="2134">
          <cell r="A2134" t="str">
            <v>18-152</v>
          </cell>
          <cell r="B2134" t="str">
            <v>Union Socket  GI, screwed BSP, 50mm dia, supply and fixing.</v>
          </cell>
          <cell r="D2134" t="str">
            <v>Each</v>
          </cell>
          <cell r="E2134" t="str">
            <v>18-152</v>
          </cell>
          <cell r="F2134">
            <v>476.79</v>
          </cell>
        </row>
        <row r="2135">
          <cell r="A2135" t="str">
            <v>18-153</v>
          </cell>
          <cell r="B2135" t="str">
            <v>Union Socket  GI, screwed BSP, 65mm dia, supply and fixing.</v>
          </cell>
          <cell r="D2135" t="str">
            <v>Each</v>
          </cell>
          <cell r="E2135" t="str">
            <v>18-153</v>
          </cell>
          <cell r="F2135">
            <v>1007.81</v>
          </cell>
        </row>
        <row r="2136">
          <cell r="A2136" t="str">
            <v>18-154</v>
          </cell>
          <cell r="B2136" t="str">
            <v>Union Socket  GI, screwed BSP, 80mm dia, supply and fixing.</v>
          </cell>
          <cell r="D2136" t="str">
            <v>Each</v>
          </cell>
          <cell r="E2136" t="str">
            <v>18-154</v>
          </cell>
          <cell r="F2136">
            <v>1327.57</v>
          </cell>
        </row>
        <row r="2137">
          <cell r="A2137" t="str">
            <v>18-155</v>
          </cell>
          <cell r="B2137" t="str">
            <v>Union Socket  GI, screwed BSP, 100mm dia, supply and fixing.</v>
          </cell>
          <cell r="D2137" t="str">
            <v>Each</v>
          </cell>
          <cell r="E2137" t="str">
            <v>18-155</v>
          </cell>
          <cell r="F2137">
            <v>2515.46</v>
          </cell>
        </row>
        <row r="2138">
          <cell r="A2138" t="str">
            <v>18-156</v>
          </cell>
          <cell r="B2138" t="str">
            <v>Same as item 18-131 or 18-148  but fixing only.</v>
          </cell>
          <cell r="D2138" t="str">
            <v>Each</v>
          </cell>
          <cell r="E2138" t="str">
            <v>18-156</v>
          </cell>
          <cell r="F2138">
            <v>10.33</v>
          </cell>
        </row>
        <row r="2139">
          <cell r="A2139" t="str">
            <v>18-157</v>
          </cell>
          <cell r="B2139" t="str">
            <v>Same as item 18-132 or 18-140 or 18-149  but fixing only.</v>
          </cell>
          <cell r="D2139" t="str">
            <v>Each</v>
          </cell>
          <cell r="E2139" t="str">
            <v>18-157</v>
          </cell>
          <cell r="F2139">
            <v>12.46</v>
          </cell>
        </row>
        <row r="2140">
          <cell r="A2140" t="str">
            <v>18-158</v>
          </cell>
          <cell r="B2140" t="str">
            <v>Same as item 18-133 or 18-141 or 18-150  but fixing only.</v>
          </cell>
          <cell r="D2140" t="str">
            <v>Each</v>
          </cell>
          <cell r="E2140" t="str">
            <v>18-158</v>
          </cell>
          <cell r="F2140">
            <v>14.91</v>
          </cell>
        </row>
        <row r="2141">
          <cell r="A2141" t="str">
            <v>18-159</v>
          </cell>
          <cell r="B2141" t="str">
            <v>Same as item 18-134 or 18-142 or 18-151  but fixing only.</v>
          </cell>
          <cell r="D2141" t="str">
            <v>Each</v>
          </cell>
          <cell r="E2141" t="str">
            <v>18-159</v>
          </cell>
          <cell r="F2141">
            <v>17.350000000000001</v>
          </cell>
        </row>
        <row r="2142">
          <cell r="A2142" t="str">
            <v>18-160</v>
          </cell>
          <cell r="B2142" t="str">
            <v>Same as item 18-135 or 18-143 or 18-152  but fixing only.</v>
          </cell>
          <cell r="D2142" t="str">
            <v>Each</v>
          </cell>
          <cell r="E2142" t="str">
            <v>18-160</v>
          </cell>
          <cell r="F2142">
            <v>21.35</v>
          </cell>
        </row>
        <row r="2143">
          <cell r="A2143" t="str">
            <v>18-161</v>
          </cell>
          <cell r="B2143" t="str">
            <v>Same as item 18-136 or 18-144 or 18-153  but fixing only.</v>
          </cell>
          <cell r="D2143" t="str">
            <v>Each</v>
          </cell>
          <cell r="E2143" t="str">
            <v>18-161</v>
          </cell>
          <cell r="F2143">
            <v>22.25</v>
          </cell>
        </row>
        <row r="2144">
          <cell r="A2144" t="str">
            <v>18-162</v>
          </cell>
          <cell r="B2144" t="str">
            <v>Same as item 18-137 or 18-145 or 18-154  but fixing only.</v>
          </cell>
          <cell r="D2144" t="str">
            <v>Each</v>
          </cell>
          <cell r="E2144" t="str">
            <v>18-162</v>
          </cell>
          <cell r="F2144">
            <v>29.81</v>
          </cell>
        </row>
        <row r="2145">
          <cell r="A2145" t="str">
            <v>18-163</v>
          </cell>
          <cell r="B2145" t="str">
            <v>Same as item 18-138 or 18-146 or 18-155  but fixing only.</v>
          </cell>
          <cell r="D2145" t="str">
            <v>Each</v>
          </cell>
          <cell r="E2145" t="str">
            <v>18-163</v>
          </cell>
          <cell r="F2145">
            <v>33.799999999999997</v>
          </cell>
        </row>
        <row r="2146">
          <cell r="A2146" t="str">
            <v>18-164</v>
          </cell>
          <cell r="B2146" t="str">
            <v>Same as item 18-139 or 18-147  but fixing only.</v>
          </cell>
          <cell r="D2146" t="str">
            <v>Each</v>
          </cell>
          <cell r="E2146" t="str">
            <v>18-164</v>
          </cell>
          <cell r="F2146">
            <v>39.590000000000003</v>
          </cell>
        </row>
        <row r="2147">
          <cell r="A2147" t="str">
            <v>18-165</v>
          </cell>
          <cell r="B2147" t="str">
            <v xml:space="preserve">Add to item 18-131 18-148 18-156 if removal only </v>
          </cell>
          <cell r="D2147" t="str">
            <v>Each</v>
          </cell>
          <cell r="E2147" t="str">
            <v>18-165</v>
          </cell>
          <cell r="F2147">
            <v>3.72</v>
          </cell>
        </row>
        <row r="2148">
          <cell r="A2148" t="str">
            <v>18-166</v>
          </cell>
          <cell r="B2148" t="str">
            <v xml:space="preserve">Add to item 18-132 18-140 18-149 18-157 if fremoval only </v>
          </cell>
          <cell r="D2148" t="str">
            <v>Each</v>
          </cell>
          <cell r="E2148" t="str">
            <v>18-166</v>
          </cell>
          <cell r="F2148">
            <v>4.6500000000000004</v>
          </cell>
        </row>
        <row r="2149">
          <cell r="A2149" t="str">
            <v>18-167</v>
          </cell>
          <cell r="B2149" t="str">
            <v xml:space="preserve">Add to item 18-133 18-141 18-150 18-158 if removal only </v>
          </cell>
          <cell r="D2149" t="str">
            <v>Each</v>
          </cell>
          <cell r="E2149" t="str">
            <v>18-167</v>
          </cell>
          <cell r="F2149">
            <v>5.82</v>
          </cell>
        </row>
        <row r="2150">
          <cell r="A2150" t="str">
            <v>18-168</v>
          </cell>
          <cell r="B2150" t="str">
            <v xml:space="preserve">Add to item 18-134 18-142 18-151 18-159 if removal only </v>
          </cell>
          <cell r="D2150" t="str">
            <v>Each</v>
          </cell>
          <cell r="E2150" t="str">
            <v>18-168</v>
          </cell>
          <cell r="F2150">
            <v>9.98</v>
          </cell>
        </row>
        <row r="2151">
          <cell r="A2151" t="str">
            <v>18-169</v>
          </cell>
          <cell r="B2151" t="str">
            <v xml:space="preserve">Add to item 18-135 18-143 18-152 18-160 if removal only </v>
          </cell>
          <cell r="D2151" t="str">
            <v>Each</v>
          </cell>
          <cell r="E2151" t="str">
            <v>18-169</v>
          </cell>
          <cell r="F2151">
            <v>9.2899999999999991</v>
          </cell>
        </row>
        <row r="2152">
          <cell r="A2152" t="str">
            <v>18-170</v>
          </cell>
          <cell r="B2152" t="str">
            <v xml:space="preserve">Add to item 18-136 18-144 18-153 18-161 if removal only </v>
          </cell>
          <cell r="D2152" t="str">
            <v>Each</v>
          </cell>
          <cell r="E2152" t="str">
            <v>18-170</v>
          </cell>
          <cell r="F2152">
            <v>9.2899999999999991</v>
          </cell>
        </row>
        <row r="2153">
          <cell r="A2153" t="str">
            <v>18-171</v>
          </cell>
          <cell r="B2153" t="str">
            <v xml:space="preserve">Add to item 18-137 18-145 18-154 18-162 if removal only </v>
          </cell>
          <cell r="D2153" t="str">
            <v>Each</v>
          </cell>
          <cell r="E2153" t="str">
            <v>18-171</v>
          </cell>
          <cell r="F2153">
            <v>11.62</v>
          </cell>
        </row>
        <row r="2154">
          <cell r="A2154" t="str">
            <v>18-172</v>
          </cell>
          <cell r="B2154" t="str">
            <v xml:space="preserve">Add to item 18-138 18-146 18-155 18-163 if removal only </v>
          </cell>
          <cell r="D2154" t="str">
            <v>Each</v>
          </cell>
          <cell r="E2154" t="str">
            <v>18-172</v>
          </cell>
          <cell r="F2154">
            <v>13.94</v>
          </cell>
        </row>
        <row r="2155">
          <cell r="A2155" t="str">
            <v>18-173</v>
          </cell>
          <cell r="B2155" t="str">
            <v xml:space="preserve">Add to item 18-139 18-147 18-164 if removal only </v>
          </cell>
          <cell r="D2155" t="str">
            <v>Each</v>
          </cell>
          <cell r="E2155" t="str">
            <v>18-173</v>
          </cell>
          <cell r="F2155">
            <v>16.260000000000002</v>
          </cell>
        </row>
        <row r="2156">
          <cell r="B2156" t="str">
            <v>Check Nut GI</v>
          </cell>
        </row>
        <row r="2157">
          <cell r="A2157" t="str">
            <v>18-174</v>
          </cell>
          <cell r="B2157" t="str">
            <v>Check Nut  GI, screwed BSP, 15mm dia, supply and fixing.</v>
          </cell>
          <cell r="D2157" t="str">
            <v>Each</v>
          </cell>
          <cell r="E2157" t="str">
            <v>18-174</v>
          </cell>
          <cell r="F2157">
            <v>32.159999999999997</v>
          </cell>
        </row>
        <row r="2158">
          <cell r="A2158" t="str">
            <v>18-175</v>
          </cell>
          <cell r="B2158" t="str">
            <v>Check Nut  GI, screwed BSP, 20mm dia, supply and fixing.</v>
          </cell>
          <cell r="D2158" t="str">
            <v>Each</v>
          </cell>
          <cell r="E2158" t="str">
            <v>18-175</v>
          </cell>
          <cell r="F2158">
            <v>45.72</v>
          </cell>
        </row>
        <row r="2159">
          <cell r="A2159" t="str">
            <v>18-176</v>
          </cell>
          <cell r="B2159" t="str">
            <v>Check Nut  GI, screwed BSP, 25mm dia, supply and fixing.</v>
          </cell>
          <cell r="D2159" t="str">
            <v>Each</v>
          </cell>
          <cell r="E2159" t="str">
            <v>18-176</v>
          </cell>
          <cell r="F2159">
            <v>49.39</v>
          </cell>
        </row>
        <row r="2160">
          <cell r="A2160" t="str">
            <v>18-177</v>
          </cell>
          <cell r="B2160" t="str">
            <v>Check Nut  GI, screwed BSP, 40mm dia, supply and fixing.</v>
          </cell>
          <cell r="D2160" t="str">
            <v>Each</v>
          </cell>
          <cell r="E2160" t="str">
            <v>18-177</v>
          </cell>
          <cell r="F2160">
            <v>69.69</v>
          </cell>
        </row>
        <row r="2161">
          <cell r="A2161" t="str">
            <v>18-178</v>
          </cell>
          <cell r="B2161" t="str">
            <v>Check Nut  GI, screwed BSP, 50mm dia, supply and fixing.</v>
          </cell>
          <cell r="D2161" t="str">
            <v>Each</v>
          </cell>
          <cell r="E2161" t="str">
            <v>18-178</v>
          </cell>
          <cell r="F2161">
            <v>97.65</v>
          </cell>
        </row>
        <row r="2162">
          <cell r="A2162" t="str">
            <v>18-179</v>
          </cell>
          <cell r="B2162" t="str">
            <v>Check Nut  GI, screwed BSP, 65mm dia, supply and fixing.</v>
          </cell>
          <cell r="D2162" t="str">
            <v>Each</v>
          </cell>
          <cell r="E2162" t="str">
            <v>18-179</v>
          </cell>
          <cell r="F2162">
            <v>165.88</v>
          </cell>
        </row>
        <row r="2163">
          <cell r="A2163" t="str">
            <v>18-180</v>
          </cell>
          <cell r="B2163" t="str">
            <v>Check Nut  GI, screwed BSP, 80mm dia, supply and fixing.</v>
          </cell>
          <cell r="D2163" t="str">
            <v>Each</v>
          </cell>
          <cell r="E2163" t="str">
            <v>18-180</v>
          </cell>
          <cell r="F2163">
            <v>230.25</v>
          </cell>
        </row>
        <row r="2164">
          <cell r="A2164" t="str">
            <v>18-181</v>
          </cell>
          <cell r="B2164" t="str">
            <v>Check Nut  GI, screwed BSP, 100mm dia, supply and fixing.</v>
          </cell>
          <cell r="D2164" t="str">
            <v>Each</v>
          </cell>
          <cell r="E2164" t="str">
            <v>18-181</v>
          </cell>
          <cell r="F2164">
            <v>425.29</v>
          </cell>
        </row>
        <row r="2165">
          <cell r="A2165" t="str">
            <v>18-182</v>
          </cell>
          <cell r="B2165" t="str">
            <v>Check Nut  GI, screwed BSP, 150mm dia, supply and fixing.</v>
          </cell>
          <cell r="D2165" t="str">
            <v>Each</v>
          </cell>
          <cell r="E2165" t="str">
            <v>18-182</v>
          </cell>
          <cell r="F2165">
            <v>874.98</v>
          </cell>
        </row>
        <row r="2166">
          <cell r="B2166" t="str">
            <v>Plugs  GI / MS</v>
          </cell>
        </row>
        <row r="2167">
          <cell r="A2167" t="str">
            <v>18-183</v>
          </cell>
          <cell r="B2167" t="str">
            <v>GI / MS plug screwed BSP, 15mm dia, supply and fixing.</v>
          </cell>
          <cell r="D2167" t="str">
            <v>Each</v>
          </cell>
          <cell r="E2167" t="str">
            <v>18-183</v>
          </cell>
          <cell r="F2167">
            <v>27.27</v>
          </cell>
        </row>
        <row r="2168">
          <cell r="A2168" t="str">
            <v>18-184</v>
          </cell>
          <cell r="B2168" t="str">
            <v>GI / MS plug screwed BSP, 20mm dia, supply and fixing.</v>
          </cell>
          <cell r="D2168" t="str">
            <v>Each</v>
          </cell>
          <cell r="E2168" t="str">
            <v>18-184</v>
          </cell>
          <cell r="F2168">
            <v>37.15</v>
          </cell>
        </row>
        <row r="2169">
          <cell r="A2169" t="str">
            <v>18-185</v>
          </cell>
          <cell r="B2169" t="str">
            <v>GI / MS plug screwed BSP, 25mm dia, supply and fixing.</v>
          </cell>
          <cell r="D2169" t="str">
            <v>Each</v>
          </cell>
          <cell r="E2169" t="str">
            <v>18-185</v>
          </cell>
          <cell r="F2169">
            <v>51.84</v>
          </cell>
        </row>
        <row r="2170">
          <cell r="A2170" t="str">
            <v>18-186</v>
          </cell>
          <cell r="B2170" t="str">
            <v>GI / MS plug screwed BSP, 40mm dia, supply and fixing.</v>
          </cell>
          <cell r="D2170" t="str">
            <v>Each</v>
          </cell>
          <cell r="E2170" t="str">
            <v>18-186</v>
          </cell>
          <cell r="F2170">
            <v>81.93</v>
          </cell>
        </row>
        <row r="2171">
          <cell r="A2171" t="str">
            <v>18-187</v>
          </cell>
          <cell r="B2171" t="str">
            <v>GI / MS plug screwed BSP, 50mm dia, supply and fixing.</v>
          </cell>
          <cell r="D2171" t="str">
            <v>Each</v>
          </cell>
          <cell r="E2171" t="str">
            <v>18-187</v>
          </cell>
          <cell r="F2171">
            <v>119.69</v>
          </cell>
        </row>
        <row r="2172">
          <cell r="A2172" t="str">
            <v>18-188</v>
          </cell>
          <cell r="B2172" t="str">
            <v>GI / MS plug screwed BSP, 65mm dia, supply and fixing.</v>
          </cell>
          <cell r="D2172" t="str">
            <v>Each</v>
          </cell>
          <cell r="E2172" t="str">
            <v>18-188</v>
          </cell>
          <cell r="F2172">
            <v>218.53</v>
          </cell>
        </row>
        <row r="2173">
          <cell r="A2173" t="str">
            <v>18-189</v>
          </cell>
          <cell r="B2173" t="str">
            <v>GI / MS plug screwed BSP, 80mm dia, supply and fixing.</v>
          </cell>
          <cell r="D2173" t="str">
            <v>Each</v>
          </cell>
          <cell r="E2173" t="str">
            <v>18-189</v>
          </cell>
          <cell r="F2173">
            <v>267.38</v>
          </cell>
        </row>
        <row r="2174">
          <cell r="A2174" t="str">
            <v>18-190</v>
          </cell>
          <cell r="B2174" t="str">
            <v>GI / MS plug screwed BSP, 100mm dia, supply and fixing.</v>
          </cell>
          <cell r="D2174" t="str">
            <v>Each</v>
          </cell>
          <cell r="E2174" t="str">
            <v>18-190</v>
          </cell>
          <cell r="F2174">
            <v>535.47</v>
          </cell>
        </row>
        <row r="2175">
          <cell r="A2175" t="str">
            <v>18-191</v>
          </cell>
          <cell r="B2175" t="str">
            <v>Same as item 18-174 or 18-183  but fixing only.</v>
          </cell>
          <cell r="D2175" t="str">
            <v>Each</v>
          </cell>
          <cell r="E2175" t="str">
            <v>18-191</v>
          </cell>
          <cell r="F2175">
            <v>5.23</v>
          </cell>
        </row>
        <row r="2176">
          <cell r="A2176" t="str">
            <v>18-192</v>
          </cell>
          <cell r="B2176" t="str">
            <v>Same as item 18-175 or 18-184  but fixing only.</v>
          </cell>
          <cell r="D2176" t="str">
            <v>Each</v>
          </cell>
          <cell r="E2176" t="str">
            <v>18-192</v>
          </cell>
          <cell r="F2176">
            <v>6.54</v>
          </cell>
        </row>
        <row r="2177">
          <cell r="A2177" t="str">
            <v>18-193</v>
          </cell>
          <cell r="B2177" t="str">
            <v>Same as item 18-176 or 18-185  but fixing only.</v>
          </cell>
          <cell r="D2177" t="str">
            <v>Each</v>
          </cell>
          <cell r="E2177" t="str">
            <v>18-193</v>
          </cell>
          <cell r="F2177">
            <v>6.54</v>
          </cell>
        </row>
        <row r="2178">
          <cell r="A2178" t="str">
            <v>18-194</v>
          </cell>
          <cell r="B2178" t="str">
            <v>Same as item 18-177 or 18-186  but fixing only.</v>
          </cell>
          <cell r="D2178" t="str">
            <v>Each</v>
          </cell>
          <cell r="E2178" t="str">
            <v>18-194</v>
          </cell>
          <cell r="F2178">
            <v>8.4700000000000006</v>
          </cell>
        </row>
        <row r="2179">
          <cell r="A2179" t="str">
            <v>18-195</v>
          </cell>
          <cell r="B2179" t="str">
            <v>Same as item 18-178 or 18-187  but fixing only.</v>
          </cell>
          <cell r="D2179" t="str">
            <v>Each</v>
          </cell>
          <cell r="E2179" t="str">
            <v>18-195</v>
          </cell>
          <cell r="F2179">
            <v>9.51</v>
          </cell>
        </row>
        <row r="2180">
          <cell r="A2180" t="str">
            <v>18-196</v>
          </cell>
          <cell r="B2180" t="str">
            <v>Same as item 18-179 or 18-188  but fixing only.</v>
          </cell>
          <cell r="D2180" t="str">
            <v>Each</v>
          </cell>
          <cell r="E2180" t="str">
            <v>18-196</v>
          </cell>
          <cell r="F2180">
            <v>9.51</v>
          </cell>
        </row>
        <row r="2181">
          <cell r="A2181" t="str">
            <v>18-197</v>
          </cell>
          <cell r="B2181" t="str">
            <v>Same as item 18-180 or 18-189  but fixing only.</v>
          </cell>
          <cell r="D2181" t="str">
            <v>Each</v>
          </cell>
          <cell r="E2181" t="str">
            <v>18-197</v>
          </cell>
          <cell r="F2181">
            <v>12.33</v>
          </cell>
        </row>
        <row r="2182">
          <cell r="A2182" t="str">
            <v>18-198</v>
          </cell>
          <cell r="B2182" t="str">
            <v>Same as item 18-181 or 18-190  but fixing only.</v>
          </cell>
          <cell r="D2182" t="str">
            <v>Each</v>
          </cell>
          <cell r="E2182" t="str">
            <v>18-198</v>
          </cell>
          <cell r="F2182">
            <v>15.14</v>
          </cell>
        </row>
        <row r="2183">
          <cell r="A2183" t="str">
            <v>18-199</v>
          </cell>
          <cell r="B2183" t="str">
            <v>Same as item 18-182   but fixing only.</v>
          </cell>
          <cell r="D2183" t="str">
            <v>Each</v>
          </cell>
          <cell r="E2183" t="str">
            <v>18-199</v>
          </cell>
          <cell r="F2183">
            <v>17.97</v>
          </cell>
        </row>
        <row r="2184">
          <cell r="A2184" t="str">
            <v>18-200</v>
          </cell>
          <cell r="B2184" t="str">
            <v>Add to item 18-174 18-183 18-191 if  removal only</v>
          </cell>
          <cell r="D2184" t="str">
            <v>Each</v>
          </cell>
          <cell r="E2184" t="str">
            <v>18-200</v>
          </cell>
          <cell r="F2184">
            <v>1.24</v>
          </cell>
        </row>
        <row r="2185">
          <cell r="A2185" t="str">
            <v>18-201</v>
          </cell>
          <cell r="B2185" t="str">
            <v>Add to item 18-175 18-184 18-192 if removal only</v>
          </cell>
          <cell r="D2185" t="str">
            <v>Each</v>
          </cell>
          <cell r="E2185" t="str">
            <v>18-201</v>
          </cell>
          <cell r="F2185">
            <v>1.55</v>
          </cell>
        </row>
        <row r="2186">
          <cell r="A2186" t="str">
            <v>18-202</v>
          </cell>
          <cell r="B2186" t="str">
            <v>Add to item 18-176 18-185 18-193 if removal only</v>
          </cell>
          <cell r="D2186" t="str">
            <v>Each</v>
          </cell>
          <cell r="E2186" t="str">
            <v>18-202</v>
          </cell>
          <cell r="F2186">
            <v>1.55</v>
          </cell>
        </row>
        <row r="2187">
          <cell r="A2187" t="str">
            <v>18-203</v>
          </cell>
          <cell r="B2187" t="str">
            <v>Add to item 18-177 18-186 18-194 if removal only</v>
          </cell>
          <cell r="D2187" t="str">
            <v>Each</v>
          </cell>
          <cell r="E2187" t="str">
            <v>18-203</v>
          </cell>
          <cell r="F2187">
            <v>2.33</v>
          </cell>
        </row>
        <row r="2188">
          <cell r="A2188" t="str">
            <v>18-204</v>
          </cell>
          <cell r="B2188" t="str">
            <v>Add to item 18-178 18-187 18-195 if removal only</v>
          </cell>
          <cell r="D2188" t="str">
            <v>Each</v>
          </cell>
          <cell r="E2188" t="str">
            <v>18-204</v>
          </cell>
          <cell r="F2188">
            <v>3.11</v>
          </cell>
        </row>
        <row r="2189">
          <cell r="A2189" t="str">
            <v>18-205</v>
          </cell>
          <cell r="B2189" t="str">
            <v>Add to item 18-179 18-188 18-196 if removal only</v>
          </cell>
          <cell r="D2189" t="str">
            <v>Each</v>
          </cell>
          <cell r="E2189" t="str">
            <v>18-205</v>
          </cell>
          <cell r="F2189">
            <v>3.11</v>
          </cell>
        </row>
        <row r="2190">
          <cell r="A2190" t="str">
            <v>18-206</v>
          </cell>
          <cell r="B2190" t="str">
            <v>Add to item 18-180 18-189 18-197 if removal only</v>
          </cell>
          <cell r="D2190" t="str">
            <v>Each</v>
          </cell>
          <cell r="E2190" t="str">
            <v>18-206</v>
          </cell>
          <cell r="F2190">
            <v>3.87</v>
          </cell>
        </row>
        <row r="2191">
          <cell r="A2191" t="str">
            <v>18-207</v>
          </cell>
          <cell r="B2191" t="str">
            <v>Add to item 18-181 18-190 18-198 if removal only</v>
          </cell>
          <cell r="D2191" t="str">
            <v>Each</v>
          </cell>
          <cell r="E2191" t="str">
            <v>18-207</v>
          </cell>
          <cell r="F2191">
            <v>4.6500000000000004</v>
          </cell>
        </row>
        <row r="2192">
          <cell r="A2192" t="str">
            <v>18-208</v>
          </cell>
          <cell r="B2192" t="str">
            <v>Add to item 18-182 to 18-199 if removal only</v>
          </cell>
          <cell r="D2192" t="str">
            <v>Each</v>
          </cell>
          <cell r="E2192" t="str">
            <v>18-208</v>
          </cell>
          <cell r="F2192">
            <v>5.42</v>
          </cell>
        </row>
        <row r="2193">
          <cell r="B2193" t="str">
            <v>Bib Cocks ( Brass light)</v>
          </cell>
        </row>
        <row r="2194">
          <cell r="A2194" t="str">
            <v>18-209</v>
          </cell>
          <cell r="B2194" t="str">
            <v>Bib cocks (bass light) plug, round way (low pressure), with galvanised iron or brass lever handle and shouldered tail, screwed for iron pipe, 15mm dia supply and fixing.</v>
          </cell>
          <cell r="D2194" t="str">
            <v>Each</v>
          </cell>
          <cell r="E2194" t="str">
            <v>18-209</v>
          </cell>
          <cell r="F2194">
            <v>330.32</v>
          </cell>
        </row>
        <row r="2195">
          <cell r="A2195" t="str">
            <v>18-210</v>
          </cell>
          <cell r="B2195" t="str">
            <v>Bib cocks (bass light) plug, round way (low pressure), with galvanised iron or brass lever handle and shouldered tail, screwed for iron pipe, 20mm dia supply and fixing.</v>
          </cell>
          <cell r="D2195" t="str">
            <v>Each</v>
          </cell>
          <cell r="E2195" t="str">
            <v>18-210</v>
          </cell>
          <cell r="F2195">
            <v>416.91</v>
          </cell>
        </row>
        <row r="2196">
          <cell r="A2196" t="str">
            <v>18-211</v>
          </cell>
          <cell r="B2196" t="str">
            <v>Bib cocks (bass light) plug, round way (low pressure), with galvanised iron or brass lever handle and shouldered tail, screwed for iron pipe, 25mm dia supply and fixing.</v>
          </cell>
          <cell r="D2196" t="str">
            <v>Each</v>
          </cell>
          <cell r="E2196" t="str">
            <v>18-211</v>
          </cell>
          <cell r="F2196">
            <v>601.45000000000005</v>
          </cell>
        </row>
        <row r="2197">
          <cell r="A2197" t="str">
            <v>18-212</v>
          </cell>
          <cell r="B2197" t="str">
            <v>Bib cocks (brass light) screw down (high pressure) screwed for iron pipe, or for brass ferrule,  15mm dia supply and fixing.</v>
          </cell>
          <cell r="D2197" t="str">
            <v>Each</v>
          </cell>
          <cell r="E2197" t="str">
            <v>18-212</v>
          </cell>
          <cell r="F2197">
            <v>576.96</v>
          </cell>
        </row>
        <row r="2198">
          <cell r="A2198" t="str">
            <v>18-213</v>
          </cell>
          <cell r="B2198" t="str">
            <v>Bib cocks (bass light) screw down (high pressure) screwed for iron pipe, or for brass ferrule,  20mm dia supply and fixing.</v>
          </cell>
          <cell r="D2198" t="str">
            <v>Each</v>
          </cell>
          <cell r="E2198" t="str">
            <v>18-213</v>
          </cell>
          <cell r="F2198">
            <v>722.99</v>
          </cell>
        </row>
        <row r="2199">
          <cell r="A2199" t="str">
            <v>18-214</v>
          </cell>
          <cell r="B2199" t="str">
            <v>Bib cocks (bass light) screw down (high pressure) screwed for iron pipe, or for brass ferrule,  25mm dia supply and fixing.</v>
          </cell>
          <cell r="D2199" t="str">
            <v>Each</v>
          </cell>
          <cell r="E2199" t="str">
            <v>18-214</v>
          </cell>
          <cell r="F2199">
            <v>883.04</v>
          </cell>
        </row>
        <row r="2200">
          <cell r="A2200" t="str">
            <v>18-215</v>
          </cell>
          <cell r="B2200" t="str">
            <v>Bib Cock brass chromium plated fancy type screwed down B.S.P 15mm dia,supply and fixing.</v>
          </cell>
          <cell r="D2200" t="str">
            <v>Each</v>
          </cell>
          <cell r="E2200" t="str">
            <v>18-215</v>
          </cell>
          <cell r="F2200">
            <v>819.49</v>
          </cell>
        </row>
        <row r="2201">
          <cell r="A2201" t="str">
            <v>18-216</v>
          </cell>
          <cell r="B2201" t="str">
            <v>Bib Cock brass chromium plated fancy type screwed down B.S.P 15mm dia,supply and fixing.but with long head</v>
          </cell>
          <cell r="D2201" t="str">
            <v>Each</v>
          </cell>
          <cell r="E2201" t="str">
            <v>18-216</v>
          </cell>
          <cell r="F2201">
            <v>1003.68</v>
          </cell>
        </row>
        <row r="2202">
          <cell r="A2202" t="str">
            <v>18-217</v>
          </cell>
          <cell r="B2202" t="str">
            <v>Double Bib Cock brass chromium plated fancy type screwed down B.S.P 15mm dia,supply and fixing. (Tolit bic cock Double)</v>
          </cell>
          <cell r="D2202" t="str">
            <v>Each</v>
          </cell>
          <cell r="E2202" t="str">
            <v>18-217</v>
          </cell>
          <cell r="F2202">
            <v>1493.4</v>
          </cell>
        </row>
        <row r="2203">
          <cell r="A2203" t="str">
            <v>18-218</v>
          </cell>
          <cell r="B2203" t="str">
            <v>Bib Cock brass chromium plated ordinary type screwed down B.S.P 15mm dia,supply and fixing.but with long head</v>
          </cell>
          <cell r="D2203" t="str">
            <v>Each</v>
          </cell>
          <cell r="E2203" t="str">
            <v>18-218</v>
          </cell>
          <cell r="F2203">
            <v>269.10000000000002</v>
          </cell>
        </row>
        <row r="2204">
          <cell r="A2204" t="str">
            <v>18-219</v>
          </cell>
          <cell r="B2204" t="str">
            <v>Same as item 18-209 to 18-218 but  fixing only.</v>
          </cell>
          <cell r="D2204" t="str">
            <v>Each</v>
          </cell>
          <cell r="E2204" t="str">
            <v>18-219</v>
          </cell>
          <cell r="F2204">
            <v>24.24</v>
          </cell>
        </row>
        <row r="2205">
          <cell r="A2205" t="str">
            <v>18-220</v>
          </cell>
          <cell r="B2205" t="str">
            <v>Add to item 18-209 to 18-219 but  removal only</v>
          </cell>
          <cell r="D2205" t="str">
            <v>Each</v>
          </cell>
          <cell r="E2205" t="str">
            <v>18-220</v>
          </cell>
          <cell r="F2205">
            <v>15.5</v>
          </cell>
        </row>
        <row r="2206">
          <cell r="A2206" t="str">
            <v>18-221</v>
          </cell>
          <cell r="B2206" t="str">
            <v>Chromium plated nipple, 15 x 150mm for C.P bib cock and shower, supply and fixing.</v>
          </cell>
          <cell r="D2206" t="str">
            <v>Each</v>
          </cell>
          <cell r="E2206" t="str">
            <v>18-221</v>
          </cell>
          <cell r="F2206">
            <v>109.94</v>
          </cell>
        </row>
        <row r="2207">
          <cell r="A2207" t="str">
            <v>18-222</v>
          </cell>
          <cell r="B2207" t="str">
            <v>Chromium plated nipple, 15 x 125mm for C.P bib cock and shower, supply and fixing.</v>
          </cell>
          <cell r="D2207" t="str">
            <v>Each</v>
          </cell>
          <cell r="E2207" t="str">
            <v>18-222</v>
          </cell>
          <cell r="F2207">
            <v>94.03</v>
          </cell>
        </row>
        <row r="2208">
          <cell r="A2208" t="str">
            <v>18-223</v>
          </cell>
          <cell r="B2208" t="str">
            <v>Chromium plated nipple, 15 x 80mm for C.P bib cock and shower, supply and fixing.</v>
          </cell>
          <cell r="D2208" t="str">
            <v>Each</v>
          </cell>
          <cell r="E2208" t="str">
            <v>18-223</v>
          </cell>
          <cell r="F2208">
            <v>87.9</v>
          </cell>
        </row>
        <row r="2209">
          <cell r="A2209" t="str">
            <v>18-224</v>
          </cell>
          <cell r="B2209" t="str">
            <v>Same as item 18-221 to 18-223 but  fixing only.</v>
          </cell>
          <cell r="D2209" t="str">
            <v>Each</v>
          </cell>
          <cell r="E2209" t="str">
            <v>18-224</v>
          </cell>
          <cell r="F2209">
            <v>24.24</v>
          </cell>
        </row>
        <row r="2210">
          <cell r="A2210" t="str">
            <v>18-225</v>
          </cell>
          <cell r="B2210" t="str">
            <v>Add to item 18-221 to 18-223, 8-224  but  removal only</v>
          </cell>
          <cell r="D2210" t="str">
            <v>Each</v>
          </cell>
          <cell r="E2210" t="str">
            <v>18-225</v>
          </cell>
          <cell r="F2210">
            <v>15.5</v>
          </cell>
        </row>
        <row r="2211">
          <cell r="B2211" t="str">
            <v>Bath and Lavatory Cocks C.P</v>
          </cell>
        </row>
        <row r="2212">
          <cell r="A2212" t="str">
            <v>18-226</v>
          </cell>
          <cell r="B2212" t="str">
            <v>C.P Pillar cock high neck fancy head, screw down high pressure, lettered "HOT" and "COLD"  with long screwed shanks and fly nuts. fixed to iron  pipe, 15mm dia, supply and fixing.</v>
          </cell>
          <cell r="D2212" t="str">
            <v>Each</v>
          </cell>
          <cell r="E2212" t="str">
            <v>18-226</v>
          </cell>
          <cell r="F2212">
            <v>994.12</v>
          </cell>
        </row>
        <row r="2213">
          <cell r="A2213" t="str">
            <v>18-227</v>
          </cell>
          <cell r="B2213" t="str">
            <v>C.P mixer 15mm dia, fancy head any pattern and shape, screw down high pressure, lettered "HOT" and "COLD"  with long screwed channels and fly nuts. Complete supply and fixing.</v>
          </cell>
          <cell r="D2213" t="str">
            <v>Each</v>
          </cell>
          <cell r="E2213" t="str">
            <v>18-227</v>
          </cell>
          <cell r="F2213">
            <v>1106.33</v>
          </cell>
        </row>
        <row r="2214">
          <cell r="A2214" t="str">
            <v>18-228</v>
          </cell>
          <cell r="B2214" t="str">
            <v>Same as item 18-2265  or 18-227 but  fixing only.</v>
          </cell>
          <cell r="D2214" t="str">
            <v>Each</v>
          </cell>
          <cell r="E2214" t="str">
            <v>18-228</v>
          </cell>
          <cell r="F2214">
            <v>96.28</v>
          </cell>
        </row>
        <row r="2215">
          <cell r="A2215" t="str">
            <v>18-229</v>
          </cell>
          <cell r="B2215" t="str">
            <v>Add to item 18-226 to 18-227, 8-228  but  removal only</v>
          </cell>
          <cell r="D2215" t="str">
            <v>Each</v>
          </cell>
          <cell r="E2215" t="str">
            <v>18-229</v>
          </cell>
          <cell r="F2215">
            <v>68.180000000000007</v>
          </cell>
        </row>
        <row r="2216">
          <cell r="B2216" t="str">
            <v>Stop Cocks</v>
          </cell>
        </row>
        <row r="2217">
          <cell r="A2217" t="str">
            <v>18-230</v>
          </cell>
          <cell r="B2217" t="str">
            <v>Stop cocks, brass dull or polished body, screw down, high pressure, screwed both ends  for iron pipe (or to suit brass unions) 15mm dia supply and fixing.</v>
          </cell>
          <cell r="D2217" t="str">
            <v>Each</v>
          </cell>
          <cell r="E2217" t="str">
            <v>18-230</v>
          </cell>
          <cell r="F2217">
            <v>345.24</v>
          </cell>
        </row>
        <row r="2218">
          <cell r="A2218" t="str">
            <v>18-231</v>
          </cell>
          <cell r="B2218" t="str">
            <v>Stop cocks, brass dull or polished body, screw down, high pressure, screwed both ends  for iron pipe (or to suit brass unions) 20mm dia supply and fixing.</v>
          </cell>
          <cell r="D2218" t="str">
            <v>Each</v>
          </cell>
          <cell r="E2218" t="str">
            <v>18-231</v>
          </cell>
          <cell r="F2218">
            <v>516.64</v>
          </cell>
        </row>
        <row r="2219">
          <cell r="A2219" t="str">
            <v>18-232</v>
          </cell>
          <cell r="B2219" t="str">
            <v>Stop cocks, brass dull or polished body, screw down, high pressure, screwed both ends  for iron pipe (or to suit brass unions) 25mm dia supply and fixing.</v>
          </cell>
          <cell r="D2219" t="str">
            <v>Each</v>
          </cell>
          <cell r="E2219" t="str">
            <v>18-232</v>
          </cell>
          <cell r="F2219">
            <v>896.18</v>
          </cell>
        </row>
        <row r="2220">
          <cell r="A2220" t="str">
            <v>18-233</v>
          </cell>
          <cell r="B2220" t="str">
            <v>Stop cocks, brass chromium plated, screw down, high pressure, fancy type, 15mm dia supply and fixing.</v>
          </cell>
          <cell r="D2220" t="str">
            <v>Each</v>
          </cell>
          <cell r="E2220" t="str">
            <v>18-233</v>
          </cell>
          <cell r="F2220">
            <v>822.72</v>
          </cell>
        </row>
        <row r="2221">
          <cell r="A2221" t="str">
            <v>18-234</v>
          </cell>
          <cell r="B2221" t="str">
            <v>Stop cocks, brass chromium plated, screw down, high pressure, concealed type, 15mm dia supply and fixing.</v>
          </cell>
          <cell r="D2221" t="str">
            <v>Each</v>
          </cell>
          <cell r="E2221" t="str">
            <v>18-234</v>
          </cell>
          <cell r="F2221">
            <v>1006.36</v>
          </cell>
        </row>
        <row r="2222">
          <cell r="A2222" t="str">
            <v>18-235</v>
          </cell>
          <cell r="B2222" t="str">
            <v>Tee cocks, brass chromium plated, screw down, high pressure, fancy type, 15mm dia but tee stop cock with CP pipe.supply and fixing.</v>
          </cell>
          <cell r="D2222" t="str">
            <v>Each</v>
          </cell>
          <cell r="E2222" t="str">
            <v>18-235</v>
          </cell>
          <cell r="F2222">
            <v>822.72</v>
          </cell>
        </row>
        <row r="2223">
          <cell r="A2223" t="str">
            <v>18-236</v>
          </cell>
          <cell r="B2223" t="str">
            <v>Same as item 18-230 to 18-235 but  fixing only.</v>
          </cell>
          <cell r="D2223" t="str">
            <v>Each</v>
          </cell>
          <cell r="E2223" t="str">
            <v>18-236</v>
          </cell>
          <cell r="F2223">
            <v>26.92</v>
          </cell>
        </row>
        <row r="2224">
          <cell r="A2224" t="str">
            <v>18-237</v>
          </cell>
          <cell r="B2224" t="str">
            <v>Add to item 18-230 to 18-235 but removal only</v>
          </cell>
          <cell r="D2224" t="str">
            <v>Each</v>
          </cell>
          <cell r="E2224" t="str">
            <v>18-237</v>
          </cell>
          <cell r="F2224">
            <v>15.5</v>
          </cell>
        </row>
        <row r="2225">
          <cell r="B2225" t="str">
            <v>Water Meters</v>
          </cell>
        </row>
        <row r="2226">
          <cell r="A2226" t="str">
            <v>18-238</v>
          </cell>
          <cell r="B2226" t="str">
            <v>Water Meters screwed BSP, 15mm dia supply and fixing.</v>
          </cell>
          <cell r="D2226" t="str">
            <v>Each</v>
          </cell>
          <cell r="E2226" t="str">
            <v>18-238</v>
          </cell>
          <cell r="F2226">
            <v>883.93</v>
          </cell>
        </row>
        <row r="2227">
          <cell r="A2227" t="str">
            <v>18-239</v>
          </cell>
          <cell r="B2227" t="str">
            <v>Water Meters screwed BSP, 20mm dia supply and fixing.</v>
          </cell>
          <cell r="D2227" t="str">
            <v>Each</v>
          </cell>
          <cell r="E2227" t="str">
            <v>18-239</v>
          </cell>
          <cell r="F2227">
            <v>1255.3599999999999</v>
          </cell>
        </row>
        <row r="2228">
          <cell r="A2228" t="str">
            <v>18-240</v>
          </cell>
          <cell r="B2228" t="str">
            <v>Water Meters screwed BSP,25mm dia supply and fixing.</v>
          </cell>
          <cell r="D2228" t="str">
            <v>Each</v>
          </cell>
          <cell r="E2228" t="str">
            <v>18-240</v>
          </cell>
          <cell r="F2228">
            <v>2485.5700000000002</v>
          </cell>
        </row>
        <row r="2229">
          <cell r="A2229" t="str">
            <v>18-241</v>
          </cell>
          <cell r="B2229" t="str">
            <v>Water Meters screwed BSP, 40mm dia supply and fixing.</v>
          </cell>
          <cell r="D2229" t="str">
            <v>Each</v>
          </cell>
          <cell r="E2229" t="str">
            <v>18-241</v>
          </cell>
          <cell r="F2229">
            <v>4945.13</v>
          </cell>
        </row>
        <row r="2230">
          <cell r="A2230" t="str">
            <v>18-242</v>
          </cell>
          <cell r="B2230" t="str">
            <v>Water Meters screwed BSP, 50mm dia supply and fixing.</v>
          </cell>
          <cell r="D2230" t="str">
            <v>Each</v>
          </cell>
          <cell r="E2230" t="str">
            <v>18-242</v>
          </cell>
          <cell r="F2230">
            <v>8929.8700000000008</v>
          </cell>
        </row>
        <row r="2231">
          <cell r="A2231" t="str">
            <v>18-243</v>
          </cell>
          <cell r="B2231" t="str">
            <v>Water Meters screwed BSP, 65mm dia supply and fixing.</v>
          </cell>
          <cell r="D2231" t="str">
            <v>Each</v>
          </cell>
          <cell r="E2231" t="str">
            <v>18-243</v>
          </cell>
          <cell r="F2231">
            <v>12666.69</v>
          </cell>
        </row>
        <row r="2232">
          <cell r="A2232" t="str">
            <v>18-244</v>
          </cell>
          <cell r="B2232" t="str">
            <v>Water meter flanged and drilled to BS Table"18-1-9" complete with rubber packing 80mm dia, supply and fixing</v>
          </cell>
          <cell r="D2232" t="str">
            <v>Each</v>
          </cell>
          <cell r="E2232" t="str">
            <v>18-244</v>
          </cell>
          <cell r="F2232">
            <v>13996.66</v>
          </cell>
        </row>
        <row r="2233">
          <cell r="A2233" t="str">
            <v>18-245</v>
          </cell>
          <cell r="B2233" t="str">
            <v>Water meter flanged and drilled to BS Table"18-1-9" complete with rubber packing 100mm dia, supply and fixing</v>
          </cell>
          <cell r="D2233" t="str">
            <v>Each</v>
          </cell>
          <cell r="E2233" t="str">
            <v>18-245</v>
          </cell>
          <cell r="F2233">
            <v>18641.810000000001</v>
          </cell>
        </row>
        <row r="2234">
          <cell r="A2234" t="str">
            <v>18-246</v>
          </cell>
          <cell r="B2234" t="str">
            <v>Water meter flanged and drilled to BS Table"18-1-9" complete with rubber packing 150mm dia, supply and fixing</v>
          </cell>
          <cell r="D2234" t="str">
            <v>Each</v>
          </cell>
          <cell r="E2234" t="str">
            <v>18-246</v>
          </cell>
          <cell r="F2234">
            <v>28043.06</v>
          </cell>
        </row>
        <row r="2235">
          <cell r="A2235" t="str">
            <v>18-247</v>
          </cell>
          <cell r="B2235" t="str">
            <v>Water meter flanged and drilled to BS Table"18-1-9" complete with rubber packing 200mm dia, supply and fixing</v>
          </cell>
          <cell r="D2235" t="str">
            <v>Each</v>
          </cell>
          <cell r="E2235" t="str">
            <v>18-247</v>
          </cell>
          <cell r="F2235">
            <v>49551.4</v>
          </cell>
        </row>
        <row r="2236">
          <cell r="B2236" t="str">
            <v>Valves</v>
          </cell>
        </row>
        <row r="2237">
          <cell r="A2237" t="str">
            <v>18-248</v>
          </cell>
          <cell r="B2237" t="str">
            <v>Valves "peets" patttren, strong gunmetal, high pressure,"Full-way" valves with iron wheel head screwed both ends for iron pipe,15mm dia, supply and fixing.</v>
          </cell>
          <cell r="D2237" t="str">
            <v>Each</v>
          </cell>
          <cell r="E2237" t="str">
            <v>18-248</v>
          </cell>
          <cell r="F2237">
            <v>516.64</v>
          </cell>
        </row>
        <row r="2238">
          <cell r="A2238" t="str">
            <v>18-249</v>
          </cell>
          <cell r="B2238" t="str">
            <v>Valves "peets" patttren, strong gunmetal, high pressure,"Full-way" valves with iron wheel head screwed both ends for iron pipe,20mm dia, supply and fixing.</v>
          </cell>
          <cell r="D2238" t="str">
            <v>Each</v>
          </cell>
          <cell r="E2238" t="str">
            <v>18-249</v>
          </cell>
          <cell r="F2238">
            <v>761.01</v>
          </cell>
        </row>
        <row r="2239">
          <cell r="A2239" t="str">
            <v>18-250</v>
          </cell>
          <cell r="B2239" t="str">
            <v>Valves "peets" patttren, strong gunmetal, high pressure,"Full-way" valves with iron wheel head screwed both ends for iron pipe,25mm dia, supply and fixing.</v>
          </cell>
          <cell r="D2239" t="str">
            <v>Each</v>
          </cell>
          <cell r="E2239" t="str">
            <v>18-250</v>
          </cell>
          <cell r="F2239">
            <v>1014.63</v>
          </cell>
        </row>
        <row r="2240">
          <cell r="A2240" t="str">
            <v>18-251</v>
          </cell>
          <cell r="B2240" t="str">
            <v>Valves "peets" patttren, strong gunmetal, high pressure,"Full-way" valves with iron wheel head screwed both ends for iron pipe,40mm dia, supply and fixing.</v>
          </cell>
          <cell r="D2240" t="str">
            <v>Each</v>
          </cell>
          <cell r="E2240" t="str">
            <v>18-251</v>
          </cell>
          <cell r="F2240">
            <v>1576.52</v>
          </cell>
        </row>
        <row r="2241">
          <cell r="A2241" t="str">
            <v>18-252</v>
          </cell>
          <cell r="B2241" t="str">
            <v>Valves "peets" patttren, strong gunmetal, high pressure,"Full-way" valves with iron wheel head screwed both ends for iron pipe,50mm dia, supply and fixing.</v>
          </cell>
          <cell r="D2241" t="str">
            <v>Each</v>
          </cell>
          <cell r="E2241" t="str">
            <v>18-252</v>
          </cell>
          <cell r="F2241">
            <v>2380.58</v>
          </cell>
        </row>
        <row r="2242">
          <cell r="A2242" t="str">
            <v>18-253</v>
          </cell>
          <cell r="B2242" t="str">
            <v>Valves "peets" patttren, strong gunmetal, high pressure,"Full-way" valves with iron wheel head screwed both ends for iron pipe,65mm dia, supply and fixing.</v>
          </cell>
          <cell r="D2242" t="str">
            <v>Each</v>
          </cell>
          <cell r="E2242" t="str">
            <v>18-253</v>
          </cell>
          <cell r="F2242">
            <v>3729.1</v>
          </cell>
        </row>
        <row r="2243">
          <cell r="A2243" t="str">
            <v>18-254</v>
          </cell>
          <cell r="B2243" t="str">
            <v>Globe valves gunmetal screwed both ends,complete with steel handle class-150, 15mm dia,supply and fixing</v>
          </cell>
          <cell r="D2243" t="str">
            <v>Each</v>
          </cell>
          <cell r="E2243" t="str">
            <v>18-254</v>
          </cell>
          <cell r="F2243">
            <v>394.21</v>
          </cell>
        </row>
        <row r="2244">
          <cell r="A2244" t="str">
            <v>18-255</v>
          </cell>
          <cell r="B2244" t="str">
            <v>Globe valves gunmetal screwed both ends,complete with steel handle class-150, 20mm dia,supply and fixing</v>
          </cell>
          <cell r="D2244" t="str">
            <v>Each</v>
          </cell>
          <cell r="E2244" t="str">
            <v>18-255</v>
          </cell>
          <cell r="F2244">
            <v>643.21</v>
          </cell>
        </row>
        <row r="2245">
          <cell r="A2245" t="str">
            <v>18-256</v>
          </cell>
          <cell r="B2245" t="str">
            <v>Globe valves gunmetal screwed both ends,complete with steel handle class-150, 25mm dia,supply and fixing</v>
          </cell>
          <cell r="D2245" t="str">
            <v>Each</v>
          </cell>
          <cell r="E2245" t="str">
            <v>18-256</v>
          </cell>
          <cell r="F2245">
            <v>904.44</v>
          </cell>
        </row>
        <row r="2246">
          <cell r="A2246" t="str">
            <v>18-257</v>
          </cell>
          <cell r="B2246" t="str">
            <v>Globe valves gunmetal screwed both ends,complete with steel handle class-150, 40mm dia,supply and fixing</v>
          </cell>
          <cell r="D2246" t="str">
            <v>Each</v>
          </cell>
          <cell r="E2246" t="str">
            <v>18-257</v>
          </cell>
          <cell r="F2246">
            <v>1943.81</v>
          </cell>
        </row>
        <row r="2247">
          <cell r="A2247" t="str">
            <v>18-258</v>
          </cell>
          <cell r="B2247" t="str">
            <v>Globe valves gunmetal screwed both ends,complete with steel handle class-150, 50mm dia,supply and fixing</v>
          </cell>
          <cell r="D2247" t="str">
            <v>Each</v>
          </cell>
          <cell r="E2247" t="str">
            <v>18-258</v>
          </cell>
          <cell r="F2247">
            <v>2503.0100000000002</v>
          </cell>
        </row>
        <row r="2248">
          <cell r="A2248" t="str">
            <v>18-259</v>
          </cell>
          <cell r="B2248" t="str">
            <v>Globe valves gunmetal screwed both ends,complete with steel handle class-150, 65mm dia,supply and fixing</v>
          </cell>
          <cell r="D2248" t="str">
            <v>Each</v>
          </cell>
          <cell r="E2248" t="str">
            <v>18-259</v>
          </cell>
          <cell r="F2248">
            <v>4280.03</v>
          </cell>
        </row>
        <row r="2249">
          <cell r="A2249" t="str">
            <v>18-260</v>
          </cell>
          <cell r="B2249" t="str">
            <v>Globe valves gunmetal flanged and drilled toBS Table '18-1-9' complete with steel handle clause 150,80mm dia,supply and fixing</v>
          </cell>
          <cell r="D2249" t="str">
            <v>Each</v>
          </cell>
          <cell r="E2249" t="str">
            <v>18-260</v>
          </cell>
          <cell r="F2249">
            <v>12221.43</v>
          </cell>
        </row>
        <row r="2250">
          <cell r="A2250" t="str">
            <v>18-261</v>
          </cell>
          <cell r="B2250" t="str">
            <v>Globe valves gunmetal flanged and drilled toBS Table '18-1-9' complete with steel handle clause 150,100mm dia CI body,supply and fixing</v>
          </cell>
          <cell r="D2250" t="str">
            <v>Each</v>
          </cell>
          <cell r="E2250" t="str">
            <v>18-261</v>
          </cell>
          <cell r="F2250">
            <v>19056.23</v>
          </cell>
        </row>
        <row r="2251">
          <cell r="A2251" t="str">
            <v>18-262</v>
          </cell>
          <cell r="B2251" t="str">
            <v>Globe valves gunmetal flanged and drilled toBS Table '18-1-9' complete with steel handle clause 150,150mm dia CI body,supply and fixing</v>
          </cell>
          <cell r="D2251" t="str">
            <v>Each</v>
          </cell>
          <cell r="E2251" t="str">
            <v>18-262</v>
          </cell>
          <cell r="F2251">
            <v>24737.45</v>
          </cell>
        </row>
        <row r="2252">
          <cell r="B2252" t="str">
            <v>Sluice Valves</v>
          </cell>
        </row>
        <row r="2253">
          <cell r="A2253" t="str">
            <v>18-263</v>
          </cell>
          <cell r="B2253" t="str">
            <v>Sluice valve according to BSS -3464 (18-1-5) flanged and drilled to BS Table (18-1-9) complete with rubber packing 80mm dia supply and fixing.</v>
          </cell>
          <cell r="D2253" t="str">
            <v>Each</v>
          </cell>
          <cell r="E2253" t="str">
            <v>18-263</v>
          </cell>
          <cell r="F2253">
            <v>13732.67</v>
          </cell>
        </row>
        <row r="2254">
          <cell r="A2254" t="str">
            <v>18-263a</v>
          </cell>
          <cell r="B2254" t="str">
            <v>Same item 18-263 but BSS -5150/5163PN-16 class 150lbs (18-1-7)</v>
          </cell>
          <cell r="D2254" t="str">
            <v>Each</v>
          </cell>
          <cell r="E2254" t="str">
            <v>18-263a</v>
          </cell>
          <cell r="F2254">
            <v>15201.83</v>
          </cell>
        </row>
        <row r="2255">
          <cell r="A2255" t="str">
            <v>18-264</v>
          </cell>
          <cell r="B2255" t="str">
            <v>Sluice valve according to BSS -3464 (18-1-5) flanged and drilled to BS Table (18-1-9) complete with rubber packing 100mm dia supply and fixing.</v>
          </cell>
          <cell r="D2255" t="str">
            <v>Each</v>
          </cell>
          <cell r="E2255" t="str">
            <v>18-264</v>
          </cell>
          <cell r="F2255">
            <v>18566.509999999998</v>
          </cell>
        </row>
        <row r="2256">
          <cell r="A2256" t="str">
            <v>18-264 a</v>
          </cell>
          <cell r="B2256" t="str">
            <v>Same item 18-263a but 100mm dia</v>
          </cell>
          <cell r="D2256" t="str">
            <v>Each</v>
          </cell>
          <cell r="E2256" t="str">
            <v>18-264 a</v>
          </cell>
          <cell r="F2256">
            <v>19545.95</v>
          </cell>
        </row>
        <row r="2257">
          <cell r="A2257" t="str">
            <v>18-265</v>
          </cell>
          <cell r="B2257" t="str">
            <v>Same item 18-263 but 150mm dia</v>
          </cell>
          <cell r="D2257" t="str">
            <v>Each</v>
          </cell>
          <cell r="E2257" t="str">
            <v>18-265</v>
          </cell>
          <cell r="F2257">
            <v>28106.560000000001</v>
          </cell>
        </row>
        <row r="2258">
          <cell r="A2258" t="str">
            <v>18-265a</v>
          </cell>
          <cell r="B2258" t="str">
            <v>Same item 18-263a but 150mm dia</v>
          </cell>
          <cell r="D2258" t="str">
            <v>Each</v>
          </cell>
          <cell r="E2258" t="str">
            <v>18-265a</v>
          </cell>
          <cell r="F2258">
            <v>30491.66</v>
          </cell>
        </row>
        <row r="2259">
          <cell r="A2259" t="str">
            <v>18-266</v>
          </cell>
          <cell r="B2259" t="str">
            <v>Same item 18-263 but 200mm dia</v>
          </cell>
          <cell r="D2259" t="str">
            <v>Each</v>
          </cell>
          <cell r="E2259" t="str">
            <v>18-266</v>
          </cell>
          <cell r="F2259">
            <v>40452.71</v>
          </cell>
        </row>
        <row r="2260">
          <cell r="A2260" t="str">
            <v>18-266a</v>
          </cell>
          <cell r="B2260" t="str">
            <v>Same item 18-263a but 200mm dia</v>
          </cell>
          <cell r="D2260" t="str">
            <v>Each</v>
          </cell>
          <cell r="E2260" t="str">
            <v>18-266a</v>
          </cell>
          <cell r="F2260">
            <v>45472.34</v>
          </cell>
        </row>
        <row r="2261">
          <cell r="A2261" t="str">
            <v>18-267</v>
          </cell>
          <cell r="B2261" t="str">
            <v>Same item 18-263 but 250mm dia</v>
          </cell>
          <cell r="D2261" t="str">
            <v>Each</v>
          </cell>
          <cell r="E2261" t="str">
            <v>18-267</v>
          </cell>
          <cell r="F2261">
            <v>61392.22</v>
          </cell>
        </row>
        <row r="2262">
          <cell r="A2262" t="str">
            <v>18-267a</v>
          </cell>
          <cell r="B2262" t="str">
            <v>Same item 18-263a but 250mm dia</v>
          </cell>
          <cell r="D2262" t="str">
            <v>Each</v>
          </cell>
          <cell r="E2262" t="str">
            <v>18-267a</v>
          </cell>
          <cell r="F2262">
            <v>67636.149999999994</v>
          </cell>
        </row>
        <row r="2263">
          <cell r="A2263" t="str">
            <v>18-268</v>
          </cell>
          <cell r="B2263" t="str">
            <v>Same item 18-263 but 300mm dia</v>
          </cell>
          <cell r="D2263" t="str">
            <v>Each</v>
          </cell>
          <cell r="E2263" t="str">
            <v>18-268</v>
          </cell>
          <cell r="F2263">
            <v>78752.259999999995</v>
          </cell>
        </row>
        <row r="2264">
          <cell r="A2264" t="str">
            <v>18-268a</v>
          </cell>
          <cell r="B2264" t="str">
            <v>Same item 18-263a but 300mm dia</v>
          </cell>
          <cell r="D2264" t="str">
            <v>Each</v>
          </cell>
          <cell r="E2264" t="str">
            <v>18-268a</v>
          </cell>
          <cell r="F2264">
            <v>84996.19</v>
          </cell>
        </row>
        <row r="2265">
          <cell r="B2265" t="str">
            <v>Non Return Valves</v>
          </cell>
        </row>
        <row r="2266">
          <cell r="A2266" t="str">
            <v>18-269</v>
          </cell>
          <cell r="B2266" t="str">
            <v>Non return valve or reflux valve screwed 15mm dia, supply and fixing.</v>
          </cell>
          <cell r="D2266" t="str">
            <v>Each</v>
          </cell>
          <cell r="E2266" t="str">
            <v>18-269</v>
          </cell>
          <cell r="F2266">
            <v>332.1</v>
          </cell>
        </row>
        <row r="2267">
          <cell r="A2267" t="str">
            <v>18-270</v>
          </cell>
          <cell r="B2267" t="str">
            <v>Non return valve or reflux valve screwed 20mm dia, supply and fixing.</v>
          </cell>
          <cell r="D2267" t="str">
            <v>Each</v>
          </cell>
          <cell r="E2267" t="str">
            <v>18-270</v>
          </cell>
          <cell r="F2267">
            <v>484.05</v>
          </cell>
        </row>
        <row r="2268">
          <cell r="A2268" t="str">
            <v>18-271</v>
          </cell>
          <cell r="B2268" t="str">
            <v>Non return valve or reflux valve screwed 25mm dia, supply and fixing.</v>
          </cell>
          <cell r="D2268" t="str">
            <v>Each</v>
          </cell>
          <cell r="E2268" t="str">
            <v>18-271</v>
          </cell>
          <cell r="F2268">
            <v>586.12</v>
          </cell>
        </row>
        <row r="2269">
          <cell r="A2269" t="str">
            <v>18-272</v>
          </cell>
          <cell r="B2269" t="str">
            <v>Non return valve or reflux valve screwed 40mm dia, supply and fixing.</v>
          </cell>
          <cell r="D2269" t="str">
            <v>Each</v>
          </cell>
          <cell r="E2269" t="str">
            <v>18-272</v>
          </cell>
          <cell r="F2269">
            <v>780.72</v>
          </cell>
        </row>
        <row r="2270">
          <cell r="A2270" t="str">
            <v>18-273</v>
          </cell>
          <cell r="B2270" t="str">
            <v>Non return valve or reflux valve screwed 50mm dia, supply and fixing.</v>
          </cell>
          <cell r="D2270" t="str">
            <v>Each</v>
          </cell>
          <cell r="E2270" t="str">
            <v>18-273</v>
          </cell>
          <cell r="F2270">
            <v>1401.14</v>
          </cell>
        </row>
        <row r="2271">
          <cell r="A2271" t="str">
            <v>18-274</v>
          </cell>
          <cell r="B2271" t="str">
            <v>Non return valve or reflux valve screwed 65mm dia, supply and fixing.</v>
          </cell>
          <cell r="D2271" t="str">
            <v>Each</v>
          </cell>
          <cell r="E2271" t="str">
            <v>18-274</v>
          </cell>
          <cell r="F2271">
            <v>2749.66</v>
          </cell>
        </row>
        <row r="2272">
          <cell r="A2272" t="str">
            <v>18-275</v>
          </cell>
          <cell r="B2272" t="str">
            <v>Non return valve or reflux valve flanged &amp; drilled toBS Table 148-1-9 80mm dia., supply and fixing.</v>
          </cell>
          <cell r="D2272" t="str">
            <v>Each</v>
          </cell>
          <cell r="E2272" t="str">
            <v>18-275</v>
          </cell>
          <cell r="F2272">
            <v>5652.29</v>
          </cell>
        </row>
        <row r="2273">
          <cell r="A2273" t="str">
            <v>18-276</v>
          </cell>
          <cell r="B2273" t="str">
            <v>Non return valve or reflux valve flanged &amp; drilled toBS Table 148-1-9 100mm dia., supply and fixing.</v>
          </cell>
          <cell r="D2273" t="str">
            <v>Each</v>
          </cell>
          <cell r="E2273" t="str">
            <v>18-276</v>
          </cell>
          <cell r="F2273">
            <v>7670.24</v>
          </cell>
        </row>
        <row r="2274">
          <cell r="A2274" t="str">
            <v>18-277</v>
          </cell>
          <cell r="B2274" t="str">
            <v>Non return valve or reflux valve flanged &amp; drilled toBS Table 148-1-9 50mm dia., supply and fixing.</v>
          </cell>
          <cell r="D2274" t="str">
            <v>Each</v>
          </cell>
          <cell r="E2274" t="str">
            <v>18-277</v>
          </cell>
          <cell r="F2274">
            <v>12127.16</v>
          </cell>
        </row>
        <row r="2275">
          <cell r="A2275" t="str">
            <v>18-278</v>
          </cell>
          <cell r="B2275" t="str">
            <v>Non return valve or reflux valve flanged &amp; drilled toBS Table 148-1-9 200mm dia., supply and fixing.</v>
          </cell>
          <cell r="D2275" t="str">
            <v>Each</v>
          </cell>
          <cell r="E2275" t="str">
            <v>18-278</v>
          </cell>
          <cell r="F2275">
            <v>19556.05</v>
          </cell>
        </row>
        <row r="2276">
          <cell r="A2276" t="str">
            <v>18-279</v>
          </cell>
          <cell r="B2276" t="str">
            <v>Same as item 18-238, 18-248 18-254, 18-269 but fixing only.</v>
          </cell>
          <cell r="D2276" t="str">
            <v>Each</v>
          </cell>
          <cell r="E2276" t="str">
            <v>18-279</v>
          </cell>
          <cell r="F2276">
            <v>23.35</v>
          </cell>
        </row>
        <row r="2277">
          <cell r="A2277" t="str">
            <v>18-280</v>
          </cell>
          <cell r="B2277" t="str">
            <v>Same as item 18-239 or 18-249 or 18-255 or 18-270 but fixing only.</v>
          </cell>
          <cell r="D2277" t="str">
            <v>Each</v>
          </cell>
          <cell r="E2277" t="str">
            <v>18-280</v>
          </cell>
          <cell r="F2277">
            <v>31.06</v>
          </cell>
        </row>
        <row r="2278">
          <cell r="A2278" t="str">
            <v>18-281</v>
          </cell>
          <cell r="B2278" t="str">
            <v>Same as item 18-240 or 18-250 or 18-256 or 18-271 but fixing only.</v>
          </cell>
          <cell r="D2278" t="str">
            <v>Each</v>
          </cell>
          <cell r="E2278" t="str">
            <v>18-281</v>
          </cell>
          <cell r="F2278">
            <v>35.19</v>
          </cell>
        </row>
        <row r="2279">
          <cell r="A2279" t="str">
            <v>18-282</v>
          </cell>
          <cell r="B2279" t="str">
            <v>Same as item 18-241 or 18-251 or 18-257 or 18-272 but fixing only.</v>
          </cell>
          <cell r="D2279" t="str">
            <v>Each</v>
          </cell>
          <cell r="E2279" t="str">
            <v>18-282</v>
          </cell>
          <cell r="F2279">
            <v>46.14</v>
          </cell>
        </row>
        <row r="2280">
          <cell r="A2280" t="str">
            <v>18-283</v>
          </cell>
          <cell r="B2280" t="str">
            <v>Same as item 18-242 or 18-252 or 18-258 or 18-273 but fixing only.</v>
          </cell>
          <cell r="D2280" t="str">
            <v>Each</v>
          </cell>
          <cell r="E2280" t="str">
            <v>18-283</v>
          </cell>
          <cell r="F2280">
            <v>54.41</v>
          </cell>
        </row>
        <row r="2281">
          <cell r="A2281" t="str">
            <v>18-284</v>
          </cell>
          <cell r="B2281" t="str">
            <v>Same as item 18-243 or 18-253 or 18-259 or 18-274 but fixing only.</v>
          </cell>
          <cell r="D2281" t="str">
            <v>Each</v>
          </cell>
          <cell r="E2281" t="str">
            <v>18-284</v>
          </cell>
          <cell r="F2281">
            <v>56.2</v>
          </cell>
        </row>
        <row r="2282">
          <cell r="A2282" t="str">
            <v>18-285</v>
          </cell>
          <cell r="B2282" t="str">
            <v>Same as item 18-244 or 18-260 or 18-263 or18-263a or 18-275 but fixing only.</v>
          </cell>
          <cell r="D2282" t="str">
            <v>Each</v>
          </cell>
          <cell r="E2282" t="str">
            <v>18-285</v>
          </cell>
          <cell r="F2282">
            <v>265.37</v>
          </cell>
        </row>
        <row r="2283">
          <cell r="A2283" t="str">
            <v>18-286</v>
          </cell>
          <cell r="B2283" t="str">
            <v>Same as item 18-245 or 18-261 or 18-264 or 18-264a or18-276 but fixing only.</v>
          </cell>
          <cell r="D2283" t="str">
            <v>Each</v>
          </cell>
          <cell r="E2283" t="str">
            <v>18-286</v>
          </cell>
          <cell r="F2283">
            <v>324.44</v>
          </cell>
        </row>
        <row r="2284">
          <cell r="A2284" t="str">
            <v>18-287</v>
          </cell>
          <cell r="B2284" t="str">
            <v>Same as item 18-246 or 18-262 or 18-265 or 18-265a or 18-277 but fixing only.</v>
          </cell>
          <cell r="D2284" t="str">
            <v>Each</v>
          </cell>
          <cell r="E2284" t="str">
            <v>18-287</v>
          </cell>
          <cell r="F2284">
            <v>496.31</v>
          </cell>
        </row>
        <row r="2285">
          <cell r="A2285" t="str">
            <v>18-288</v>
          </cell>
          <cell r="B2285" t="str">
            <v>Same as item 18-247 or 18-266 or 18-266a or  18-278 but fixing only.</v>
          </cell>
          <cell r="D2285" t="str">
            <v>Each</v>
          </cell>
          <cell r="E2285" t="str">
            <v>18-288</v>
          </cell>
          <cell r="F2285">
            <v>579.4</v>
          </cell>
        </row>
        <row r="2286">
          <cell r="A2286" t="str">
            <v>18-289</v>
          </cell>
          <cell r="B2286" t="str">
            <v>Same as item 18-267  18-267a but fixing only</v>
          </cell>
          <cell r="D2286" t="str">
            <v>Each</v>
          </cell>
          <cell r="E2286" t="str">
            <v>18-289</v>
          </cell>
          <cell r="F2286">
            <v>699.85</v>
          </cell>
        </row>
        <row r="2287">
          <cell r="A2287" t="str">
            <v>18-290</v>
          </cell>
          <cell r="B2287" t="str">
            <v>Same as item 18-268 18-268a but fixing only</v>
          </cell>
          <cell r="D2287" t="str">
            <v>Each</v>
          </cell>
          <cell r="E2287" t="str">
            <v>18-290</v>
          </cell>
          <cell r="F2287">
            <v>1129.72</v>
          </cell>
        </row>
        <row r="2288">
          <cell r="A2288" t="str">
            <v>18-291</v>
          </cell>
          <cell r="B2288" t="str">
            <v>Add to item 18-238 or  18-248 or 18-254 or 18-269 or 18-279 if removal only</v>
          </cell>
          <cell r="D2288" t="str">
            <v>Each</v>
          </cell>
          <cell r="E2288" t="str">
            <v>18-291</v>
          </cell>
          <cell r="F2288">
            <v>15.5</v>
          </cell>
        </row>
        <row r="2289">
          <cell r="A2289" t="str">
            <v>18-292</v>
          </cell>
          <cell r="B2289" t="str">
            <v>Add to item 18-239  or 18-249 or 18-255  or 18-270 or 18-280 if removal only</v>
          </cell>
          <cell r="D2289" t="str">
            <v>Each</v>
          </cell>
          <cell r="E2289" t="str">
            <v>18-292</v>
          </cell>
          <cell r="F2289">
            <v>18.600000000000001</v>
          </cell>
        </row>
        <row r="2290">
          <cell r="A2290" t="str">
            <v>18-293</v>
          </cell>
          <cell r="B2290" t="str">
            <v>Add to item 18-240 or 18-250 or 18-256  or 18-271 or 18-281 if removal only.</v>
          </cell>
          <cell r="D2290" t="str">
            <v>Each</v>
          </cell>
          <cell r="E2290" t="str">
            <v>18-293</v>
          </cell>
          <cell r="F2290">
            <v>21.69</v>
          </cell>
        </row>
        <row r="2291">
          <cell r="A2291" t="str">
            <v>18-294</v>
          </cell>
          <cell r="B2291" t="str">
            <v>Add to item 18-241 or 18-251 or 18-257 or 18-272 or 18-282 if removal only.</v>
          </cell>
          <cell r="D2291" t="str">
            <v>Each</v>
          </cell>
          <cell r="E2291" t="str">
            <v>18-294</v>
          </cell>
          <cell r="F2291">
            <v>27.89</v>
          </cell>
        </row>
        <row r="2292">
          <cell r="A2292" t="str">
            <v>18-295</v>
          </cell>
          <cell r="B2292" t="str">
            <v>Add to item 18-242 or 18-252 or 18-258 or 18-273 or 18-283 if removal only.</v>
          </cell>
          <cell r="D2292" t="str">
            <v>Each</v>
          </cell>
          <cell r="E2292" t="str">
            <v>18-295</v>
          </cell>
          <cell r="F2292">
            <v>34.08</v>
          </cell>
        </row>
        <row r="2293">
          <cell r="A2293" t="str">
            <v>18-296</v>
          </cell>
          <cell r="B2293" t="str">
            <v>Add to item 18-243 or 18-253 or 18-259 or 18-274 or 18-284 if removal only.</v>
          </cell>
          <cell r="D2293" t="str">
            <v>Each</v>
          </cell>
          <cell r="E2293" t="str">
            <v>18-296</v>
          </cell>
          <cell r="F2293">
            <v>34.08</v>
          </cell>
        </row>
        <row r="2294">
          <cell r="A2294" t="str">
            <v>18-297</v>
          </cell>
          <cell r="B2294" t="str">
            <v>Add to item 18-244 or 18-260 or 18-263 or 18-263a or 18-275 or 18-285 if removal only.</v>
          </cell>
          <cell r="D2294" t="str">
            <v>Each</v>
          </cell>
          <cell r="E2294" t="str">
            <v>18-297</v>
          </cell>
          <cell r="F2294">
            <v>77.47</v>
          </cell>
        </row>
        <row r="2295">
          <cell r="A2295" t="str">
            <v>18-298</v>
          </cell>
          <cell r="B2295" t="str">
            <v>Add to item 18-245 or  18-261 or 18-264 or 18-264a or 18-276 or 18-286 if removal only.</v>
          </cell>
          <cell r="D2295" t="str">
            <v>Each</v>
          </cell>
          <cell r="E2295" t="str">
            <v>18-298</v>
          </cell>
          <cell r="F2295">
            <v>122.12</v>
          </cell>
        </row>
        <row r="2296">
          <cell r="A2296" t="str">
            <v>18-299</v>
          </cell>
          <cell r="B2296" t="str">
            <v>Add to item 18-246 or 18-262 or 18-265 or 18-265a or 18-277 or 18-287 if removal only.</v>
          </cell>
          <cell r="D2296" t="str">
            <v>Each</v>
          </cell>
          <cell r="E2296" t="str">
            <v>18-299</v>
          </cell>
          <cell r="F2296">
            <v>196.84</v>
          </cell>
        </row>
        <row r="2297">
          <cell r="A2297" t="str">
            <v>18-300</v>
          </cell>
          <cell r="B2297" t="str">
            <v>Add to item 18-247 or 18-266 or 18-266a or 18-278 or 18-288 if removal only.</v>
          </cell>
          <cell r="D2297" t="str">
            <v>Each</v>
          </cell>
          <cell r="E2297" t="str">
            <v>18-300</v>
          </cell>
          <cell r="F2297">
            <v>236.22</v>
          </cell>
        </row>
        <row r="2298">
          <cell r="A2298" t="str">
            <v>18-301</v>
          </cell>
          <cell r="B2298" t="str">
            <v>Add to item 18-267 or 18-267a or 18-289 if removal only</v>
          </cell>
          <cell r="D2298" t="str">
            <v>Each</v>
          </cell>
          <cell r="E2298" t="str">
            <v>18-301</v>
          </cell>
          <cell r="F2298">
            <v>253.09</v>
          </cell>
        </row>
        <row r="2299">
          <cell r="A2299" t="str">
            <v>18-302</v>
          </cell>
          <cell r="B2299" t="str">
            <v>Add to item 18-268 or 18-268a or 18-290 if removal only</v>
          </cell>
          <cell r="D2299" t="str">
            <v>Each</v>
          </cell>
          <cell r="E2299" t="str">
            <v>18-302</v>
          </cell>
          <cell r="F2299">
            <v>430.41</v>
          </cell>
        </row>
        <row r="2300">
          <cell r="B2300" t="str">
            <v>Ball / Flot Valves:</v>
          </cell>
        </row>
        <row r="2301">
          <cell r="A2301" t="str">
            <v>18-303</v>
          </cell>
          <cell r="B2301" t="str">
            <v>Ball valves, brass (craydon) or other approved pattern with plastic ball screwed for iron ( brass ferrule ), 15mm dia,supply and fixing</v>
          </cell>
          <cell r="D2301" t="str">
            <v>Each</v>
          </cell>
          <cell r="E2301" t="str">
            <v>18-303</v>
          </cell>
          <cell r="F2301">
            <v>575.17999999999995</v>
          </cell>
        </row>
        <row r="2302">
          <cell r="A2302" t="str">
            <v>18-304</v>
          </cell>
          <cell r="B2302" t="str">
            <v>Ball valves, brass (craydon) or other approved pattern with plastic ball screwed for iron ( brass ferrule ), 20mm dia,supply and fixing</v>
          </cell>
          <cell r="D2302" t="str">
            <v>Each</v>
          </cell>
          <cell r="E2302" t="str">
            <v>18-304</v>
          </cell>
          <cell r="F2302">
            <v>763.85</v>
          </cell>
        </row>
        <row r="2303">
          <cell r="A2303" t="str">
            <v>18-305</v>
          </cell>
          <cell r="B2303" t="str">
            <v>Ball valves, brass (craydon) or other approved pattern with plastic ball screwed for iron ( brass ferrule ), 25mm dia,supply and fixing</v>
          </cell>
          <cell r="D2303" t="str">
            <v>Each</v>
          </cell>
          <cell r="E2303" t="str">
            <v>18-305</v>
          </cell>
          <cell r="F2303">
            <v>1111.68</v>
          </cell>
        </row>
        <row r="2304">
          <cell r="A2304" t="str">
            <v>18-306</v>
          </cell>
          <cell r="B2304" t="str">
            <v>Ball valves, brass (craydon) or other approved pattern with plastic ball screwed for iron ( with copper ball ) 40mm dia.supply and fixing</v>
          </cell>
          <cell r="D2304" t="str">
            <v>Each</v>
          </cell>
          <cell r="E2304" t="str">
            <v>18-306</v>
          </cell>
          <cell r="F2304">
            <v>3474.18</v>
          </cell>
        </row>
        <row r="2305">
          <cell r="A2305" t="str">
            <v>18-307</v>
          </cell>
          <cell r="B2305" t="str">
            <v>Ball valves, brass (craydon) or other approved pattern with plastic ball screwed for iron ( with copper ball ) 50mm dia.supply and fixing</v>
          </cell>
          <cell r="D2305" t="str">
            <v>Each</v>
          </cell>
          <cell r="E2305" t="str">
            <v>18-307</v>
          </cell>
          <cell r="F2305">
            <v>6175.91</v>
          </cell>
        </row>
        <row r="2306">
          <cell r="B2306" t="str">
            <v>Foot Valve</v>
          </cell>
        </row>
        <row r="2307">
          <cell r="A2307" t="str">
            <v>18-308</v>
          </cell>
          <cell r="B2307" t="str">
            <v>Foot Valve complete with stainer  screwed 25mm dia, supply and fixing.</v>
          </cell>
          <cell r="D2307" t="str">
            <v>Each</v>
          </cell>
          <cell r="E2307" t="str">
            <v>18-308</v>
          </cell>
          <cell r="F2307">
            <v>894.89</v>
          </cell>
        </row>
        <row r="2308">
          <cell r="A2308" t="str">
            <v>18-309</v>
          </cell>
          <cell r="B2308" t="str">
            <v>Foot Valve complete with stainer  screwed 40mm dia, supply and fixing.</v>
          </cell>
          <cell r="D2308" t="str">
            <v>Each</v>
          </cell>
          <cell r="E2308" t="str">
            <v>18-309</v>
          </cell>
          <cell r="F2308">
            <v>1883.49</v>
          </cell>
        </row>
        <row r="2309">
          <cell r="A2309" t="str">
            <v>18-310</v>
          </cell>
          <cell r="B2309" t="str">
            <v>Foot Valve complete with stainer screwed 50mm dia, supply and fixing.</v>
          </cell>
          <cell r="D2309" t="str">
            <v>Each</v>
          </cell>
          <cell r="E2309" t="str">
            <v>18-310</v>
          </cell>
          <cell r="F2309">
            <v>3116.95</v>
          </cell>
        </row>
        <row r="2310">
          <cell r="A2310" t="str">
            <v>18-311</v>
          </cell>
          <cell r="B2310" t="str">
            <v>Foot Valve complete with stainer  screwed 65mm dia, supply and fixing.</v>
          </cell>
          <cell r="D2310" t="str">
            <v>Each</v>
          </cell>
          <cell r="E2310" t="str">
            <v>18-311</v>
          </cell>
          <cell r="F2310">
            <v>3970.59</v>
          </cell>
        </row>
        <row r="2311">
          <cell r="A2311" t="str">
            <v>18-312</v>
          </cell>
          <cell r="B2311" t="str">
            <v>Foot Valve complete with stainer flanged or screwed 80mm dia, supply and fixing.</v>
          </cell>
          <cell r="D2311" t="str">
            <v>Each</v>
          </cell>
          <cell r="E2311" t="str">
            <v>18-312</v>
          </cell>
          <cell r="F2311">
            <v>5469.87</v>
          </cell>
        </row>
        <row r="2312">
          <cell r="A2312" t="str">
            <v>18-313</v>
          </cell>
          <cell r="B2312" t="str">
            <v>Foot Valve complete with stainer flanged or screwed 100mm dia, supply and fixing.</v>
          </cell>
          <cell r="D2312" t="str">
            <v>Each</v>
          </cell>
          <cell r="E2312" t="str">
            <v>18-313</v>
          </cell>
          <cell r="F2312">
            <v>6610</v>
          </cell>
        </row>
        <row r="2313">
          <cell r="A2313" t="str">
            <v>18-314</v>
          </cell>
          <cell r="B2313" t="str">
            <v>Foot Valve complete with stainer flanged or screwed 150mm dia, supply and fixing.</v>
          </cell>
          <cell r="D2313" t="str">
            <v>Each</v>
          </cell>
          <cell r="E2313" t="str">
            <v>18-314</v>
          </cell>
          <cell r="F2313">
            <v>8949.49</v>
          </cell>
        </row>
        <row r="2314">
          <cell r="A2314" t="str">
            <v>18-315</v>
          </cell>
          <cell r="B2314" t="str">
            <v>Foot Valve complete with stainer flanged or screwed 200mm dia, supply and fixing.</v>
          </cell>
          <cell r="D2314" t="str">
            <v>Each</v>
          </cell>
          <cell r="E2314" t="str">
            <v>18-315</v>
          </cell>
          <cell r="F2314">
            <v>17587.38</v>
          </cell>
        </row>
        <row r="2315">
          <cell r="A2315" t="str">
            <v>18-316</v>
          </cell>
          <cell r="B2315" t="str">
            <v>Same as item 18-303  or 18-305 or 18-308 but fixing only.</v>
          </cell>
          <cell r="D2315" t="str">
            <v>Each</v>
          </cell>
          <cell r="E2315" t="str">
            <v>18-316</v>
          </cell>
          <cell r="F2315">
            <v>37.880000000000003</v>
          </cell>
        </row>
        <row r="2316">
          <cell r="A2316" t="str">
            <v>18-317</v>
          </cell>
          <cell r="B2316" t="str">
            <v>Same as item 18-306  or 18-309 but fixing only.</v>
          </cell>
          <cell r="D2316" t="str">
            <v>Each</v>
          </cell>
          <cell r="E2316" t="str">
            <v>18-317</v>
          </cell>
          <cell r="F2316">
            <v>47.04</v>
          </cell>
        </row>
        <row r="2317">
          <cell r="A2317" t="str">
            <v>18-318</v>
          </cell>
          <cell r="B2317" t="str">
            <v>Same as item 18-307  or 18-310 but fixing only.</v>
          </cell>
          <cell r="D2317" t="str">
            <v>Each</v>
          </cell>
          <cell r="E2317" t="str">
            <v>18-318</v>
          </cell>
          <cell r="F2317">
            <v>56.2</v>
          </cell>
        </row>
        <row r="2318">
          <cell r="A2318" t="str">
            <v>18-319</v>
          </cell>
          <cell r="B2318" t="str">
            <v>Same as item 18-311 but fixing only.</v>
          </cell>
          <cell r="D2318" t="str">
            <v>Each</v>
          </cell>
          <cell r="E2318" t="str">
            <v>18-319</v>
          </cell>
          <cell r="F2318">
            <v>114.04</v>
          </cell>
        </row>
        <row r="2319">
          <cell r="A2319" t="str">
            <v>18-320</v>
          </cell>
          <cell r="B2319" t="str">
            <v>Same as item 18-312 but fixing only.</v>
          </cell>
          <cell r="D2319" t="str">
            <v>Each</v>
          </cell>
          <cell r="E2319" t="str">
            <v>18-320</v>
          </cell>
          <cell r="F2319">
            <v>205.38</v>
          </cell>
        </row>
        <row r="2320">
          <cell r="A2320" t="str">
            <v>18-321</v>
          </cell>
          <cell r="B2320" t="str">
            <v>Same as item 18-313 but fixing only.</v>
          </cell>
          <cell r="D2320" t="str">
            <v>Each</v>
          </cell>
          <cell r="E2320" t="str">
            <v>18-321</v>
          </cell>
          <cell r="F2320">
            <v>243.64</v>
          </cell>
        </row>
        <row r="2321">
          <cell r="A2321" t="str">
            <v>18-322</v>
          </cell>
          <cell r="B2321" t="str">
            <v>Same as item 18-314 but fixing only.</v>
          </cell>
          <cell r="D2321" t="str">
            <v>Each</v>
          </cell>
          <cell r="E2321" t="str">
            <v>18-322</v>
          </cell>
          <cell r="F2321">
            <v>379.39</v>
          </cell>
        </row>
        <row r="2322">
          <cell r="A2322" t="str">
            <v>18-323</v>
          </cell>
          <cell r="B2322" t="str">
            <v>Same as item 18-315 but fixing only.</v>
          </cell>
          <cell r="D2322" t="str">
            <v>Each</v>
          </cell>
          <cell r="E2322" t="str">
            <v>18-323</v>
          </cell>
          <cell r="F2322">
            <v>447.18</v>
          </cell>
        </row>
        <row r="2323">
          <cell r="A2323" t="str">
            <v>18-324</v>
          </cell>
          <cell r="B2323" t="str">
            <v xml:space="preserve">Add to item 18-303 or 18-305 or 18-308 or 18-316 if removal only </v>
          </cell>
          <cell r="D2323" t="str">
            <v>Each</v>
          </cell>
          <cell r="E2323" t="str">
            <v>18-324</v>
          </cell>
          <cell r="F2323">
            <v>21.69</v>
          </cell>
        </row>
        <row r="2324">
          <cell r="A2324" t="str">
            <v>18-325</v>
          </cell>
          <cell r="B2324" t="str">
            <v xml:space="preserve">Add to item 18-307 or 18-310 or 18-318  if removal only </v>
          </cell>
          <cell r="D2324" t="str">
            <v>Each</v>
          </cell>
          <cell r="E2324" t="str">
            <v>18-325</v>
          </cell>
          <cell r="F2324">
            <v>27.89</v>
          </cell>
        </row>
        <row r="2325">
          <cell r="A2325" t="str">
            <v>18-326</v>
          </cell>
          <cell r="B2325" t="str">
            <v xml:space="preserve">Add to item 18-309 or 18-317 if removal only </v>
          </cell>
          <cell r="D2325" t="str">
            <v>Each</v>
          </cell>
          <cell r="E2325" t="str">
            <v>18-326</v>
          </cell>
          <cell r="F2325">
            <v>34.08</v>
          </cell>
        </row>
        <row r="2326">
          <cell r="A2326" t="str">
            <v>18-327</v>
          </cell>
          <cell r="B2326" t="str">
            <v xml:space="preserve">Add to item 18-311 or 18-319 if removal only </v>
          </cell>
          <cell r="D2326" t="str">
            <v>Each</v>
          </cell>
          <cell r="E2326" t="str">
            <v>18-327</v>
          </cell>
          <cell r="F2326">
            <v>77.47</v>
          </cell>
        </row>
        <row r="2327">
          <cell r="A2327" t="str">
            <v>18-328</v>
          </cell>
          <cell r="B2327" t="str">
            <v xml:space="preserve">Add to item 18-312 or 18-320 if removal only </v>
          </cell>
          <cell r="D2327" t="str">
            <v>Each</v>
          </cell>
          <cell r="E2327" t="str">
            <v>18-328</v>
          </cell>
          <cell r="F2327">
            <v>109.04</v>
          </cell>
        </row>
        <row r="2328">
          <cell r="A2328" t="str">
            <v>18-329</v>
          </cell>
          <cell r="B2328" t="str">
            <v xml:space="preserve">Add to item 18-313 or 18-321 if removal only </v>
          </cell>
          <cell r="D2328" t="str">
            <v>Each</v>
          </cell>
          <cell r="E2328" t="str">
            <v>18-329</v>
          </cell>
          <cell r="F2328">
            <v>122.12</v>
          </cell>
        </row>
        <row r="2329">
          <cell r="A2329" t="str">
            <v>18-330</v>
          </cell>
          <cell r="B2329" t="str">
            <v xml:space="preserve">Add to item 18-314 or 18-322 if removal only </v>
          </cell>
          <cell r="D2329" t="str">
            <v>Each</v>
          </cell>
          <cell r="E2329" t="str">
            <v>18-330</v>
          </cell>
          <cell r="F2329">
            <v>196.84</v>
          </cell>
        </row>
        <row r="2330">
          <cell r="A2330" t="str">
            <v>18-331</v>
          </cell>
          <cell r="B2330" t="str">
            <v xml:space="preserve">Add to item 18-315 or 18-323 if removal only </v>
          </cell>
          <cell r="D2330" t="str">
            <v>Each</v>
          </cell>
          <cell r="E2330" t="str">
            <v>18-331</v>
          </cell>
          <cell r="F2330">
            <v>236.22</v>
          </cell>
        </row>
        <row r="2331">
          <cell r="B2331" t="str">
            <v>Air Valves</v>
          </cell>
        </row>
        <row r="2332">
          <cell r="A2332" t="str">
            <v>18-332</v>
          </cell>
          <cell r="B2332" t="str">
            <v xml:space="preserve">Air Valves automatic 50mmsize, single acting </v>
          </cell>
          <cell r="D2332" t="str">
            <v>Each</v>
          </cell>
          <cell r="E2332" t="str">
            <v>18-332</v>
          </cell>
          <cell r="F2332">
            <v>1890.86</v>
          </cell>
        </row>
        <row r="2333">
          <cell r="A2333" t="str">
            <v>18-333</v>
          </cell>
          <cell r="B2333" t="str">
            <v>Air Valves automatic 50mmsize, double acting.</v>
          </cell>
          <cell r="D2333" t="str">
            <v>Each</v>
          </cell>
          <cell r="E2333" t="str">
            <v>18-333</v>
          </cell>
          <cell r="F2333">
            <v>2992.73</v>
          </cell>
        </row>
        <row r="2334">
          <cell r="A2334" t="str">
            <v>18-334</v>
          </cell>
          <cell r="B2334" t="str">
            <v>Same as item 18-332  or 18-333 but fixing only.</v>
          </cell>
          <cell r="D2334" t="str">
            <v>Each</v>
          </cell>
          <cell r="E2334" t="str">
            <v>18-334</v>
          </cell>
          <cell r="F2334">
            <v>54.41</v>
          </cell>
        </row>
        <row r="2335">
          <cell r="A2335" t="str">
            <v>18-335</v>
          </cell>
          <cell r="B2335" t="str">
            <v xml:space="preserve">Add to item 18-332 or 18-333 or 18-334  if removal only </v>
          </cell>
          <cell r="D2335" t="str">
            <v>Each</v>
          </cell>
          <cell r="E2335" t="str">
            <v>18-335</v>
          </cell>
          <cell r="F2335">
            <v>34.08</v>
          </cell>
        </row>
        <row r="2336">
          <cell r="B2336" t="str">
            <v>Fire Hydrant</v>
          </cell>
        </row>
        <row r="2337">
          <cell r="A2337" t="str">
            <v>18-336</v>
          </cell>
          <cell r="B2337" t="str">
            <v>Fire Hydrant flanged and drilled to BS   Table "18-1-9"  complete with rubber packing 80mm dia, supply and fixing.</v>
          </cell>
          <cell r="D2337" t="str">
            <v>Each</v>
          </cell>
          <cell r="E2337" t="str">
            <v>18-336</v>
          </cell>
          <cell r="F2337">
            <v>12936.87</v>
          </cell>
        </row>
        <row r="2338">
          <cell r="A2338" t="str">
            <v>18-337</v>
          </cell>
          <cell r="B2338" t="str">
            <v>Fire Hydrant flanged and drilled to BS   Table "18-1-9"  complete with rubber packing 65mm dia, supply and fixing.</v>
          </cell>
          <cell r="D2338" t="str">
            <v>Each</v>
          </cell>
          <cell r="E2338" t="str">
            <v>18-337</v>
          </cell>
          <cell r="F2338">
            <v>17956.5</v>
          </cell>
        </row>
        <row r="2339">
          <cell r="A2339" t="str">
            <v>18-338</v>
          </cell>
          <cell r="B2339" t="str">
            <v>Same as item 18-336  or 18-337 but fixing only.</v>
          </cell>
          <cell r="D2339" t="str">
            <v>Each</v>
          </cell>
          <cell r="E2339" t="str">
            <v>18-338</v>
          </cell>
          <cell r="F2339">
            <v>326.58</v>
          </cell>
        </row>
        <row r="2340">
          <cell r="A2340" t="str">
            <v>18-339</v>
          </cell>
          <cell r="B2340" t="str">
            <v xml:space="preserve">Add to item 18-336 or 18-337 or 18-338  if removal only </v>
          </cell>
          <cell r="D2340" t="str">
            <v>Each</v>
          </cell>
          <cell r="E2340" t="str">
            <v>18-339</v>
          </cell>
          <cell r="F2340">
            <v>154.94999999999999</v>
          </cell>
        </row>
        <row r="2341">
          <cell r="B2341" t="str">
            <v>Flange MS / GI</v>
          </cell>
        </row>
        <row r="2342">
          <cell r="A2342" t="str">
            <v>18-340</v>
          </cell>
          <cell r="B2342" t="str">
            <v>Flange MS / GI drilled to BS   Table "18-1-9" for screwed pipe 25mm dia, supply and fixing.</v>
          </cell>
          <cell r="D2342" t="str">
            <v>Each</v>
          </cell>
          <cell r="E2342" t="str">
            <v>18-340</v>
          </cell>
          <cell r="F2342">
            <v>239.5</v>
          </cell>
        </row>
        <row r="2343">
          <cell r="A2343" t="str">
            <v>18-341</v>
          </cell>
          <cell r="B2343" t="str">
            <v>Flange MS / GI drilled to BS   Table "18-1-9" for screwed pipe 40mm dia, supply and fixing.</v>
          </cell>
          <cell r="D2343" t="str">
            <v>Each</v>
          </cell>
          <cell r="E2343" t="str">
            <v>18-341</v>
          </cell>
          <cell r="F2343">
            <v>316.33</v>
          </cell>
        </row>
        <row r="2344">
          <cell r="A2344" t="str">
            <v>18-342</v>
          </cell>
          <cell r="B2344" t="str">
            <v>Flange MS / GI drilled to BS   Table "18-1-9" for screwed pipe 50mm dia, supply and fixing.</v>
          </cell>
          <cell r="D2344" t="str">
            <v>Each</v>
          </cell>
          <cell r="E2344" t="str">
            <v>18-342</v>
          </cell>
          <cell r="F2344">
            <v>400.05</v>
          </cell>
        </row>
        <row r="2345">
          <cell r="A2345" t="str">
            <v>18-343</v>
          </cell>
          <cell r="B2345" t="str">
            <v>Flange MS / GI drilled to BS   Table "18-1-9" for screwed pipe 65mm dia, supply and fixing.</v>
          </cell>
          <cell r="D2345" t="str">
            <v>Each</v>
          </cell>
          <cell r="E2345" t="str">
            <v>18-343</v>
          </cell>
          <cell r="F2345">
            <v>466.61</v>
          </cell>
        </row>
        <row r="2346">
          <cell r="A2346" t="str">
            <v>18-344</v>
          </cell>
          <cell r="B2346" t="str">
            <v>Flange MS / GI drilled to BS   Table "18-1-9" for screwed pipe 80mm dia, supply and fixing.</v>
          </cell>
          <cell r="D2346" t="str">
            <v>Each</v>
          </cell>
          <cell r="E2346" t="str">
            <v>18-344</v>
          </cell>
          <cell r="F2346">
            <v>542.36</v>
          </cell>
        </row>
        <row r="2347">
          <cell r="A2347" t="str">
            <v>18-345</v>
          </cell>
          <cell r="B2347" t="str">
            <v>Flange MS / GI drilled to BS   Table "18-1-9" for screwed pipe 100mm dia, supply and fixing.</v>
          </cell>
          <cell r="D2347" t="str">
            <v>Each</v>
          </cell>
          <cell r="E2347" t="str">
            <v>18-345</v>
          </cell>
          <cell r="F2347">
            <v>587.80999999999995</v>
          </cell>
        </row>
        <row r="2348">
          <cell r="A2348" t="str">
            <v>18-346</v>
          </cell>
          <cell r="B2348" t="str">
            <v>Flange MS / GI drilled to BS   Table "18-1-9" for screwed pipe 150mm dia, supply and fixing.</v>
          </cell>
          <cell r="D2348" t="str">
            <v>Each</v>
          </cell>
          <cell r="E2348" t="str">
            <v>18-346</v>
          </cell>
          <cell r="F2348">
            <v>820.97</v>
          </cell>
        </row>
        <row r="2349">
          <cell r="A2349" t="str">
            <v>18-347</v>
          </cell>
          <cell r="B2349" t="str">
            <v>Flange MS / GI drilled to BS   Table "18-1-9" for screwed pipe 200mm dia, supply and fixing.</v>
          </cell>
          <cell r="D2349" t="str">
            <v>Each</v>
          </cell>
          <cell r="E2349" t="str">
            <v>18-347</v>
          </cell>
          <cell r="F2349">
            <v>1488.59</v>
          </cell>
        </row>
        <row r="2350">
          <cell r="A2350" t="str">
            <v>18-348</v>
          </cell>
          <cell r="B2350" t="str">
            <v>Flange MS / GI drilled to BS   Table "C" for screwed pipe 250mm dia, supply and fixing.</v>
          </cell>
          <cell r="D2350" t="str">
            <v>Each</v>
          </cell>
          <cell r="E2350" t="str">
            <v>18-348</v>
          </cell>
          <cell r="F2350">
            <v>2108.69</v>
          </cell>
        </row>
        <row r="2351">
          <cell r="A2351" t="str">
            <v>18-349</v>
          </cell>
          <cell r="B2351" t="str">
            <v>Flange MS / GI drilled to BS   Table "C" for screwed pipe 300mm dia, supply and fixing.</v>
          </cell>
          <cell r="D2351" t="str">
            <v>Each</v>
          </cell>
          <cell r="E2351" t="str">
            <v>18-349</v>
          </cell>
          <cell r="F2351">
            <v>2517.7600000000002</v>
          </cell>
        </row>
        <row r="2352">
          <cell r="A2352" t="str">
            <v>18-350</v>
          </cell>
          <cell r="B2352" t="str">
            <v>Flange MS / GI drilled to BS   Table "18-1-9" for screwed pipe 25mm dia,  Fixing only</v>
          </cell>
          <cell r="D2352" t="str">
            <v>Each</v>
          </cell>
          <cell r="E2352" t="str">
            <v>18-350</v>
          </cell>
          <cell r="F2352">
            <v>68.099999999999994</v>
          </cell>
        </row>
        <row r="2353">
          <cell r="A2353" t="str">
            <v>18-351</v>
          </cell>
          <cell r="B2353" t="str">
            <v>Flange MS / GI drilled to BS   Table "18-1-9" for screwed pipe 40mm dia, Fixing only.</v>
          </cell>
          <cell r="D2353" t="str">
            <v>Each</v>
          </cell>
          <cell r="E2353" t="str">
            <v>18-351</v>
          </cell>
          <cell r="F2353">
            <v>77.599999999999994</v>
          </cell>
        </row>
        <row r="2354">
          <cell r="A2354" t="str">
            <v>18-352</v>
          </cell>
          <cell r="B2354" t="str">
            <v>Flange MS / GI drilled to BS   Table "18-1-9" for screwed pipe 50mm dia, Fixing only.</v>
          </cell>
          <cell r="D2354" t="str">
            <v>Each</v>
          </cell>
          <cell r="E2354" t="str">
            <v>18-352</v>
          </cell>
          <cell r="F2354">
            <v>81.73</v>
          </cell>
        </row>
        <row r="2355">
          <cell r="A2355" t="str">
            <v>18-353</v>
          </cell>
          <cell r="B2355" t="str">
            <v>Flange MS / GI drilled to BS   Table "18-1-9" for screwed pipe 65mm dia, Fixing only.</v>
          </cell>
          <cell r="D2355" t="str">
            <v>Each</v>
          </cell>
          <cell r="E2355" t="str">
            <v>18-353</v>
          </cell>
          <cell r="F2355">
            <v>123.81</v>
          </cell>
        </row>
        <row r="2356">
          <cell r="A2356" t="str">
            <v>18-354</v>
          </cell>
          <cell r="B2356" t="str">
            <v>Flange MS / GI drilled to BS   Table "18-1-9" for screwed pipe 80mm dia, Fixing only.</v>
          </cell>
          <cell r="D2356" t="str">
            <v>Each</v>
          </cell>
          <cell r="E2356" t="str">
            <v>18-354</v>
          </cell>
          <cell r="F2356">
            <v>150.59</v>
          </cell>
        </row>
        <row r="2357">
          <cell r="A2357" t="str">
            <v>18-355</v>
          </cell>
          <cell r="B2357" t="str">
            <v>Flange MS / GI drilled to BS   Table "18-1-9" for screwed pipe 100mm dia, Fixing only.</v>
          </cell>
          <cell r="D2357" t="str">
            <v>Each</v>
          </cell>
          <cell r="E2357" t="str">
            <v>18-355</v>
          </cell>
          <cell r="F2357">
            <v>159.31</v>
          </cell>
        </row>
        <row r="2358">
          <cell r="A2358" t="str">
            <v>18-356</v>
          </cell>
          <cell r="B2358" t="str">
            <v>Flange MS / GI drilled to BS   Table "18-1-9" for screwed pipe 150mm dia, Fixing only.</v>
          </cell>
          <cell r="D2358" t="str">
            <v>Each</v>
          </cell>
          <cell r="E2358" t="str">
            <v>18-356</v>
          </cell>
          <cell r="F2358">
            <v>245.55</v>
          </cell>
        </row>
        <row r="2359">
          <cell r="A2359" t="str">
            <v>18-357</v>
          </cell>
          <cell r="B2359" t="str">
            <v>Flange MS / GI drilled to BS   Table "18-1-9" for screwed pipe 200mm dia, Fixing only.</v>
          </cell>
          <cell r="D2359" t="str">
            <v>Each</v>
          </cell>
          <cell r="E2359" t="str">
            <v>18-357</v>
          </cell>
          <cell r="F2359">
            <v>325.5</v>
          </cell>
        </row>
        <row r="2360">
          <cell r="A2360" t="str">
            <v>18-358</v>
          </cell>
          <cell r="B2360" t="str">
            <v>Flange MS / GI drilled to BS   Table "C" for screwed pipe 250mm dia, Fixing only.</v>
          </cell>
          <cell r="D2360" t="str">
            <v>Each</v>
          </cell>
          <cell r="E2360" t="str">
            <v>18-358</v>
          </cell>
          <cell r="F2360">
            <v>394.67</v>
          </cell>
        </row>
        <row r="2361">
          <cell r="A2361" t="str">
            <v>18-359</v>
          </cell>
          <cell r="B2361" t="str">
            <v>Flange MS / GI drilled to BS   Table "C" for screwed pipe 300mm dia, Fixing only.</v>
          </cell>
          <cell r="D2361" t="str">
            <v>Each</v>
          </cell>
          <cell r="E2361" t="str">
            <v>18-359</v>
          </cell>
          <cell r="F2361">
            <v>558.88</v>
          </cell>
        </row>
        <row r="2362">
          <cell r="A2362" t="str">
            <v>18-360</v>
          </cell>
          <cell r="B2362" t="str">
            <v>Add to item 18-340 or 18-350 if removal only</v>
          </cell>
          <cell r="D2362" t="str">
            <v>Each</v>
          </cell>
          <cell r="E2362" t="str">
            <v>18-360</v>
          </cell>
          <cell r="F2362">
            <v>10.85</v>
          </cell>
        </row>
        <row r="2363">
          <cell r="A2363" t="str">
            <v>18-361</v>
          </cell>
          <cell r="B2363" t="str">
            <v>Add to item 18-341 or 18-351 ifremoval only</v>
          </cell>
          <cell r="D2363" t="str">
            <v>Each</v>
          </cell>
          <cell r="E2363" t="str">
            <v>18-361</v>
          </cell>
          <cell r="F2363">
            <v>13.94</v>
          </cell>
        </row>
        <row r="2364">
          <cell r="A2364" t="str">
            <v>18-362</v>
          </cell>
          <cell r="B2364" t="str">
            <v>Add to item 18-342 or 18-352 removal only</v>
          </cell>
          <cell r="D2364" t="str">
            <v>Each</v>
          </cell>
          <cell r="E2364" t="str">
            <v>18-362</v>
          </cell>
          <cell r="F2364">
            <v>17.04</v>
          </cell>
        </row>
        <row r="2365">
          <cell r="A2365" t="str">
            <v>18-363</v>
          </cell>
          <cell r="B2365" t="str">
            <v>Add to item 18-343 or 18-353 if removal only</v>
          </cell>
          <cell r="D2365" t="str">
            <v>Each</v>
          </cell>
          <cell r="E2365" t="str">
            <v>18-363</v>
          </cell>
          <cell r="F2365">
            <v>43.62</v>
          </cell>
        </row>
        <row r="2366">
          <cell r="A2366" t="str">
            <v>18-364</v>
          </cell>
          <cell r="B2366" t="str">
            <v>Add to item 18-344 or 18-354 if removal only</v>
          </cell>
          <cell r="D2366" t="str">
            <v>Each</v>
          </cell>
          <cell r="E2366" t="str">
            <v>18-364</v>
          </cell>
          <cell r="F2366">
            <v>54.52</v>
          </cell>
        </row>
        <row r="2367">
          <cell r="A2367" t="str">
            <v>18-365</v>
          </cell>
          <cell r="B2367" t="str">
            <v>Add to item 18-345 or 18-355 if removal only</v>
          </cell>
          <cell r="D2367" t="str">
            <v>Each</v>
          </cell>
          <cell r="E2367" t="str">
            <v>18-365</v>
          </cell>
          <cell r="F2367">
            <v>61.07</v>
          </cell>
        </row>
        <row r="2368">
          <cell r="A2368" t="str">
            <v>18-366</v>
          </cell>
          <cell r="B2368" t="str">
            <v>Add to item 18-346 or 18-356 if removal only</v>
          </cell>
          <cell r="D2368" t="str">
            <v>Each</v>
          </cell>
          <cell r="E2368" t="str">
            <v>18-366</v>
          </cell>
          <cell r="F2368">
            <v>76.319999999999993</v>
          </cell>
        </row>
        <row r="2369">
          <cell r="A2369" t="str">
            <v>18-367</v>
          </cell>
          <cell r="B2369" t="str">
            <v>Add to item 18-347 or 18-357 if removal only</v>
          </cell>
          <cell r="D2369" t="str">
            <v>Each</v>
          </cell>
          <cell r="E2369" t="str">
            <v>18-367</v>
          </cell>
          <cell r="F2369">
            <v>118.11</v>
          </cell>
        </row>
        <row r="2370">
          <cell r="A2370" t="str">
            <v>18-368</v>
          </cell>
          <cell r="B2370" t="str">
            <v>Add to item 18-348 or 18-358 if removal only</v>
          </cell>
          <cell r="D2370" t="str">
            <v>Each</v>
          </cell>
          <cell r="E2370" t="str">
            <v>18-368</v>
          </cell>
          <cell r="F2370">
            <v>126.54</v>
          </cell>
        </row>
        <row r="2371">
          <cell r="A2371" t="str">
            <v>18-369</v>
          </cell>
          <cell r="B2371" t="str">
            <v>Add to item 18-349 or 18-359 if removal only</v>
          </cell>
          <cell r="D2371" t="str">
            <v>Each</v>
          </cell>
          <cell r="E2371" t="str">
            <v>18-369</v>
          </cell>
          <cell r="F2371">
            <v>177.16</v>
          </cell>
        </row>
        <row r="2372">
          <cell r="B2372" t="str">
            <v>Brass Spindles</v>
          </cell>
        </row>
        <row r="2373">
          <cell r="A2373" t="str">
            <v>18-370</v>
          </cell>
          <cell r="B2373" t="str">
            <v>Brass Spindle with nuts for sluice valves, 80mm dia, supply and fixing.</v>
          </cell>
          <cell r="D2373" t="str">
            <v>Each</v>
          </cell>
          <cell r="E2373" t="str">
            <v>18-370</v>
          </cell>
          <cell r="F2373">
            <v>2622.68</v>
          </cell>
        </row>
        <row r="2374">
          <cell r="A2374" t="str">
            <v>18-371</v>
          </cell>
          <cell r="B2374" t="str">
            <v>brass Spindle with nuts for sluice valves, 100mm dia, supply and fixing.</v>
          </cell>
          <cell r="D2374" t="str">
            <v>Each</v>
          </cell>
          <cell r="E2374" t="str">
            <v>18-371</v>
          </cell>
          <cell r="F2374">
            <v>2867.54</v>
          </cell>
        </row>
        <row r="2375">
          <cell r="A2375" t="str">
            <v>18-372</v>
          </cell>
          <cell r="B2375" t="str">
            <v>brass Spindle with nuts for sluice valves, 150mm dia, supply and fixing.</v>
          </cell>
          <cell r="D2375" t="str">
            <v>Each</v>
          </cell>
          <cell r="E2375" t="str">
            <v>18-372</v>
          </cell>
          <cell r="F2375">
            <v>6173.15</v>
          </cell>
        </row>
        <row r="2376">
          <cell r="A2376" t="str">
            <v>18-373</v>
          </cell>
          <cell r="B2376" t="str">
            <v>brass Spindle with nuts for sluice valves, 200mm dia, supply and fixing.</v>
          </cell>
          <cell r="D2376" t="str">
            <v>Each</v>
          </cell>
          <cell r="E2376" t="str">
            <v>18-373</v>
          </cell>
          <cell r="F2376">
            <v>8673.41</v>
          </cell>
        </row>
        <row r="2377">
          <cell r="A2377" t="str">
            <v>18-374</v>
          </cell>
          <cell r="B2377" t="str">
            <v>brass Spindle with nuts for sluice valves, 250mm dia, supply and fixing.</v>
          </cell>
          <cell r="D2377" t="str">
            <v>Each</v>
          </cell>
          <cell r="E2377" t="str">
            <v>18-374</v>
          </cell>
          <cell r="F2377">
            <v>10509.86</v>
          </cell>
        </row>
        <row r="2378">
          <cell r="A2378" t="str">
            <v>18-375</v>
          </cell>
          <cell r="B2378" t="str">
            <v>brass Spindle with nuts for sluice valves, 300mm dia, supply and fixing.</v>
          </cell>
          <cell r="D2378" t="str">
            <v>Each</v>
          </cell>
          <cell r="E2378" t="str">
            <v>18-375</v>
          </cell>
          <cell r="F2378">
            <v>11734.16</v>
          </cell>
        </row>
        <row r="2379">
          <cell r="A2379" t="str">
            <v>18-376</v>
          </cell>
          <cell r="B2379" t="str">
            <v>Same as item 18-370 to 18-372 but fixing only.</v>
          </cell>
          <cell r="D2379" t="str">
            <v>Each</v>
          </cell>
          <cell r="E2379" t="str">
            <v>18-376</v>
          </cell>
          <cell r="F2379">
            <v>51.65</v>
          </cell>
        </row>
        <row r="2380">
          <cell r="A2380" t="str">
            <v>18-377</v>
          </cell>
          <cell r="B2380" t="str">
            <v>Same as item 18-373 ot 18-375 but fixing only.</v>
          </cell>
          <cell r="D2380" t="str">
            <v>Each</v>
          </cell>
          <cell r="E2380" t="str">
            <v>18-377</v>
          </cell>
          <cell r="F2380">
            <v>103.31</v>
          </cell>
        </row>
        <row r="2381">
          <cell r="A2381" t="str">
            <v>18-378</v>
          </cell>
          <cell r="B2381" t="str">
            <v>Add to item 18-370 or 18-372 or 18-376 if removal only</v>
          </cell>
          <cell r="D2381" t="str">
            <v>Each</v>
          </cell>
          <cell r="E2381" t="str">
            <v>18-378</v>
          </cell>
          <cell r="F2381">
            <v>38.74</v>
          </cell>
        </row>
        <row r="2382">
          <cell r="A2382" t="str">
            <v>18-379</v>
          </cell>
          <cell r="B2382" t="str">
            <v>Add to item 18-373 or 18-375 or 18-377 if removal only</v>
          </cell>
          <cell r="D2382" t="str">
            <v>Each</v>
          </cell>
          <cell r="E2382" t="str">
            <v>18-379</v>
          </cell>
          <cell r="F2382">
            <v>77.47</v>
          </cell>
        </row>
        <row r="2383">
          <cell r="B2383" t="str">
            <v>Water Tanks</v>
          </cell>
        </row>
        <row r="2384">
          <cell r="A2384" t="str">
            <v>18-380</v>
          </cell>
          <cell r="B2384" t="str">
            <v>Water Tank made of fiber glass capacity 900 liter, supply and fixing.</v>
          </cell>
          <cell r="D2384" t="str">
            <v>Each</v>
          </cell>
          <cell r="E2384" t="str">
            <v>18-380</v>
          </cell>
          <cell r="F2384">
            <v>16991.14</v>
          </cell>
        </row>
        <row r="2385">
          <cell r="A2385" t="str">
            <v>18-381</v>
          </cell>
          <cell r="B2385" t="str">
            <v>Water Tank made of fiber glass capacity 1400 liter, supply and fixing.</v>
          </cell>
          <cell r="D2385" t="str">
            <v>Each</v>
          </cell>
          <cell r="E2385" t="str">
            <v>18-381</v>
          </cell>
          <cell r="F2385">
            <v>25486.720000000001</v>
          </cell>
        </row>
        <row r="2386">
          <cell r="A2386" t="str">
            <v>18-382</v>
          </cell>
          <cell r="B2386" t="str">
            <v>Water Tank made of fiber glass capacity 1800 liter, supply and fixing.</v>
          </cell>
          <cell r="D2386" t="str">
            <v>Each</v>
          </cell>
          <cell r="E2386" t="str">
            <v>18-382</v>
          </cell>
          <cell r="F2386">
            <v>33982.28</v>
          </cell>
        </row>
        <row r="2387">
          <cell r="A2387" t="str">
            <v>18-383</v>
          </cell>
          <cell r="B2387" t="str">
            <v>Same as item 18-380 but  fixing only..</v>
          </cell>
          <cell r="D2387" t="str">
            <v>Each</v>
          </cell>
          <cell r="E2387" t="str">
            <v>18-383</v>
          </cell>
          <cell r="F2387">
            <v>374.94</v>
          </cell>
        </row>
        <row r="2388">
          <cell r="A2388" t="str">
            <v>18-384</v>
          </cell>
          <cell r="B2388" t="str">
            <v>Same as item 18-381 but  fixing only..</v>
          </cell>
          <cell r="D2388" t="str">
            <v>Each</v>
          </cell>
          <cell r="E2388" t="str">
            <v>18-384</v>
          </cell>
          <cell r="F2388">
            <v>562.41999999999996</v>
          </cell>
        </row>
        <row r="2389">
          <cell r="A2389" t="str">
            <v>18-385</v>
          </cell>
          <cell r="B2389" t="str">
            <v>Same as item 18-382 but  fixing only..</v>
          </cell>
          <cell r="D2389" t="str">
            <v>Each</v>
          </cell>
          <cell r="E2389" t="str">
            <v>18-385</v>
          </cell>
          <cell r="F2389">
            <v>749.88</v>
          </cell>
        </row>
        <row r="2390">
          <cell r="A2390" t="str">
            <v>18-386</v>
          </cell>
          <cell r="B2390" t="str">
            <v>Add to item 18-380 or 18-383 if removal only</v>
          </cell>
          <cell r="D2390" t="str">
            <v>Each</v>
          </cell>
          <cell r="E2390" t="str">
            <v>18-386</v>
          </cell>
          <cell r="F2390">
            <v>281.20999999999998</v>
          </cell>
        </row>
        <row r="2391">
          <cell r="A2391" t="str">
            <v>18-387</v>
          </cell>
          <cell r="B2391" t="str">
            <v>Add to item 18-381 or 18-384 if removal only</v>
          </cell>
          <cell r="D2391" t="str">
            <v>Each</v>
          </cell>
          <cell r="E2391" t="str">
            <v>18-387</v>
          </cell>
          <cell r="F2391">
            <v>421.81</v>
          </cell>
        </row>
        <row r="2392">
          <cell r="A2392" t="str">
            <v>18-388</v>
          </cell>
          <cell r="B2392" t="str">
            <v>Add to item 18-382 or 18-385 if removal only</v>
          </cell>
          <cell r="D2392" t="str">
            <v>Each</v>
          </cell>
          <cell r="E2392" t="str">
            <v>18-388</v>
          </cell>
          <cell r="F2392">
            <v>562.41999999999996</v>
          </cell>
        </row>
        <row r="2393">
          <cell r="B2393" t="str">
            <v>Water Tanks Polyethylene (PE)</v>
          </cell>
        </row>
        <row r="2394">
          <cell r="A2394" t="str">
            <v>18-389</v>
          </cell>
          <cell r="B2394" t="str">
            <v>Water Tanks Polyethylene (PE) (Vertical) 227 lit (50 gallon) capacity  supply and fixing.</v>
          </cell>
          <cell r="D2394" t="str">
            <v>Each</v>
          </cell>
          <cell r="E2394" t="str">
            <v>18-389</v>
          </cell>
          <cell r="F2394">
            <v>5861.34</v>
          </cell>
        </row>
        <row r="2395">
          <cell r="A2395" t="str">
            <v>18-390</v>
          </cell>
          <cell r="B2395" t="str">
            <v>Water Tanks Polyethylene (PE) (Vertical) 680 lit (50 gallon) capacity  supply and fixing.</v>
          </cell>
          <cell r="D2395" t="str">
            <v>Each</v>
          </cell>
          <cell r="E2395" t="str">
            <v>18-390</v>
          </cell>
          <cell r="F2395">
            <v>12778.63</v>
          </cell>
        </row>
        <row r="2396">
          <cell r="A2396" t="str">
            <v>18-391</v>
          </cell>
          <cell r="B2396" t="str">
            <v>Water Tanks Polyethylene (PE) (Vertical) 900 lit (50 gallon) capacity  supply and fixing.</v>
          </cell>
          <cell r="D2396" t="str">
            <v>Each</v>
          </cell>
          <cell r="E2396" t="str">
            <v>18-391</v>
          </cell>
          <cell r="F2396">
            <v>16818.82</v>
          </cell>
        </row>
        <row r="2397">
          <cell r="A2397" t="str">
            <v>18-392</v>
          </cell>
          <cell r="B2397" t="str">
            <v>Water Tanks Polyethylene (PE) (Vertical) 1136 lit (250 gallon) capacity  supply and fixing.</v>
          </cell>
          <cell r="D2397" t="str">
            <v>Each</v>
          </cell>
          <cell r="E2397" t="str">
            <v>18-392</v>
          </cell>
          <cell r="F2397">
            <v>21348.73</v>
          </cell>
        </row>
        <row r="2398">
          <cell r="A2398" t="str">
            <v>18-393</v>
          </cell>
          <cell r="B2398" t="str">
            <v>Water Tanks Polyethylene (PE) (Vertical) 1360 lit (300 gallon) capacity  supply and fixing.</v>
          </cell>
          <cell r="D2398" t="str">
            <v>Each</v>
          </cell>
          <cell r="E2398" t="str">
            <v>18-393</v>
          </cell>
          <cell r="F2398">
            <v>23824.12</v>
          </cell>
        </row>
        <row r="2399">
          <cell r="A2399" t="str">
            <v>18-394</v>
          </cell>
          <cell r="B2399" t="str">
            <v>Water Tanks Polyethylene (PE) (Vertical) 1810 lit (400 gallon) capacity  supply and fixing.</v>
          </cell>
          <cell r="D2399" t="str">
            <v>Each</v>
          </cell>
          <cell r="E2399" t="str">
            <v>18-394</v>
          </cell>
          <cell r="F2399">
            <v>29700.76</v>
          </cell>
        </row>
        <row r="2400">
          <cell r="A2400" t="str">
            <v>18-395</v>
          </cell>
          <cell r="B2400" t="str">
            <v>Water Tanks Polyethylene (PE) (Vertical) 2270 lit (500 gallon) capacity  supply and fixing.</v>
          </cell>
          <cell r="D2400" t="str">
            <v>Each</v>
          </cell>
          <cell r="E2400" t="str">
            <v>18-395</v>
          </cell>
          <cell r="F2400">
            <v>34353.1</v>
          </cell>
        </row>
        <row r="2401">
          <cell r="A2401" t="str">
            <v>18-396</v>
          </cell>
          <cell r="B2401" t="str">
            <v>Water Tanks Polyethylene (PE) (Vertical) 4540 lit (1000 gallon) capacity  supply and fixing.</v>
          </cell>
          <cell r="D2401" t="str">
            <v>Each</v>
          </cell>
          <cell r="E2401" t="str">
            <v>18-396</v>
          </cell>
          <cell r="F2401">
            <v>68101.69</v>
          </cell>
        </row>
        <row r="2402">
          <cell r="A2402" t="str">
            <v>18-397</v>
          </cell>
          <cell r="B2402" t="str">
            <v>Water Tanks Polyethylene (PE) (horizontal) 680 lit (150 gallon) capacity  supply and fixing.</v>
          </cell>
          <cell r="D2402" t="str">
            <v>Each</v>
          </cell>
          <cell r="E2402" t="str">
            <v>18-397</v>
          </cell>
          <cell r="F2402">
            <v>16084.24</v>
          </cell>
        </row>
        <row r="2403">
          <cell r="A2403" t="str">
            <v>18-398</v>
          </cell>
          <cell r="B2403" t="str">
            <v>Water Tanks Polyethylene (PE) (horizontal) 900 lit (200 gallon) capacity  supply and fixing.</v>
          </cell>
          <cell r="D2403" t="str">
            <v>Each</v>
          </cell>
          <cell r="E2403" t="str">
            <v>18-398</v>
          </cell>
          <cell r="F2403">
            <v>22083.31</v>
          </cell>
        </row>
        <row r="2404">
          <cell r="A2404" t="str">
            <v>18-399</v>
          </cell>
          <cell r="B2404" t="str">
            <v>Water Tanks Polyethylene (PE) (horizontal) 1136 lit (250 gallon) capacity  supply and fixing.</v>
          </cell>
          <cell r="D2404" t="str">
            <v>Each</v>
          </cell>
          <cell r="E2404" t="str">
            <v>18-399</v>
          </cell>
          <cell r="F2404">
            <v>28572.1</v>
          </cell>
        </row>
        <row r="2405">
          <cell r="A2405" t="str">
            <v>18-400</v>
          </cell>
          <cell r="B2405" t="str">
            <v>Water Tanks Polyethylene (PE) (horizontal) 1360 lit (300 gallon) capacity  supply and fixing.</v>
          </cell>
          <cell r="D2405" t="str">
            <v>Each</v>
          </cell>
          <cell r="E2405" t="str">
            <v>18-400</v>
          </cell>
          <cell r="F2405">
            <v>33312.44</v>
          </cell>
        </row>
        <row r="2406">
          <cell r="A2406" t="str">
            <v>18-401</v>
          </cell>
          <cell r="B2406" t="str">
            <v>Same as item 18-389 to 18-392 or 18-397 to 18-399  but  fixing only..</v>
          </cell>
          <cell r="D2406" t="str">
            <v>Each</v>
          </cell>
          <cell r="E2406" t="str">
            <v>18-401</v>
          </cell>
          <cell r="F2406">
            <v>290.77</v>
          </cell>
        </row>
        <row r="2407">
          <cell r="A2407" t="str">
            <v>18-402</v>
          </cell>
          <cell r="B2407" t="str">
            <v>Same as item 18-393 to 18-395 or 18-400  but  fixing only..</v>
          </cell>
          <cell r="D2407" t="str">
            <v>Each</v>
          </cell>
          <cell r="E2407" t="str">
            <v>18-402</v>
          </cell>
          <cell r="F2407">
            <v>562.41999999999996</v>
          </cell>
        </row>
        <row r="2408">
          <cell r="A2408" t="str">
            <v>18-403</v>
          </cell>
          <cell r="B2408" t="str">
            <v>Same as item  18-396   but  fixing only..</v>
          </cell>
          <cell r="D2408" t="str">
            <v>Each</v>
          </cell>
          <cell r="E2408" t="str">
            <v>18-403</v>
          </cell>
          <cell r="F2408">
            <v>1377.34</v>
          </cell>
        </row>
        <row r="2409">
          <cell r="A2409" t="str">
            <v>18-404</v>
          </cell>
          <cell r="B2409" t="str">
            <v>Add to item 18-389 or 18-392 or 18-397 18-399 or 18-400 if removal only .</v>
          </cell>
          <cell r="D2409" t="str">
            <v>Each</v>
          </cell>
          <cell r="E2409" t="str">
            <v>18-404</v>
          </cell>
          <cell r="F2409">
            <v>218.08</v>
          </cell>
        </row>
        <row r="2410">
          <cell r="A2410" t="str">
            <v>18-405</v>
          </cell>
          <cell r="B2410" t="str">
            <v>Add to item 18-393 or 18-395  or 18-400 if removal only .</v>
          </cell>
          <cell r="D2410" t="str">
            <v>Each</v>
          </cell>
          <cell r="E2410" t="str">
            <v>18-405</v>
          </cell>
          <cell r="F2410">
            <v>421.81</v>
          </cell>
        </row>
        <row r="2411">
          <cell r="A2411" t="str">
            <v>18-406</v>
          </cell>
          <cell r="B2411" t="str">
            <v>Add to item 18-396 or 18-403 if removal only</v>
          </cell>
          <cell r="D2411" t="str">
            <v>Each</v>
          </cell>
          <cell r="E2411" t="str">
            <v>18-406</v>
          </cell>
          <cell r="F2411">
            <v>1033</v>
          </cell>
        </row>
        <row r="2412">
          <cell r="B2412" t="str">
            <v>Water Coolers</v>
          </cell>
        </row>
        <row r="2413">
          <cell r="A2413" t="str">
            <v>_</v>
          </cell>
          <cell r="B2413" t="str">
            <v>Deleted being shifted section 27-77</v>
          </cell>
          <cell r="D2413" t="str">
            <v>_</v>
          </cell>
          <cell r="E2413" t="str">
            <v>_</v>
          </cell>
          <cell r="F2413" t="str">
            <v>_</v>
          </cell>
        </row>
        <row r="2414">
          <cell r="A2414" t="str">
            <v>_</v>
          </cell>
          <cell r="B2414" t="str">
            <v>Deleted being shifted section 27-78</v>
          </cell>
          <cell r="D2414" t="str">
            <v>_</v>
          </cell>
          <cell r="E2414" t="str">
            <v>_</v>
          </cell>
          <cell r="F2414" t="str">
            <v>_</v>
          </cell>
        </row>
        <row r="2415">
          <cell r="A2415" t="str">
            <v>_</v>
          </cell>
          <cell r="B2415" t="str">
            <v>Deleted being shifted section 27-79</v>
          </cell>
          <cell r="D2415" t="str">
            <v>_</v>
          </cell>
          <cell r="E2415" t="str">
            <v>_</v>
          </cell>
          <cell r="F2415" t="str">
            <v>_</v>
          </cell>
        </row>
        <row r="2416">
          <cell r="A2416" t="str">
            <v>_</v>
          </cell>
          <cell r="B2416" t="str">
            <v>Deleted being shifted section 27-80</v>
          </cell>
          <cell r="D2416" t="str">
            <v>_</v>
          </cell>
          <cell r="E2416" t="str">
            <v>_</v>
          </cell>
          <cell r="F2416" t="str">
            <v>_</v>
          </cell>
        </row>
        <row r="2417">
          <cell r="A2417" t="str">
            <v>_</v>
          </cell>
          <cell r="B2417" t="str">
            <v>Deleted being shifted section 27-81</v>
          </cell>
          <cell r="D2417" t="str">
            <v>_</v>
          </cell>
          <cell r="E2417" t="str">
            <v>_</v>
          </cell>
          <cell r="F2417" t="str">
            <v>_</v>
          </cell>
        </row>
        <row r="2418">
          <cell r="A2418" t="str">
            <v>_</v>
          </cell>
          <cell r="B2418" t="str">
            <v>Deleted being shifted section 27-82</v>
          </cell>
          <cell r="D2418" t="str">
            <v>_</v>
          </cell>
          <cell r="E2418" t="str">
            <v>_</v>
          </cell>
          <cell r="F2418" t="str">
            <v>_</v>
          </cell>
        </row>
        <row r="2419">
          <cell r="A2419" t="str">
            <v>_</v>
          </cell>
          <cell r="B2419" t="str">
            <v>Deleted being shifted section 27-83</v>
          </cell>
          <cell r="D2419" t="str">
            <v>_</v>
          </cell>
          <cell r="E2419" t="str">
            <v>_</v>
          </cell>
          <cell r="F2419" t="str">
            <v>_</v>
          </cell>
        </row>
        <row r="2420">
          <cell r="A2420" t="str">
            <v>_</v>
          </cell>
          <cell r="B2420" t="str">
            <v>Deleted being shifted section 27-84</v>
          </cell>
          <cell r="D2420" t="str">
            <v>_</v>
          </cell>
          <cell r="E2420" t="str">
            <v>_</v>
          </cell>
          <cell r="F2420" t="str">
            <v>_</v>
          </cell>
        </row>
        <row r="2421">
          <cell r="A2421" t="str">
            <v>_</v>
          </cell>
          <cell r="B2421" t="str">
            <v>Deleted being shifted section 27-85</v>
          </cell>
          <cell r="D2421" t="str">
            <v>_</v>
          </cell>
          <cell r="E2421" t="str">
            <v>_</v>
          </cell>
          <cell r="F2421" t="str">
            <v>_</v>
          </cell>
        </row>
        <row r="2422">
          <cell r="A2422" t="str">
            <v>_</v>
          </cell>
          <cell r="B2422" t="str">
            <v>Deleted being shifted section 27-86</v>
          </cell>
          <cell r="D2422" t="str">
            <v>_</v>
          </cell>
          <cell r="E2422" t="str">
            <v>_</v>
          </cell>
          <cell r="F2422" t="str">
            <v>_</v>
          </cell>
        </row>
        <row r="2423">
          <cell r="A2423" t="str">
            <v>_</v>
          </cell>
          <cell r="B2423" t="str">
            <v>Deleted being shifted section 27-87</v>
          </cell>
          <cell r="D2423" t="str">
            <v>_</v>
          </cell>
          <cell r="E2423" t="str">
            <v>_</v>
          </cell>
          <cell r="F2423" t="str">
            <v>_</v>
          </cell>
        </row>
        <row r="2424">
          <cell r="B2424" t="str">
            <v>Water  Filters</v>
          </cell>
        </row>
        <row r="2425">
          <cell r="A2425" t="str">
            <v>18-418</v>
          </cell>
          <cell r="B2425" t="str">
            <v>Water filter 3 stage consisting polypropylene fiber cartridge 5 mictron granular activated carbon cartridge 1 micron and size of cartridge 10" with  ultra violet lamp, water flow rate 2 gpm complete, supply and fixing.</v>
          </cell>
          <cell r="D2425" t="str">
            <v>Each</v>
          </cell>
          <cell r="E2425" t="str">
            <v>18-418</v>
          </cell>
          <cell r="F2425">
            <v>18559.54</v>
          </cell>
        </row>
        <row r="2426">
          <cell r="A2426" t="str">
            <v>18-419</v>
          </cell>
          <cell r="B2426" t="str">
            <v>Water filter 3 stage consisting polypropylene fiber cartridge 5 mictron granular activated carbon cartridge 1 micron and size of cartridge 10" with  ultra violet lamp, water flow rate 3 gpm complete, supply and fixing.</v>
          </cell>
          <cell r="D2426" t="str">
            <v>Each</v>
          </cell>
          <cell r="E2426" t="str">
            <v>18-419</v>
          </cell>
          <cell r="F2426">
            <v>28029.5</v>
          </cell>
        </row>
        <row r="2427">
          <cell r="A2427" t="str">
            <v>18-420</v>
          </cell>
          <cell r="B2427" t="str">
            <v>Water filter 3 stage consisting polypropylene fiber cartridge 5 mictron granular activated carbon cartridge 1 micron and size of cartridge 10" with  ultra violet lamp, water flow rate 8 gpm complete, supply and fixing.</v>
          </cell>
          <cell r="D2427" t="str">
            <v>Each</v>
          </cell>
          <cell r="E2427" t="str">
            <v>18-420</v>
          </cell>
          <cell r="F2427">
            <v>42947.6</v>
          </cell>
        </row>
        <row r="2428">
          <cell r="A2428" t="str">
            <v>18-421</v>
          </cell>
          <cell r="B2428" t="str">
            <v>Same as item  18-418 to 18-420  but  fixing only..</v>
          </cell>
          <cell r="D2428" t="str">
            <v>Each</v>
          </cell>
          <cell r="E2428" t="str">
            <v>18-421</v>
          </cell>
          <cell r="F2428">
            <v>97.1</v>
          </cell>
        </row>
        <row r="2429">
          <cell r="A2429" t="str">
            <v>18-422</v>
          </cell>
          <cell r="B2429" t="str">
            <v>Add to item 18-418 or 18-421 if removal only</v>
          </cell>
          <cell r="D2429" t="str">
            <v>Each</v>
          </cell>
          <cell r="E2429" t="str">
            <v>18-422</v>
          </cell>
          <cell r="F2429">
            <v>72.930000000000007</v>
          </cell>
        </row>
        <row r="2430">
          <cell r="B2430" t="str">
            <v xml:space="preserve">MS Pipes / Fittings </v>
          </cell>
        </row>
        <row r="2431">
          <cell r="A2431" t="str">
            <v>18-423</v>
          </cell>
          <cell r="B2431" t="str">
            <v>S/F MS pipe water quality ( mediam) 20mm dia with all fittings I.e sockets, bends, tee,elbows etc where required., laid complete in trenches as specified. (excl cost of excavation)</v>
          </cell>
          <cell r="D2431" t="str">
            <v>Meter</v>
          </cell>
          <cell r="E2431" t="str">
            <v>18-423</v>
          </cell>
          <cell r="F2431">
            <v>386.51</v>
          </cell>
        </row>
        <row r="2432">
          <cell r="A2432" t="str">
            <v>18-424</v>
          </cell>
          <cell r="B2432" t="str">
            <v>S/F MS pipe water quality ( mediam) 25mm dia with all fittings I.e sockets, bends, tee,elbows etc where required., laid complete in trenches as specified. (excl cost of excavation)</v>
          </cell>
          <cell r="D2432" t="str">
            <v>Meter</v>
          </cell>
          <cell r="E2432" t="str">
            <v>18-424</v>
          </cell>
          <cell r="F2432">
            <v>478.9</v>
          </cell>
        </row>
        <row r="2433">
          <cell r="A2433" t="str">
            <v>18-425</v>
          </cell>
          <cell r="B2433" t="str">
            <v>S/F MS pipe water quality ( mediam) 40mm dia with all fittings I.e sockets, bends, tee,elbows etc where required., laid complete in trenches as specified. (excl cost of excavation)</v>
          </cell>
          <cell r="D2433" t="str">
            <v>Meter</v>
          </cell>
          <cell r="E2433" t="str">
            <v>18-425</v>
          </cell>
          <cell r="F2433">
            <v>731.02</v>
          </cell>
        </row>
        <row r="2434">
          <cell r="A2434" t="str">
            <v>18-426</v>
          </cell>
          <cell r="B2434" t="str">
            <v>S/F MS pipe water quality ( mediam) 50mm dia with all fittings I.e sockets, bends, tee,elbows etc where required., laid complete in trenches as specified. (excl cost of excavation)</v>
          </cell>
          <cell r="D2434" t="str">
            <v>Meter</v>
          </cell>
          <cell r="E2434" t="str">
            <v>18-426</v>
          </cell>
          <cell r="F2434">
            <v>1004.67</v>
          </cell>
        </row>
        <row r="2435">
          <cell r="A2435" t="str">
            <v>18-427</v>
          </cell>
          <cell r="B2435" t="str">
            <v>S/F MS pipe water quality ( mediam) 65mm dia with all fittings I.e sockets, bends, tee,elbows etc where required., laid complete in trenches as specified. (excl cost of excavation)</v>
          </cell>
          <cell r="D2435" t="str">
            <v>Meter</v>
          </cell>
          <cell r="E2435" t="str">
            <v>18-427</v>
          </cell>
          <cell r="F2435">
            <v>1531.37</v>
          </cell>
        </row>
        <row r="2436">
          <cell r="A2436" t="str">
            <v>18-428</v>
          </cell>
          <cell r="B2436" t="str">
            <v>S/F MS pipe water quality ( mediam) 80mm dia with all fittings I.e sockets, bends, tee,elbows etc where required., laid complete in trenches as specified. (excl cost of excavation)</v>
          </cell>
          <cell r="D2436" t="str">
            <v>Meter</v>
          </cell>
          <cell r="E2436" t="str">
            <v>18-428</v>
          </cell>
          <cell r="F2436">
            <v>1977.4</v>
          </cell>
        </row>
        <row r="2437">
          <cell r="A2437" t="str">
            <v>18-429</v>
          </cell>
          <cell r="B2437" t="str">
            <v>S/F MS pipe water quality ( mediam) 100mm dia with all fittings I.e sockets, bends, tee,elbows etc where required., laid complete in trenches as specified. (excl cost of excavation)</v>
          </cell>
          <cell r="D2437" t="str">
            <v>Meter</v>
          </cell>
          <cell r="E2437" t="str">
            <v>18-429</v>
          </cell>
          <cell r="F2437">
            <v>2793.77</v>
          </cell>
        </row>
        <row r="2438">
          <cell r="A2438" t="str">
            <v>18-430</v>
          </cell>
          <cell r="B2438" t="str">
            <v>S/F MS pipe water quality ( mediam) 1500mm dia with all fittings I.e sockets, bends, tee,elbows etc where required., laid complete in trenches as specified. (excl cost of excavation)</v>
          </cell>
          <cell r="D2438" t="str">
            <v>Meter</v>
          </cell>
          <cell r="E2438" t="str">
            <v>18-430</v>
          </cell>
          <cell r="F2438">
            <v>4619.6899999999996</v>
          </cell>
        </row>
        <row r="2439">
          <cell r="A2439" t="str">
            <v>18-431</v>
          </cell>
          <cell r="B2439" t="str">
            <v>Same as item 18-423  but  fixing only..</v>
          </cell>
          <cell r="D2439" t="str">
            <v>Meter</v>
          </cell>
          <cell r="E2439" t="str">
            <v>18-431</v>
          </cell>
          <cell r="F2439">
            <v>51.65</v>
          </cell>
        </row>
        <row r="2440">
          <cell r="A2440" t="str">
            <v>18-432</v>
          </cell>
          <cell r="B2440" t="str">
            <v>Same as item 18-424  but  fixing only..</v>
          </cell>
          <cell r="D2440" t="str">
            <v>Meter</v>
          </cell>
          <cell r="E2440" t="str">
            <v>18-432</v>
          </cell>
          <cell r="F2440">
            <v>61.99</v>
          </cell>
        </row>
        <row r="2441">
          <cell r="A2441" t="str">
            <v>18-433</v>
          </cell>
          <cell r="B2441" t="str">
            <v>Same as item 18-425  but  fixing only..</v>
          </cell>
          <cell r="D2441" t="str">
            <v>Meter</v>
          </cell>
          <cell r="E2441" t="str">
            <v>18-433</v>
          </cell>
          <cell r="F2441">
            <v>74.38</v>
          </cell>
        </row>
        <row r="2442">
          <cell r="A2442" t="str">
            <v>18-434</v>
          </cell>
          <cell r="B2442" t="str">
            <v>Same as item 18-426  but  fixing only..</v>
          </cell>
          <cell r="D2442" t="str">
            <v>Meter</v>
          </cell>
          <cell r="E2442" t="str">
            <v>18-434</v>
          </cell>
          <cell r="F2442">
            <v>84.71</v>
          </cell>
        </row>
        <row r="2443">
          <cell r="A2443" t="str">
            <v>18-435</v>
          </cell>
          <cell r="B2443" t="str">
            <v>Same as item 18-427  but  fixing only..</v>
          </cell>
          <cell r="D2443" t="str">
            <v>Meter</v>
          </cell>
          <cell r="E2443" t="str">
            <v>18-435</v>
          </cell>
          <cell r="F2443">
            <v>92.97</v>
          </cell>
        </row>
        <row r="2444">
          <cell r="A2444" t="str">
            <v>18-436</v>
          </cell>
          <cell r="B2444" t="str">
            <v>Same as item 18-428 or 18-429  but  fixing only</v>
          </cell>
          <cell r="D2444" t="str">
            <v>Meter</v>
          </cell>
          <cell r="E2444" t="str">
            <v>18-436</v>
          </cell>
          <cell r="F2444">
            <v>103.31</v>
          </cell>
        </row>
        <row r="2445">
          <cell r="A2445" t="str">
            <v>18-437</v>
          </cell>
          <cell r="B2445" t="str">
            <v>Same as item 18-430  but  fixing only..</v>
          </cell>
          <cell r="D2445" t="str">
            <v>Meter</v>
          </cell>
          <cell r="E2445" t="str">
            <v>18-437</v>
          </cell>
          <cell r="F2445">
            <v>121.89</v>
          </cell>
        </row>
        <row r="2446">
          <cell r="A2446" t="str">
            <v>18-438</v>
          </cell>
          <cell r="B2446" t="str">
            <v>Same as item 18-423 or 18-431  if removal only</v>
          </cell>
          <cell r="D2446" t="str">
            <v>Meter</v>
          </cell>
          <cell r="E2446" t="str">
            <v>18-438</v>
          </cell>
          <cell r="F2446">
            <v>38.74</v>
          </cell>
        </row>
        <row r="2447">
          <cell r="A2447" t="str">
            <v>18-439</v>
          </cell>
          <cell r="B2447" t="str">
            <v>Same as item 18-424 or 18-432 if removal only</v>
          </cell>
          <cell r="D2447" t="str">
            <v>Meter</v>
          </cell>
          <cell r="E2447" t="str">
            <v>18-439</v>
          </cell>
          <cell r="F2447">
            <v>46.49</v>
          </cell>
        </row>
        <row r="2448">
          <cell r="A2448" t="str">
            <v>18-440</v>
          </cell>
          <cell r="B2448" t="str">
            <v>Same as item 18-425 or 18-433 if removal only</v>
          </cell>
          <cell r="D2448" t="str">
            <v>Meter</v>
          </cell>
          <cell r="E2448" t="str">
            <v>18-440</v>
          </cell>
          <cell r="F2448">
            <v>55.78</v>
          </cell>
        </row>
        <row r="2449">
          <cell r="A2449" t="str">
            <v>18-441</v>
          </cell>
          <cell r="B2449" t="str">
            <v>Same as item 18-426 or 18-434 if removal only</v>
          </cell>
          <cell r="D2449" t="str">
            <v>Meter</v>
          </cell>
          <cell r="E2449" t="str">
            <v>18-441</v>
          </cell>
          <cell r="F2449">
            <v>63.53</v>
          </cell>
        </row>
        <row r="2450">
          <cell r="A2450" t="str">
            <v>18-442</v>
          </cell>
          <cell r="B2450" t="str">
            <v>Same as item 18-427 or 18-435 if removal only</v>
          </cell>
          <cell r="D2450" t="str">
            <v>Meter</v>
          </cell>
          <cell r="E2450" t="str">
            <v>18-442</v>
          </cell>
          <cell r="F2450">
            <v>69.72</v>
          </cell>
        </row>
        <row r="2451">
          <cell r="A2451" t="str">
            <v>18-443</v>
          </cell>
          <cell r="B2451" t="str">
            <v>Same as item 18-428 or 18-429 or 18-436 if removal only</v>
          </cell>
          <cell r="D2451" t="str">
            <v>Meter</v>
          </cell>
          <cell r="E2451" t="str">
            <v>18-443</v>
          </cell>
          <cell r="F2451">
            <v>77.47</v>
          </cell>
        </row>
        <row r="2452">
          <cell r="A2452" t="str">
            <v>18-444</v>
          </cell>
          <cell r="B2452" t="str">
            <v>Same as item  18-430 or 18-437 if removal only</v>
          </cell>
          <cell r="D2452" t="str">
            <v>Meter</v>
          </cell>
          <cell r="E2452" t="str">
            <v>18-444</v>
          </cell>
          <cell r="F2452">
            <v>91.42</v>
          </cell>
        </row>
        <row r="2453">
          <cell r="A2453" t="str">
            <v>18-445</v>
          </cell>
          <cell r="B2453" t="str">
            <v xml:space="preserve">S/F Canvas pipe of 40mm dia </v>
          </cell>
          <cell r="D2453" t="str">
            <v>Meter</v>
          </cell>
          <cell r="E2453" t="str">
            <v>18-445</v>
          </cell>
          <cell r="F2453">
            <v>147.15</v>
          </cell>
        </row>
        <row r="2454">
          <cell r="A2454" t="str">
            <v>18-446</v>
          </cell>
          <cell r="B2454" t="str">
            <v xml:space="preserve">S/F Canvas pipe of 50mm dia </v>
          </cell>
          <cell r="D2454" t="str">
            <v>Meter</v>
          </cell>
          <cell r="E2454" t="str">
            <v>18-446</v>
          </cell>
          <cell r="F2454">
            <v>158.16999999999999</v>
          </cell>
        </row>
        <row r="2455">
          <cell r="A2455" t="str">
            <v>18-447</v>
          </cell>
          <cell r="B2455" t="str">
            <v xml:space="preserve">S/F Canvas pipe of 65mm dia </v>
          </cell>
          <cell r="D2455" t="str">
            <v>Meter</v>
          </cell>
          <cell r="E2455" t="str">
            <v>18-447</v>
          </cell>
          <cell r="F2455">
            <v>176.53</v>
          </cell>
        </row>
        <row r="2456">
          <cell r="A2456" t="str">
            <v>18-448</v>
          </cell>
          <cell r="B2456" t="str">
            <v xml:space="preserve">S/F Canvas pipe of 75/80mm dia </v>
          </cell>
          <cell r="D2456" t="str">
            <v>Meter</v>
          </cell>
          <cell r="E2456" t="str">
            <v>18-448</v>
          </cell>
          <cell r="F2456">
            <v>201.02</v>
          </cell>
        </row>
        <row r="2457">
          <cell r="A2457" t="str">
            <v>18-449</v>
          </cell>
          <cell r="B2457" t="str">
            <v>Same as 18-445 to 18-448 but fixing only</v>
          </cell>
          <cell r="D2457" t="str">
            <v>Meter</v>
          </cell>
          <cell r="E2457" t="str">
            <v>18-449</v>
          </cell>
          <cell r="F2457">
            <v>51.65</v>
          </cell>
        </row>
        <row r="2458">
          <cell r="A2458" t="str">
            <v>18-450</v>
          </cell>
          <cell r="B2458" t="str">
            <v xml:space="preserve">Add to item 18-445 to 18-448 or 18-449 if removal only </v>
          </cell>
          <cell r="D2458" t="str">
            <v>Meter</v>
          </cell>
          <cell r="E2458" t="str">
            <v>18-450</v>
          </cell>
          <cell r="F2458">
            <v>38.74</v>
          </cell>
        </row>
        <row r="2459">
          <cell r="B2459" t="str">
            <v>U PVC Pipes</v>
          </cell>
        </row>
        <row r="2460">
          <cell r="A2460" t="str">
            <v>18-451</v>
          </cell>
          <cell r="B2460" t="str">
            <v>U PVC Prsssue, pipe 75mm dia class (B) complete 'Z' joint with rubber ring (Excl excavation) S/F</v>
          </cell>
          <cell r="D2460" t="str">
            <v>Meter</v>
          </cell>
          <cell r="E2460" t="str">
            <v>18-451</v>
          </cell>
          <cell r="F2460">
            <v>542.54</v>
          </cell>
        </row>
        <row r="2461">
          <cell r="A2461" t="str">
            <v>18-452</v>
          </cell>
          <cell r="B2461" t="str">
            <v>U PVC Prsssue, pipe 100mm dia class (B) complete 'Z' joint with rubber ring (Excluding excavation) S/F</v>
          </cell>
          <cell r="D2461" t="str">
            <v>Metre</v>
          </cell>
          <cell r="E2461" t="str">
            <v>18-452</v>
          </cell>
          <cell r="F2461">
            <v>811.66</v>
          </cell>
        </row>
        <row r="2462">
          <cell r="A2462" t="str">
            <v>18-453</v>
          </cell>
          <cell r="B2462" t="str">
            <v>U PVC Prsssue, pipe150mm dia class (B) complete 'Z' joint with rubber ring (Excluding excavation) S/F</v>
          </cell>
          <cell r="D2462" t="str">
            <v>Metre</v>
          </cell>
          <cell r="E2462" t="str">
            <v>18-453</v>
          </cell>
          <cell r="F2462">
            <v>1528.94</v>
          </cell>
        </row>
        <row r="2463">
          <cell r="A2463" t="str">
            <v>18-454</v>
          </cell>
          <cell r="B2463" t="str">
            <v>U PVC Prsssue, pipe 50mm dia class (C) complete with solvent cement joint (Excluding excavation) S/F</v>
          </cell>
          <cell r="D2463" t="str">
            <v>Metre</v>
          </cell>
          <cell r="E2463" t="str">
            <v>18-454</v>
          </cell>
          <cell r="F2463">
            <v>324.01</v>
          </cell>
        </row>
        <row r="2464">
          <cell r="A2464" t="str">
            <v>18-455</v>
          </cell>
          <cell r="B2464" t="str">
            <v>U PVC Prsssue, pipe 75mm dia class (C) complete using Z joint with rubber ring.(Excluding excavation) S/F</v>
          </cell>
          <cell r="D2464" t="str">
            <v>Metre</v>
          </cell>
          <cell r="E2464" t="str">
            <v>18-455</v>
          </cell>
          <cell r="F2464">
            <v>476.91</v>
          </cell>
        </row>
        <row r="2465">
          <cell r="A2465" t="str">
            <v>18-456</v>
          </cell>
          <cell r="B2465" t="str">
            <v>U PVC Prsssue, pipe 100mm dia class (C) complete using Z joint with rubber ring.(Excluding excavation) S/F</v>
          </cell>
          <cell r="D2465" t="str">
            <v>Metre</v>
          </cell>
          <cell r="E2465" t="str">
            <v>18-456</v>
          </cell>
          <cell r="F2465">
            <v>659.85</v>
          </cell>
        </row>
        <row r="2466">
          <cell r="A2466" t="str">
            <v>18-457</v>
          </cell>
          <cell r="B2466" t="str">
            <v>U PVC Prsssue, pipe 150mm dia class (C) complete using Z joint with rubber ring.(Excluding excavation) S/F</v>
          </cell>
          <cell r="D2466" t="str">
            <v>Metre</v>
          </cell>
          <cell r="E2466" t="str">
            <v>18-457</v>
          </cell>
          <cell r="F2466">
            <v>1541.25</v>
          </cell>
        </row>
        <row r="2467">
          <cell r="A2467" t="str">
            <v>18-458</v>
          </cell>
          <cell r="B2467" t="str">
            <v>U PVC pressure pipe 32 mm dia class (D) complete with solvent socket (Excluding excavation) S/F</v>
          </cell>
          <cell r="D2467" t="str">
            <v>Metre</v>
          </cell>
          <cell r="E2467" t="str">
            <v>18-458</v>
          </cell>
          <cell r="F2467">
            <v>203.23</v>
          </cell>
        </row>
        <row r="2468">
          <cell r="A2468" t="str">
            <v>18-459</v>
          </cell>
          <cell r="B2468" t="str">
            <v>U PVC pressure pipe 40 mm dia class (D) complete with solvent socket (Excluding excavation) S/F</v>
          </cell>
          <cell r="D2468" t="str">
            <v>Metre</v>
          </cell>
          <cell r="E2468" t="str">
            <v>18-459</v>
          </cell>
          <cell r="F2468">
            <v>260.08999999999997</v>
          </cell>
        </row>
        <row r="2469">
          <cell r="A2469" t="str">
            <v>18-460</v>
          </cell>
          <cell r="B2469" t="str">
            <v>U PVC pressure pipe 50 mm dia class (D) complete with solvent socket (Excluding excavation) S/F</v>
          </cell>
          <cell r="D2469" t="str">
            <v>Metre</v>
          </cell>
          <cell r="E2469" t="str">
            <v>18-460</v>
          </cell>
          <cell r="F2469">
            <v>379.75</v>
          </cell>
        </row>
        <row r="2470">
          <cell r="A2470" t="str">
            <v>18-461</v>
          </cell>
          <cell r="B2470" t="str">
            <v>U PVC pressure pipe 75 mm dia class (D) complete using 'Z' joint with rubber ring. (Excluding excavation) S/F</v>
          </cell>
          <cell r="D2470" t="str">
            <v>Metre</v>
          </cell>
          <cell r="E2470" t="str">
            <v>18-461</v>
          </cell>
          <cell r="F2470">
            <v>809.13</v>
          </cell>
        </row>
        <row r="2471">
          <cell r="A2471" t="str">
            <v>18-462</v>
          </cell>
          <cell r="B2471" t="str">
            <v>U PVC pressure pipe 100mm dia class (D) complete using 'Z' joint with rubber ring. (Excluding excavation) S/F</v>
          </cell>
          <cell r="D2471" t="str">
            <v>Metre</v>
          </cell>
          <cell r="E2471" t="str">
            <v>18-462</v>
          </cell>
          <cell r="F2471">
            <v>1324.7</v>
          </cell>
        </row>
        <row r="2472">
          <cell r="A2472" t="str">
            <v>18-463</v>
          </cell>
          <cell r="B2472" t="str">
            <v>U PVC pressure pipe 150 mm dia class (D) complete using 'Z' joint with rubber ring. (Excluding excavation) S/F</v>
          </cell>
          <cell r="D2472" t="str">
            <v>Metre</v>
          </cell>
          <cell r="E2472" t="str">
            <v>18-463</v>
          </cell>
          <cell r="F2472">
            <v>2812.02</v>
          </cell>
        </row>
        <row r="2473">
          <cell r="A2473" t="str">
            <v>18-464</v>
          </cell>
          <cell r="B2473" t="str">
            <v>U PVC pressure pipe 20mm dia class (E) complete with solvent socket (Excluding excavation) S/F</v>
          </cell>
          <cell r="D2473" t="str">
            <v>Metre</v>
          </cell>
          <cell r="E2473" t="str">
            <v>18-464</v>
          </cell>
          <cell r="F2473">
            <v>117.92</v>
          </cell>
        </row>
        <row r="2474">
          <cell r="A2474" t="str">
            <v>18-465</v>
          </cell>
          <cell r="B2474" t="str">
            <v>U PVC pressure pipe 25mm dia class (E) complete with solvent socket (Excluding excavation) S/F</v>
          </cell>
          <cell r="D2474" t="str">
            <v>Metre</v>
          </cell>
          <cell r="E2474" t="str">
            <v>18-465</v>
          </cell>
          <cell r="F2474">
            <v>164.63</v>
          </cell>
        </row>
        <row r="2475">
          <cell r="A2475" t="str">
            <v>18-466</v>
          </cell>
          <cell r="B2475" t="str">
            <v>U PVC pressure pipe 32mm dia class (E) complete with solvent socket (Excluding excavation) S/F</v>
          </cell>
          <cell r="D2475" t="str">
            <v>Metre</v>
          </cell>
          <cell r="E2475" t="str">
            <v>18-466</v>
          </cell>
          <cell r="F2475">
            <v>241.57</v>
          </cell>
        </row>
        <row r="2476">
          <cell r="A2476" t="str">
            <v>18-467</v>
          </cell>
          <cell r="B2476" t="str">
            <v>U PVC pressure pipe 40mm dia class (E) complete with solvent socket (Excluding excavation) S/F</v>
          </cell>
          <cell r="D2476" t="str">
            <v>Metre</v>
          </cell>
          <cell r="E2476" t="str">
            <v>18-467</v>
          </cell>
          <cell r="F2476">
            <v>311.66000000000003</v>
          </cell>
        </row>
        <row r="2477">
          <cell r="A2477" t="str">
            <v>18-468</v>
          </cell>
          <cell r="B2477" t="str">
            <v>U PVC pressure pipe 50mm dia class (E) complete with solvent socket (Excluding excavation) S/F</v>
          </cell>
          <cell r="D2477" t="str">
            <v>Metre</v>
          </cell>
          <cell r="E2477" t="str">
            <v>18-468</v>
          </cell>
          <cell r="F2477">
            <v>472.81</v>
          </cell>
        </row>
        <row r="2478">
          <cell r="A2478" t="str">
            <v>18-469</v>
          </cell>
          <cell r="B2478" t="str">
            <v>U PVC pressure pipe 75mm dia class (E) complete  using 'Z' joint with rubber ring (Excluding excavation) S/F</v>
          </cell>
          <cell r="D2478" t="str">
            <v>Metre</v>
          </cell>
          <cell r="E2478" t="str">
            <v>18-469</v>
          </cell>
          <cell r="F2478">
            <v>973.18</v>
          </cell>
        </row>
        <row r="2479">
          <cell r="A2479" t="str">
            <v>18-470</v>
          </cell>
          <cell r="B2479" t="str">
            <v>U PVC pressure pipe 100mm dia class (E) complete  using 'Z' joint with rubber ring (Excluding excavation) S/F</v>
          </cell>
          <cell r="D2479" t="str">
            <v>Metre</v>
          </cell>
          <cell r="E2479" t="str">
            <v>18-470</v>
          </cell>
          <cell r="F2479">
            <v>1578.99</v>
          </cell>
        </row>
        <row r="2480">
          <cell r="A2480" t="str">
            <v>18-471</v>
          </cell>
          <cell r="B2480" t="str">
            <v>U PVC pressure pipe 150mm dia class (E) complete  using 'Z' joint with rubber ring (Excluding excavation) S/F</v>
          </cell>
          <cell r="D2480" t="str">
            <v>Metre</v>
          </cell>
          <cell r="E2480" t="str">
            <v>18-471</v>
          </cell>
          <cell r="F2480">
            <v>3370.47</v>
          </cell>
        </row>
        <row r="2481">
          <cell r="A2481" t="str">
            <v>18-472</v>
          </cell>
          <cell r="B2481" t="str">
            <v>Same as item No. 18-451 or 18-455 or 18-461   but fixing only.</v>
          </cell>
          <cell r="D2481" t="str">
            <v>Metre</v>
          </cell>
          <cell r="E2481" t="str">
            <v>18-472</v>
          </cell>
          <cell r="F2481">
            <v>39.409999999999997</v>
          </cell>
        </row>
        <row r="2482">
          <cell r="A2482" t="str">
            <v>18-473</v>
          </cell>
          <cell r="B2482" t="str">
            <v>Same as item No. 18-452 or 18-456 or 18-462   but fixing only.</v>
          </cell>
          <cell r="D2482" t="str">
            <v>Metre</v>
          </cell>
          <cell r="E2482" t="str">
            <v>18-473</v>
          </cell>
          <cell r="F2482">
            <v>47.29</v>
          </cell>
        </row>
        <row r="2483">
          <cell r="A2483" t="str">
            <v>18-474</v>
          </cell>
          <cell r="B2483" t="str">
            <v>Same as item No. 18-453 or 18-457 or 18-463 or  18-471 but fixing only.</v>
          </cell>
          <cell r="D2483" t="str">
            <v>Metre</v>
          </cell>
          <cell r="E2483" t="str">
            <v>18-474</v>
          </cell>
          <cell r="F2483">
            <v>58.84</v>
          </cell>
        </row>
        <row r="2484">
          <cell r="A2484" t="str">
            <v>18-475</v>
          </cell>
          <cell r="B2484" t="str">
            <v>Same as item No. 18-454 or 18-460 or 18-468  but fixing only.</v>
          </cell>
          <cell r="D2484" t="str">
            <v>Metre</v>
          </cell>
          <cell r="E2484" t="str">
            <v>18-475</v>
          </cell>
          <cell r="F2484">
            <v>31.07</v>
          </cell>
        </row>
        <row r="2485">
          <cell r="A2485" t="str">
            <v>18-476</v>
          </cell>
          <cell r="B2485" t="str">
            <v>Same as item No.18-459 or 18-467 but fixing only.</v>
          </cell>
          <cell r="D2485" t="str">
            <v>Metre</v>
          </cell>
          <cell r="E2485" t="str">
            <v>18-476</v>
          </cell>
          <cell r="F2485">
            <v>27.31</v>
          </cell>
        </row>
        <row r="2486">
          <cell r="A2486" t="str">
            <v>18-477</v>
          </cell>
          <cell r="B2486" t="str">
            <v>Same as item No.18-458 or 18-466 but fixing only.</v>
          </cell>
          <cell r="D2486" t="str">
            <v>Metre</v>
          </cell>
          <cell r="E2486" t="str">
            <v>18-477</v>
          </cell>
          <cell r="F2486">
            <v>27.31</v>
          </cell>
        </row>
        <row r="2487">
          <cell r="A2487" t="str">
            <v>18-478</v>
          </cell>
          <cell r="B2487" t="str">
            <v>Same as item No. 18-465 but fixing only</v>
          </cell>
          <cell r="D2487" t="str">
            <v>Metre</v>
          </cell>
          <cell r="E2487" t="str">
            <v>18-478</v>
          </cell>
          <cell r="F2487">
            <v>23.19</v>
          </cell>
        </row>
        <row r="2488">
          <cell r="A2488" t="str">
            <v>18-479</v>
          </cell>
          <cell r="B2488" t="str">
            <v>Same as item No. 18-464 but fixing only</v>
          </cell>
          <cell r="D2488" t="str">
            <v>Metre</v>
          </cell>
          <cell r="E2488" t="str">
            <v>18-479</v>
          </cell>
          <cell r="F2488">
            <v>23.19</v>
          </cell>
        </row>
        <row r="2489">
          <cell r="A2489" t="str">
            <v>18-480</v>
          </cell>
          <cell r="B2489" t="str">
            <v>Add to item No. 18-451 or 18-455 or 18-461 or 18-469 or 18-472 if removal only</v>
          </cell>
          <cell r="D2489" t="str">
            <v>Metre</v>
          </cell>
          <cell r="E2489" t="str">
            <v>18-480</v>
          </cell>
          <cell r="F2489">
            <v>29.55</v>
          </cell>
        </row>
        <row r="2490">
          <cell r="A2490" t="str">
            <v>18-481</v>
          </cell>
          <cell r="B2490" t="str">
            <v>Add to item No. 18-452 or 18-456 or 18-462 or 18-470 or 18-473 if removal only</v>
          </cell>
          <cell r="D2490" t="str">
            <v>Metre</v>
          </cell>
          <cell r="E2490" t="str">
            <v>18-481</v>
          </cell>
          <cell r="F2490">
            <v>35.47</v>
          </cell>
        </row>
        <row r="2491">
          <cell r="A2491" t="str">
            <v>18-482</v>
          </cell>
          <cell r="B2491" t="str">
            <v>Add to item No. 18-453 or 18-457 or 18-463 or 18-471 or 18-474 if removal only</v>
          </cell>
          <cell r="D2491" t="str">
            <v>Metre</v>
          </cell>
          <cell r="E2491" t="str">
            <v>18-482</v>
          </cell>
          <cell r="F2491">
            <v>44.09</v>
          </cell>
        </row>
        <row r="2492">
          <cell r="A2492" t="str">
            <v>18-483</v>
          </cell>
          <cell r="B2492" t="str">
            <v>Add to item No. 18-454 or 18-460 or 18-468 or  18-475 if removal only</v>
          </cell>
          <cell r="D2492" t="str">
            <v>Metre</v>
          </cell>
          <cell r="E2492" t="str">
            <v>18-483</v>
          </cell>
          <cell r="F2492">
            <v>23.36</v>
          </cell>
        </row>
        <row r="2493">
          <cell r="A2493" t="str">
            <v>18-484</v>
          </cell>
          <cell r="B2493" t="str">
            <v>Add to item No. 18-459 or 18-467 or 18-476 if removal only</v>
          </cell>
          <cell r="D2493" t="str">
            <v>Metre</v>
          </cell>
          <cell r="E2493" t="str">
            <v>18-484</v>
          </cell>
          <cell r="F2493">
            <v>20.45</v>
          </cell>
        </row>
        <row r="2494">
          <cell r="A2494" t="str">
            <v>18-485</v>
          </cell>
          <cell r="B2494" t="str">
            <v>Add to item No. 18-458 or 18-466 or 18-477 if removal only</v>
          </cell>
          <cell r="D2494" t="str">
            <v>Metre</v>
          </cell>
          <cell r="E2494" t="str">
            <v>18-485</v>
          </cell>
          <cell r="F2494">
            <v>20.45</v>
          </cell>
        </row>
        <row r="2495">
          <cell r="A2495" t="str">
            <v>18-486</v>
          </cell>
          <cell r="B2495" t="str">
            <v>Add to item No.  18-465 or 18-478 if removal only</v>
          </cell>
          <cell r="D2495" t="str">
            <v>Metre</v>
          </cell>
          <cell r="E2495" t="str">
            <v>18-486</v>
          </cell>
          <cell r="F2495">
            <v>17.350000000000001</v>
          </cell>
        </row>
        <row r="2496">
          <cell r="A2496" t="str">
            <v>18-487</v>
          </cell>
          <cell r="B2496" t="str">
            <v>Add to item No.  18-464 or 18-479 if removal only</v>
          </cell>
          <cell r="D2496" t="str">
            <v>Metre</v>
          </cell>
          <cell r="E2496" t="str">
            <v>18-487</v>
          </cell>
          <cell r="F2496">
            <v>17.350000000000001</v>
          </cell>
        </row>
        <row r="2497">
          <cell r="B2497" t="str">
            <v>uPVC - Coupler / Socket</v>
          </cell>
        </row>
        <row r="2498">
          <cell r="A2498" t="str">
            <v>18-488</v>
          </cell>
          <cell r="B2498" t="str">
            <v>U PVC coupler/socket 75mm dia for U PVC pipe class (B) S/F</v>
          </cell>
          <cell r="D2498" t="str">
            <v>Each</v>
          </cell>
          <cell r="E2498" t="str">
            <v>18-488</v>
          </cell>
          <cell r="F2498">
            <v>195.13</v>
          </cell>
        </row>
        <row r="2499">
          <cell r="A2499" t="str">
            <v>18-489</v>
          </cell>
          <cell r="B2499" t="str">
            <v>U PVC coupler/socket 100mm dia for U PVC pipe class (B) S/F</v>
          </cell>
          <cell r="D2499" t="str">
            <v>Each</v>
          </cell>
          <cell r="E2499" t="str">
            <v>18-489</v>
          </cell>
          <cell r="F2499">
            <v>316.02999999999997</v>
          </cell>
        </row>
        <row r="2500">
          <cell r="A2500" t="str">
            <v>18-490</v>
          </cell>
          <cell r="B2500" t="str">
            <v>U PVC coupler/socket 150mm dia for U PVC pipe class (B) S/F</v>
          </cell>
          <cell r="D2500" t="str">
            <v>Each</v>
          </cell>
          <cell r="E2500" t="str">
            <v>18-490</v>
          </cell>
          <cell r="F2500">
            <v>516.04</v>
          </cell>
        </row>
        <row r="2501">
          <cell r="A2501" t="str">
            <v>18-491</v>
          </cell>
          <cell r="B2501" t="str">
            <v>U PVC coulper/socket 50mm dia for U PVC pipe class (C) S/F</v>
          </cell>
          <cell r="D2501" t="str">
            <v>Each</v>
          </cell>
          <cell r="E2501" t="str">
            <v>18-491</v>
          </cell>
          <cell r="F2501">
            <v>109.73</v>
          </cell>
        </row>
        <row r="2502">
          <cell r="A2502" t="str">
            <v>18-492</v>
          </cell>
          <cell r="B2502" t="str">
            <v>U PVC coulper/socket 75mm dia for U PVC pipe class (C) S/F</v>
          </cell>
          <cell r="D2502" t="str">
            <v>Each</v>
          </cell>
          <cell r="E2502" t="str">
            <v>18-492</v>
          </cell>
          <cell r="F2502">
            <v>286.95</v>
          </cell>
        </row>
        <row r="2503">
          <cell r="A2503" t="str">
            <v>18-493</v>
          </cell>
          <cell r="B2503" t="str">
            <v>U PVC coulper/socket 100mm dia for U PVC pipe class (C) S/F</v>
          </cell>
          <cell r="D2503" t="str">
            <v>Each</v>
          </cell>
          <cell r="E2503" t="str">
            <v>18-493</v>
          </cell>
          <cell r="F2503">
            <v>432.34</v>
          </cell>
        </row>
        <row r="2504">
          <cell r="A2504" t="str">
            <v>18-494</v>
          </cell>
          <cell r="B2504" t="str">
            <v>U PVC coulper/socket 150mm dia for U PVC pipe class (C) S/F</v>
          </cell>
          <cell r="D2504" t="str">
            <v>Each</v>
          </cell>
          <cell r="E2504" t="str">
            <v>18-494</v>
          </cell>
          <cell r="F2504">
            <v>1156.05</v>
          </cell>
        </row>
        <row r="2505">
          <cell r="A2505" t="str">
            <v>18-495</v>
          </cell>
          <cell r="B2505" t="str">
            <v>U PVC coulper/socket 32mm dia for U PVC pipe class (D) S/F</v>
          </cell>
          <cell r="D2505" t="str">
            <v>Each</v>
          </cell>
          <cell r="E2505" t="str">
            <v>18-495</v>
          </cell>
          <cell r="F2505">
            <v>81.58</v>
          </cell>
        </row>
        <row r="2506">
          <cell r="A2506" t="str">
            <v>18-496</v>
          </cell>
          <cell r="B2506" t="str">
            <v>U PVC coulper/socket 40mm dia for U PVC pipe class (D) S/F</v>
          </cell>
          <cell r="D2506" t="str">
            <v>Each</v>
          </cell>
          <cell r="E2506" t="str">
            <v>18-496</v>
          </cell>
          <cell r="F2506">
            <v>99.41</v>
          </cell>
        </row>
        <row r="2507">
          <cell r="A2507" t="str">
            <v>18-497</v>
          </cell>
          <cell r="B2507" t="str">
            <v>U PVC coulper/socket 50mm dia for U PVC pipe class (D) S/F</v>
          </cell>
          <cell r="D2507" t="str">
            <v>Each</v>
          </cell>
          <cell r="E2507" t="str">
            <v>18-497</v>
          </cell>
          <cell r="F2507">
            <v>136.02000000000001</v>
          </cell>
        </row>
        <row r="2508">
          <cell r="A2508" t="str">
            <v>18-498</v>
          </cell>
          <cell r="B2508" t="str">
            <v>U PVC coulper/socket 75mm dia for U PVC pipe class (D) S/F</v>
          </cell>
          <cell r="D2508" t="str">
            <v>Each</v>
          </cell>
          <cell r="E2508" t="str">
            <v>18-498</v>
          </cell>
          <cell r="F2508">
            <v>293.07</v>
          </cell>
        </row>
        <row r="2509">
          <cell r="A2509" t="str">
            <v>18-499</v>
          </cell>
          <cell r="B2509" t="str">
            <v>U PVC coulper/socket 100mm dia for U PVC pipe class (D) S/F</v>
          </cell>
          <cell r="D2509" t="str">
            <v>Each</v>
          </cell>
          <cell r="E2509" t="str">
            <v>18-499</v>
          </cell>
          <cell r="F2509">
            <v>548.65</v>
          </cell>
        </row>
        <row r="2510">
          <cell r="A2510" t="str">
            <v>18-500</v>
          </cell>
          <cell r="B2510" t="str">
            <v>U PVC coulper/socket 150mm dia for U PVC pipe class (D) S/F</v>
          </cell>
          <cell r="D2510" t="str">
            <v>Each</v>
          </cell>
          <cell r="E2510" t="str">
            <v>18-500</v>
          </cell>
          <cell r="F2510">
            <v>1609.04</v>
          </cell>
        </row>
        <row r="2511">
          <cell r="A2511" t="str">
            <v>18-501</v>
          </cell>
          <cell r="B2511" t="str">
            <v>U PVC coulper/socket 20 mm dia for U PVC pipe class (E) S/F</v>
          </cell>
          <cell r="D2511" t="str">
            <v>Each</v>
          </cell>
          <cell r="E2511" t="str">
            <v>18-501</v>
          </cell>
          <cell r="F2511">
            <v>47.63</v>
          </cell>
        </row>
        <row r="2512">
          <cell r="A2512" t="str">
            <v>18-502</v>
          </cell>
          <cell r="B2512" t="str">
            <v>U PVC coulper/socket 25 mm dia for U PVC pipe class (E) S/F</v>
          </cell>
          <cell r="D2512" t="str">
            <v>Each</v>
          </cell>
          <cell r="E2512" t="str">
            <v>18-502</v>
          </cell>
          <cell r="F2512">
            <v>54.97</v>
          </cell>
        </row>
        <row r="2513">
          <cell r="A2513" t="str">
            <v>18-503</v>
          </cell>
          <cell r="B2513" t="str">
            <v>U PVC coulper/socket 32 mm dia for U PVC pipe class (E) S/F</v>
          </cell>
          <cell r="D2513" t="str">
            <v>Each</v>
          </cell>
          <cell r="E2513" t="str">
            <v>18-503</v>
          </cell>
          <cell r="F2513">
            <v>90.15</v>
          </cell>
        </row>
        <row r="2514">
          <cell r="A2514" t="str">
            <v>18-504</v>
          </cell>
          <cell r="B2514" t="str">
            <v>U PVC coulper/socket 40 mm dia for U PVC pipe class (E) S/F</v>
          </cell>
          <cell r="D2514" t="str">
            <v>Each</v>
          </cell>
          <cell r="E2514" t="str">
            <v>18-504</v>
          </cell>
          <cell r="F2514">
            <v>105.52</v>
          </cell>
        </row>
        <row r="2515">
          <cell r="A2515" t="str">
            <v>18-505</v>
          </cell>
          <cell r="B2515" t="str">
            <v>U PVC coulper/socket 50 mm dia for U PVC pipe class (E) S/F</v>
          </cell>
          <cell r="D2515" t="str">
            <v>Each</v>
          </cell>
          <cell r="E2515" t="str">
            <v>18-505</v>
          </cell>
          <cell r="F2515">
            <v>172.75</v>
          </cell>
        </row>
        <row r="2516">
          <cell r="A2516" t="str">
            <v>18-506</v>
          </cell>
          <cell r="B2516" t="str">
            <v>U PVC coulper/socket 75 mm dia for U PVC pipe class (E) S/F</v>
          </cell>
          <cell r="D2516" t="str">
            <v>Each</v>
          </cell>
          <cell r="E2516" t="str">
            <v>18-506</v>
          </cell>
          <cell r="F2516">
            <v>360.41</v>
          </cell>
        </row>
        <row r="2517">
          <cell r="A2517" t="str">
            <v>18-507</v>
          </cell>
          <cell r="B2517" t="str">
            <v>U PVC coulper/socket 100 mm dia for U PVC pipe class (E) S/F</v>
          </cell>
          <cell r="D2517" t="str">
            <v>Each</v>
          </cell>
          <cell r="E2517" t="str">
            <v>18-507</v>
          </cell>
          <cell r="F2517">
            <v>909.81</v>
          </cell>
        </row>
        <row r="2518">
          <cell r="A2518" t="str">
            <v>18-508</v>
          </cell>
          <cell r="B2518" t="str">
            <v>U PVC coulper/socket 150 mm dia for U PVC pipe class (E) S/F</v>
          </cell>
          <cell r="D2518" t="str">
            <v>Each</v>
          </cell>
          <cell r="E2518" t="str">
            <v>18-508</v>
          </cell>
          <cell r="F2518">
            <v>2449.98</v>
          </cell>
        </row>
        <row r="2519">
          <cell r="A2519" t="str">
            <v>18-509</v>
          </cell>
          <cell r="B2519" t="str">
            <v>Same as item No. 18-488 or 18-492 or 18-498 or 18-506 but fixing only</v>
          </cell>
          <cell r="D2519" t="str">
            <v>Each</v>
          </cell>
          <cell r="E2519" t="str">
            <v>18-509</v>
          </cell>
          <cell r="F2519">
            <v>84.94</v>
          </cell>
        </row>
        <row r="2520">
          <cell r="A2520" t="str">
            <v>18-510</v>
          </cell>
          <cell r="B2520" t="str">
            <v>Same as item No. 18-489 or 18-493 or 18-499 or 18-507 but fixing only</v>
          </cell>
          <cell r="D2520" t="str">
            <v>Each</v>
          </cell>
          <cell r="E2520" t="str">
            <v>18-510</v>
          </cell>
          <cell r="F2520">
            <v>107.9</v>
          </cell>
        </row>
        <row r="2521">
          <cell r="A2521" t="str">
            <v>18-511</v>
          </cell>
          <cell r="B2521" t="str">
            <v>Same as item No. 18-490 or 18-494 or 18-500 or 18-508 but fixing only</v>
          </cell>
          <cell r="D2521" t="str">
            <v>Each</v>
          </cell>
          <cell r="E2521" t="str">
            <v>18-511</v>
          </cell>
          <cell r="F2521">
            <v>112.02</v>
          </cell>
        </row>
        <row r="2522">
          <cell r="A2522" t="str">
            <v>18-512</v>
          </cell>
          <cell r="B2522" t="str">
            <v>Same as item No. 18-491 or 18-497 or 18-505   but fixing only</v>
          </cell>
          <cell r="D2522" t="str">
            <v>Each</v>
          </cell>
          <cell r="E2522" t="str">
            <v>18-512</v>
          </cell>
          <cell r="F2522">
            <v>61.99</v>
          </cell>
        </row>
        <row r="2523">
          <cell r="A2523" t="str">
            <v>18-513</v>
          </cell>
          <cell r="B2523" t="str">
            <v>Same as item No.18-496 or 18-504 but fixing only</v>
          </cell>
          <cell r="D2523" t="str">
            <v>Each</v>
          </cell>
          <cell r="E2523" t="str">
            <v>18-513</v>
          </cell>
          <cell r="F2523">
            <v>47.29</v>
          </cell>
        </row>
        <row r="2524">
          <cell r="A2524" t="str">
            <v>18-514</v>
          </cell>
          <cell r="B2524" t="str">
            <v>Same as item No.18-495 or 18-503 but fixing only</v>
          </cell>
          <cell r="D2524" t="str">
            <v>Each</v>
          </cell>
          <cell r="E2524" t="str">
            <v>18-514</v>
          </cell>
          <cell r="F2524">
            <v>47.29</v>
          </cell>
        </row>
        <row r="2525">
          <cell r="A2525" t="str">
            <v>18-515</v>
          </cell>
          <cell r="B2525" t="str">
            <v>Same as item No. 18-502 but fixing only</v>
          </cell>
          <cell r="D2525" t="str">
            <v>Each</v>
          </cell>
          <cell r="E2525" t="str">
            <v>18-515</v>
          </cell>
          <cell r="F2525">
            <v>29.85</v>
          </cell>
        </row>
        <row r="2526">
          <cell r="A2526" t="str">
            <v>18-516</v>
          </cell>
          <cell r="B2526" t="str">
            <v>Same as item No. 18-501 but fixing only</v>
          </cell>
          <cell r="D2526" t="str">
            <v>Each</v>
          </cell>
          <cell r="E2526" t="str">
            <v>18-516</v>
          </cell>
          <cell r="F2526">
            <v>29.85</v>
          </cell>
        </row>
        <row r="2527">
          <cell r="A2527" t="str">
            <v>18-517</v>
          </cell>
          <cell r="B2527" t="str">
            <v>Add to item No. 18-488 or 18-492 or 18-498 or 18-506 18-509  if removal only</v>
          </cell>
          <cell r="D2527" t="str">
            <v>Each</v>
          </cell>
          <cell r="E2527" t="str">
            <v>18-517</v>
          </cell>
          <cell r="F2527">
            <v>63.7</v>
          </cell>
        </row>
        <row r="2528">
          <cell r="A2528" t="str">
            <v>18-518</v>
          </cell>
          <cell r="B2528" t="str">
            <v>Add to item No. 18-489 or 18-493 or 18-499 or 18-507 18- 510</v>
          </cell>
          <cell r="D2528" t="str">
            <v>Each</v>
          </cell>
          <cell r="E2528" t="str">
            <v>18-518</v>
          </cell>
          <cell r="F2528">
            <v>80.91</v>
          </cell>
        </row>
        <row r="2529">
          <cell r="A2529" t="str">
            <v>18-519</v>
          </cell>
          <cell r="B2529" t="str">
            <v>Add to item No. 18-490 or 18-494 or 18-500 or 18-508 18- 511  if removal only</v>
          </cell>
          <cell r="D2529" t="str">
            <v>Each</v>
          </cell>
          <cell r="E2529" t="str">
            <v>18-519</v>
          </cell>
          <cell r="F2529">
            <v>84.02</v>
          </cell>
        </row>
        <row r="2530">
          <cell r="A2530" t="str">
            <v>18-520</v>
          </cell>
          <cell r="B2530" t="str">
            <v>Add to item No. 18-491 or 18-497 or 18-505 or 18- 512  if removal only</v>
          </cell>
          <cell r="D2530" t="str">
            <v>Each</v>
          </cell>
          <cell r="E2530" t="str">
            <v>18-520</v>
          </cell>
          <cell r="F2530">
            <v>46.49</v>
          </cell>
        </row>
        <row r="2531">
          <cell r="A2531" t="str">
            <v>18-521</v>
          </cell>
          <cell r="B2531" t="str">
            <v>Add to item No. 18-496 or  18-504 or 18- 513  if removal only</v>
          </cell>
          <cell r="D2531" t="str">
            <v>Each</v>
          </cell>
          <cell r="E2531" t="str">
            <v>18-521</v>
          </cell>
          <cell r="F2531">
            <v>35.47</v>
          </cell>
        </row>
        <row r="2532">
          <cell r="A2532" t="str">
            <v>18-522</v>
          </cell>
          <cell r="B2532" t="str">
            <v>Add to item No. 18-495 or  18-503 or 18- 514  if removal only</v>
          </cell>
          <cell r="D2532" t="str">
            <v>Each</v>
          </cell>
          <cell r="E2532" t="str">
            <v>18-522</v>
          </cell>
          <cell r="F2532">
            <v>35.47</v>
          </cell>
        </row>
        <row r="2533">
          <cell r="A2533" t="str">
            <v>18-523</v>
          </cell>
          <cell r="B2533" t="str">
            <v>Add to item No.  18-502 or 18- 515  if removal only</v>
          </cell>
          <cell r="D2533" t="str">
            <v>Each</v>
          </cell>
          <cell r="E2533" t="str">
            <v>18-523</v>
          </cell>
          <cell r="F2533">
            <v>22.38</v>
          </cell>
        </row>
        <row r="2534">
          <cell r="A2534" t="str">
            <v>18-524</v>
          </cell>
          <cell r="B2534" t="str">
            <v>Add to item No.  18-501 or 18- 516  if removal only</v>
          </cell>
          <cell r="D2534" t="str">
            <v>Each</v>
          </cell>
          <cell r="E2534" t="str">
            <v>18-524</v>
          </cell>
          <cell r="F2534">
            <v>22.38</v>
          </cell>
        </row>
        <row r="2535">
          <cell r="B2535" t="str">
            <v>uPVC - Long Radius Bend</v>
          </cell>
        </row>
        <row r="2536">
          <cell r="A2536" t="str">
            <v>18-525</v>
          </cell>
          <cell r="B2536" t="str">
            <v>U PVC long fadius bend 90-45-135 size 75mm dia for U PVC pipe Class (B) S/F</v>
          </cell>
          <cell r="D2536" t="str">
            <v>Each</v>
          </cell>
          <cell r="E2536" t="str">
            <v>18-525</v>
          </cell>
          <cell r="F2536">
            <v>305.32</v>
          </cell>
        </row>
        <row r="2537">
          <cell r="A2537" t="str">
            <v>18-526</v>
          </cell>
          <cell r="B2537" t="str">
            <v>U PVC long fadius bend 90-45-135 size 100mm dia for U PVC pipe Class (B) S/F</v>
          </cell>
          <cell r="D2537" t="str">
            <v>Each</v>
          </cell>
          <cell r="E2537" t="str">
            <v>18-526</v>
          </cell>
          <cell r="F2537">
            <v>548.65</v>
          </cell>
        </row>
        <row r="2538">
          <cell r="A2538" t="str">
            <v>18-527</v>
          </cell>
          <cell r="B2538" t="str">
            <v>U PVC long fadius bend 90-45-135 size 150mm dia for U PVC pipe Class (B) S/F</v>
          </cell>
          <cell r="D2538" t="str">
            <v>Each</v>
          </cell>
          <cell r="E2538" t="str">
            <v>18-527</v>
          </cell>
          <cell r="F2538">
            <v>1774.32</v>
          </cell>
        </row>
        <row r="2539">
          <cell r="A2539" t="str">
            <v>18-528</v>
          </cell>
          <cell r="B2539" t="str">
            <v>U PVC long fadius bend 90-45-135 size 50mm dia for U PVC pipe Class (C) S/F</v>
          </cell>
          <cell r="D2539" t="str">
            <v>Each</v>
          </cell>
          <cell r="E2539" t="str">
            <v>18-528</v>
          </cell>
          <cell r="F2539">
            <v>186.38</v>
          </cell>
        </row>
        <row r="2540">
          <cell r="A2540" t="str">
            <v>18-529</v>
          </cell>
          <cell r="B2540" t="str">
            <v>U PVC long fadius bend 90-45-135 size 75mm dia for U PVC pipe Class (C) S/F</v>
          </cell>
          <cell r="D2540" t="str">
            <v>Each</v>
          </cell>
          <cell r="E2540" t="str">
            <v>18-529</v>
          </cell>
          <cell r="F2540">
            <v>342.04</v>
          </cell>
        </row>
        <row r="2541">
          <cell r="A2541" t="str">
            <v>18-530</v>
          </cell>
          <cell r="B2541" t="str">
            <v>U PVC long fadius bend 90-45-135 size 100mm dia for U PVC pipe Class (C) S/F</v>
          </cell>
          <cell r="D2541" t="str">
            <v>Each</v>
          </cell>
          <cell r="E2541" t="str">
            <v>18-530</v>
          </cell>
          <cell r="F2541">
            <v>891.45</v>
          </cell>
        </row>
        <row r="2542">
          <cell r="A2542" t="str">
            <v>18-531</v>
          </cell>
          <cell r="B2542" t="str">
            <v>U PVC long fadius bend 90-45-135 size 150mm dia for U PVC pipe Class (C) S/F</v>
          </cell>
          <cell r="D2542" t="str">
            <v>Each</v>
          </cell>
          <cell r="E2542" t="str">
            <v>18-531</v>
          </cell>
          <cell r="F2542">
            <v>3114.93</v>
          </cell>
        </row>
        <row r="2543">
          <cell r="A2543" t="str">
            <v>18-532</v>
          </cell>
          <cell r="B2543" t="str">
            <v>U PVC long fadius bend 90-45-135 size 32 mm dia for U PVC pipe Class (D) S/F</v>
          </cell>
          <cell r="D2543" t="str">
            <v>Each</v>
          </cell>
          <cell r="E2543" t="str">
            <v>18-532</v>
          </cell>
          <cell r="F2543">
            <v>104.84</v>
          </cell>
        </row>
        <row r="2544">
          <cell r="A2544" t="str">
            <v>18-533</v>
          </cell>
          <cell r="B2544" t="str">
            <v>U PVC long fadius bend 90-45-135 size 40 mm dia for U PVC pipe Class (D) S/F</v>
          </cell>
          <cell r="D2544" t="str">
            <v>Each</v>
          </cell>
          <cell r="E2544" t="str">
            <v>18-533</v>
          </cell>
          <cell r="F2544">
            <v>130.01</v>
          </cell>
        </row>
        <row r="2545">
          <cell r="A2545" t="str">
            <v>18-534</v>
          </cell>
          <cell r="B2545" t="str">
            <v>U PVC long fadius bend 90-45-135 size 50 mm dia for U PVC pipe Class (D) S/F</v>
          </cell>
          <cell r="D2545" t="str">
            <v>Each</v>
          </cell>
          <cell r="E2545" t="str">
            <v>18-534</v>
          </cell>
          <cell r="F2545">
            <v>210.86</v>
          </cell>
        </row>
        <row r="2546">
          <cell r="A2546" t="str">
            <v>18-535</v>
          </cell>
          <cell r="B2546" t="str">
            <v>U PVC long fadius bend 90-45-135 size 75 mm dia for U PVC pipe Class (D) S/F</v>
          </cell>
          <cell r="D2546" t="str">
            <v>Each</v>
          </cell>
          <cell r="E2546" t="str">
            <v>18-535</v>
          </cell>
          <cell r="F2546">
            <v>525.69000000000005</v>
          </cell>
        </row>
        <row r="2547">
          <cell r="A2547" t="str">
            <v>18-536</v>
          </cell>
          <cell r="B2547" t="str">
            <v>U PVC long fadius bend 90-45-135 size 100 mm dia for U PVC pipe Class (D) S/F</v>
          </cell>
          <cell r="D2547" t="str">
            <v>Each</v>
          </cell>
          <cell r="E2547" t="str">
            <v>18-536</v>
          </cell>
          <cell r="F2547">
            <v>1050.6099999999999</v>
          </cell>
        </row>
        <row r="2548">
          <cell r="A2548" t="str">
            <v>18-537</v>
          </cell>
          <cell r="B2548" t="str">
            <v>U PVC long fadius bend 90-45-135 size 150 mm dia for U PVC pipe Class (D) S/F</v>
          </cell>
          <cell r="D2548" t="str">
            <v>Each</v>
          </cell>
          <cell r="E2548" t="str">
            <v>18-537</v>
          </cell>
          <cell r="F2548">
            <v>3763.8</v>
          </cell>
        </row>
        <row r="2549">
          <cell r="A2549" t="str">
            <v>18-538</v>
          </cell>
          <cell r="B2549" t="str">
            <v>U PVC long fadius bend 90-45-135 size 20 mm dia for U PVC pipe Class (E) S/F</v>
          </cell>
          <cell r="D2549" t="str">
            <v>Each</v>
          </cell>
          <cell r="E2549" t="str">
            <v>18-538</v>
          </cell>
          <cell r="F2549">
            <v>58.64</v>
          </cell>
        </row>
        <row r="2550">
          <cell r="A2550" t="str">
            <v>18-539</v>
          </cell>
          <cell r="B2550" t="str">
            <v>U PVC long fadius bend 90-45-135 size 25 mm dia for U PVC pipe Class (E) S/F</v>
          </cell>
          <cell r="D2550" t="str">
            <v>Each</v>
          </cell>
          <cell r="E2550" t="str">
            <v>18-539</v>
          </cell>
          <cell r="F2550">
            <v>75.78</v>
          </cell>
        </row>
        <row r="2551">
          <cell r="A2551" t="str">
            <v>18-540</v>
          </cell>
          <cell r="B2551" t="str">
            <v>U PVC long fadius bend 90-45-135 size 32 mm dia for U PVC pipe Class (E) S/F</v>
          </cell>
          <cell r="D2551" t="str">
            <v>Each</v>
          </cell>
          <cell r="E2551" t="str">
            <v>18-540</v>
          </cell>
          <cell r="F2551">
            <v>93.82</v>
          </cell>
        </row>
        <row r="2552">
          <cell r="A2552" t="str">
            <v>18-541</v>
          </cell>
          <cell r="B2552" t="str">
            <v>U PVC long fadius bend 90-45-135 size 40 mm dia for U PVC pipe Class (E) S/F</v>
          </cell>
          <cell r="D2552" t="str">
            <v>Each</v>
          </cell>
          <cell r="E2552" t="str">
            <v>18-541</v>
          </cell>
          <cell r="F2552">
            <v>156.94</v>
          </cell>
        </row>
        <row r="2553">
          <cell r="A2553" t="str">
            <v>18-542</v>
          </cell>
          <cell r="B2553" t="str">
            <v>U PVC long fadius bend 90-45-135 size 50 mm dia for U PVC pipe Class (E) S/F</v>
          </cell>
          <cell r="D2553" t="str">
            <v>Each</v>
          </cell>
          <cell r="E2553" t="str">
            <v>18-542</v>
          </cell>
          <cell r="F2553">
            <v>273.3</v>
          </cell>
        </row>
        <row r="2554">
          <cell r="A2554" t="str">
            <v>18-543</v>
          </cell>
          <cell r="B2554" t="str">
            <v>U PVC long fadius bend 90-45-135 size 75 mm dia for U PVC pipe Class (E) S/F</v>
          </cell>
          <cell r="D2554" t="str">
            <v>Each</v>
          </cell>
          <cell r="E2554" t="str">
            <v>18-543</v>
          </cell>
          <cell r="F2554">
            <v>452.23</v>
          </cell>
        </row>
        <row r="2555">
          <cell r="A2555" t="str">
            <v>18-544</v>
          </cell>
          <cell r="B2555" t="str">
            <v>U PVC long fadius bend 90-45-135 size 100 mm dia for U PVC pipe Class (E) S/F</v>
          </cell>
          <cell r="D2555" t="str">
            <v>Each</v>
          </cell>
          <cell r="E2555" t="str">
            <v>18-544</v>
          </cell>
          <cell r="F2555">
            <v>720.05</v>
          </cell>
        </row>
        <row r="2556">
          <cell r="A2556" t="str">
            <v>18-545</v>
          </cell>
          <cell r="B2556" t="str">
            <v>U PVC long fadius bend 90-45-135 size 150 mm dia for U PVC pipe Class (E) S/F</v>
          </cell>
          <cell r="D2556" t="str">
            <v>Each</v>
          </cell>
          <cell r="E2556" t="str">
            <v>18-545</v>
          </cell>
          <cell r="F2556">
            <v>4951.38</v>
          </cell>
        </row>
        <row r="2557">
          <cell r="A2557" t="str">
            <v>18-546</v>
          </cell>
          <cell r="B2557" t="str">
            <v>Same as item No.18-525 18-529 18-535 or 18-543 but fixing only</v>
          </cell>
          <cell r="D2557" t="str">
            <v>Each</v>
          </cell>
          <cell r="E2557" t="str">
            <v>18-546</v>
          </cell>
          <cell r="F2557">
            <v>84.94</v>
          </cell>
        </row>
        <row r="2558">
          <cell r="A2558" t="str">
            <v>18-547</v>
          </cell>
          <cell r="B2558" t="str">
            <v>Same as item No.18-526 18-530 18-536 or 18-544 but fixing only</v>
          </cell>
          <cell r="D2558" t="str">
            <v>Each</v>
          </cell>
          <cell r="E2558" t="str">
            <v>18-547</v>
          </cell>
          <cell r="F2558">
            <v>107.9</v>
          </cell>
        </row>
        <row r="2559">
          <cell r="A2559" t="str">
            <v>18-548</v>
          </cell>
          <cell r="B2559" t="str">
            <v>Same as item No.18-527 18-531 18-537 or 18-545 but fixing only</v>
          </cell>
          <cell r="D2559" t="str">
            <v>Each</v>
          </cell>
          <cell r="E2559" t="str">
            <v>18-548</v>
          </cell>
          <cell r="F2559">
            <v>274.55</v>
          </cell>
        </row>
        <row r="2560">
          <cell r="A2560" t="str">
            <v>18-549</v>
          </cell>
          <cell r="B2560" t="str">
            <v>Same as item No.18-528 18-534  or 18-542 but fixing only</v>
          </cell>
          <cell r="D2560" t="str">
            <v>Each</v>
          </cell>
          <cell r="E2560" t="str">
            <v>18-549</v>
          </cell>
          <cell r="F2560">
            <v>61.99</v>
          </cell>
        </row>
        <row r="2561">
          <cell r="A2561" t="str">
            <v>18-550</v>
          </cell>
          <cell r="B2561" t="str">
            <v>Same as item No.18-533 18-541 but fixing only</v>
          </cell>
          <cell r="D2561" t="str">
            <v>Each</v>
          </cell>
          <cell r="E2561" t="str">
            <v>18-550</v>
          </cell>
          <cell r="F2561">
            <v>47.29</v>
          </cell>
        </row>
        <row r="2562">
          <cell r="A2562" t="str">
            <v>18-551</v>
          </cell>
          <cell r="B2562" t="str">
            <v>Same as item No.18-532 18-540 but fixing only</v>
          </cell>
          <cell r="D2562" t="str">
            <v>Each</v>
          </cell>
          <cell r="E2562" t="str">
            <v>18-551</v>
          </cell>
          <cell r="F2562">
            <v>47.29</v>
          </cell>
        </row>
        <row r="2563">
          <cell r="A2563" t="str">
            <v>18-552</v>
          </cell>
          <cell r="B2563" t="str">
            <v>Same as item No.18-539  but fixing only</v>
          </cell>
          <cell r="D2563" t="str">
            <v>Each</v>
          </cell>
          <cell r="E2563" t="str">
            <v>18-552</v>
          </cell>
          <cell r="F2563">
            <v>31.07</v>
          </cell>
        </row>
        <row r="2564">
          <cell r="A2564" t="str">
            <v>18-553</v>
          </cell>
          <cell r="B2564" t="str">
            <v>Same as item No.18-538  but fixing only</v>
          </cell>
          <cell r="D2564" t="str">
            <v>Each</v>
          </cell>
          <cell r="E2564" t="str">
            <v>18-553</v>
          </cell>
          <cell r="F2564">
            <v>31.07</v>
          </cell>
        </row>
        <row r="2565">
          <cell r="A2565" t="str">
            <v>18-554</v>
          </cell>
          <cell r="B2565" t="str">
            <v>Add to item No. 18-525 or 18-529 or 18-535 or 18-543 or 18-546 if removal only</v>
          </cell>
          <cell r="D2565" t="str">
            <v>Each</v>
          </cell>
          <cell r="E2565" t="str">
            <v>18-554</v>
          </cell>
          <cell r="F2565">
            <v>63.7</v>
          </cell>
        </row>
        <row r="2566">
          <cell r="A2566" t="str">
            <v>18-555</v>
          </cell>
          <cell r="B2566" t="str">
            <v>Add to item No. 18-526 or 18-530 or 18-536 or 18-544 or 18-547 if removal only</v>
          </cell>
          <cell r="D2566" t="str">
            <v>Each</v>
          </cell>
          <cell r="E2566" t="str">
            <v>18-555</v>
          </cell>
          <cell r="F2566">
            <v>80.91</v>
          </cell>
        </row>
        <row r="2567">
          <cell r="A2567" t="str">
            <v>18-556</v>
          </cell>
          <cell r="B2567" t="str">
            <v>Add to item No. 18-527 or 18-531 or 18-537 or 18-545 or 18-548 if removal only</v>
          </cell>
          <cell r="D2567" t="str">
            <v>Each</v>
          </cell>
          <cell r="E2567" t="str">
            <v>18-556</v>
          </cell>
          <cell r="F2567">
            <v>205.92</v>
          </cell>
        </row>
        <row r="2568">
          <cell r="A2568" t="str">
            <v>18-557</v>
          </cell>
          <cell r="B2568" t="str">
            <v>Add to item No. 18-528 or 18-534 or 18-542 or 18-549 if removal only</v>
          </cell>
          <cell r="D2568" t="str">
            <v>Each</v>
          </cell>
          <cell r="E2568" t="str">
            <v>18-557</v>
          </cell>
          <cell r="F2568">
            <v>46.49</v>
          </cell>
        </row>
        <row r="2569">
          <cell r="A2569" t="str">
            <v>18-558</v>
          </cell>
          <cell r="B2569" t="str">
            <v>Add to item No. 18-533 or 18-541 or 18-550 if removal only</v>
          </cell>
          <cell r="D2569" t="str">
            <v>Each</v>
          </cell>
          <cell r="E2569" t="str">
            <v>18-558</v>
          </cell>
          <cell r="F2569">
            <v>35.47</v>
          </cell>
        </row>
        <row r="2570">
          <cell r="A2570" t="str">
            <v>18-559</v>
          </cell>
          <cell r="B2570" t="str">
            <v>Add to item No. 18-532 or 18-540 or 18-551 if removal only</v>
          </cell>
          <cell r="D2570" t="str">
            <v>Each</v>
          </cell>
          <cell r="E2570" t="str">
            <v>18-559</v>
          </cell>
          <cell r="F2570">
            <v>35.47</v>
          </cell>
        </row>
        <row r="2571">
          <cell r="A2571" t="str">
            <v>18-560</v>
          </cell>
          <cell r="B2571" t="str">
            <v>Add to item No. 18-539 or 18-552 if removal only</v>
          </cell>
          <cell r="D2571" t="str">
            <v>Each</v>
          </cell>
          <cell r="E2571" t="str">
            <v>18-560</v>
          </cell>
          <cell r="F2571">
            <v>23.3</v>
          </cell>
        </row>
        <row r="2572">
          <cell r="A2572" t="str">
            <v>18-561</v>
          </cell>
          <cell r="B2572" t="str">
            <v>Add to item No. 18-538 or 18-553 if removal only</v>
          </cell>
          <cell r="D2572" t="str">
            <v>Each</v>
          </cell>
          <cell r="E2572" t="str">
            <v>18-561</v>
          </cell>
          <cell r="F2572">
            <v>23.3</v>
          </cell>
        </row>
        <row r="2573">
          <cell r="B2573" t="str">
            <v>uPVC - Moulded Equal Tee</v>
          </cell>
        </row>
        <row r="2574">
          <cell r="A2574" t="str">
            <v>18-562</v>
          </cell>
          <cell r="B2574" t="str">
            <v>U PVC moulded equal Tee size 20mm dia for U PVC pipe Class (B,C,D,E) S/F</v>
          </cell>
          <cell r="D2574" t="str">
            <v>Each</v>
          </cell>
          <cell r="E2574" t="str">
            <v>18-562</v>
          </cell>
          <cell r="F2574">
            <v>130.46</v>
          </cell>
        </row>
        <row r="2575">
          <cell r="A2575" t="str">
            <v>18-563</v>
          </cell>
          <cell r="B2575" t="str">
            <v>U PVC moulded equal Tee size 25mm dia for U PVC pipe Class (B,C,D,E) S/F</v>
          </cell>
          <cell r="D2575" t="str">
            <v>Each</v>
          </cell>
          <cell r="E2575" t="str">
            <v>18-563</v>
          </cell>
          <cell r="F2575">
            <v>154.94999999999999</v>
          </cell>
        </row>
        <row r="2576">
          <cell r="A2576" t="str">
            <v>18-564</v>
          </cell>
          <cell r="B2576" t="str">
            <v>U PVC moulded equal Tee size 32mm dia for U PVC pipe Class (B,C,D,E) S/F</v>
          </cell>
          <cell r="D2576" t="str">
            <v>Each</v>
          </cell>
          <cell r="E2576" t="str">
            <v>18-564</v>
          </cell>
          <cell r="F2576">
            <v>271.56</v>
          </cell>
        </row>
        <row r="2577">
          <cell r="A2577" t="str">
            <v>18-565</v>
          </cell>
          <cell r="B2577" t="str">
            <v>U PVC moulded equal Tee size 40mm dia for U PVC pipe Class (B,C,D,E) S/F</v>
          </cell>
          <cell r="D2577" t="str">
            <v>Each</v>
          </cell>
          <cell r="E2577" t="str">
            <v>18-565</v>
          </cell>
          <cell r="F2577">
            <v>326.66000000000003</v>
          </cell>
        </row>
        <row r="2578">
          <cell r="A2578" t="str">
            <v>18-566</v>
          </cell>
          <cell r="B2578" t="str">
            <v>U PVC moulded equal Tee size 50mm dia for U PVC pipe Class (B,C,D,E) S/F</v>
          </cell>
          <cell r="D2578" t="str">
            <v>Each</v>
          </cell>
          <cell r="E2578" t="str">
            <v>18-566</v>
          </cell>
          <cell r="F2578">
            <v>512.44000000000005</v>
          </cell>
        </row>
        <row r="2579">
          <cell r="A2579" t="str">
            <v>18-567</v>
          </cell>
          <cell r="B2579" t="str">
            <v>U PVC moulded equal Tee size 75mm dia for U PVC pipe Class (B,C,D,E) S/F</v>
          </cell>
          <cell r="D2579" t="str">
            <v>Each</v>
          </cell>
          <cell r="E2579" t="str">
            <v>18-567</v>
          </cell>
          <cell r="F2579">
            <v>1150.8399999999999</v>
          </cell>
        </row>
        <row r="2580">
          <cell r="A2580" t="str">
            <v>18-568</v>
          </cell>
          <cell r="B2580" t="str">
            <v>U PVC moulded equal Tee size 100mm dia for U PVC pipe Class (B,C,D,E) S/F</v>
          </cell>
          <cell r="D2580" t="str">
            <v>Each</v>
          </cell>
          <cell r="E2580" t="str">
            <v>18-568</v>
          </cell>
          <cell r="F2580">
            <v>1879.68</v>
          </cell>
        </row>
        <row r="2581">
          <cell r="A2581" t="str">
            <v>18-569</v>
          </cell>
          <cell r="B2581" t="str">
            <v>U PVC moulded equal Tee size 150mm dia for U PVC pipe Class (B,C,D,E) S/F</v>
          </cell>
          <cell r="D2581" t="str">
            <v>Each</v>
          </cell>
          <cell r="E2581" t="str">
            <v>18-569</v>
          </cell>
          <cell r="F2581">
            <v>5928.98</v>
          </cell>
        </row>
        <row r="2582">
          <cell r="A2582" t="str">
            <v>18-570</v>
          </cell>
          <cell r="B2582" t="str">
            <v>Same as item No. 18-562 but fixing only.</v>
          </cell>
          <cell r="D2582" t="str">
            <v>Each</v>
          </cell>
          <cell r="E2582" t="str">
            <v>18-570</v>
          </cell>
          <cell r="F2582">
            <v>44.76</v>
          </cell>
        </row>
        <row r="2583">
          <cell r="A2583" t="str">
            <v>18-571</v>
          </cell>
          <cell r="B2583" t="str">
            <v>Same as item No. 18-563 but fixing only.</v>
          </cell>
          <cell r="D2583" t="str">
            <v>Each</v>
          </cell>
          <cell r="E2583" t="str">
            <v>18-571</v>
          </cell>
          <cell r="F2583">
            <v>44.76</v>
          </cell>
        </row>
        <row r="2584">
          <cell r="A2584" t="str">
            <v>18-572</v>
          </cell>
          <cell r="B2584" t="str">
            <v>Same as item No. 18-564 but fixing only.</v>
          </cell>
          <cell r="D2584" t="str">
            <v>Each</v>
          </cell>
          <cell r="E2584" t="str">
            <v>18-572</v>
          </cell>
          <cell r="F2584">
            <v>69.55</v>
          </cell>
        </row>
        <row r="2585">
          <cell r="A2585" t="str">
            <v>18-573</v>
          </cell>
          <cell r="B2585" t="str">
            <v>Same as item No. 18-565 but fixing only.</v>
          </cell>
          <cell r="D2585" t="str">
            <v>Each</v>
          </cell>
          <cell r="E2585" t="str">
            <v>18-573</v>
          </cell>
          <cell r="F2585">
            <v>69.55</v>
          </cell>
        </row>
        <row r="2586">
          <cell r="A2586" t="str">
            <v>18-574</v>
          </cell>
          <cell r="B2586" t="str">
            <v>Same as item No. 18-566 but fixing only.</v>
          </cell>
          <cell r="D2586" t="str">
            <v>Each</v>
          </cell>
          <cell r="E2586" t="str">
            <v>18-574</v>
          </cell>
          <cell r="F2586">
            <v>96.18</v>
          </cell>
        </row>
        <row r="2587">
          <cell r="A2587" t="str">
            <v>18-575</v>
          </cell>
          <cell r="B2587" t="str">
            <v>Same as item No. 18-567 but fixing only.</v>
          </cell>
          <cell r="D2587" t="str">
            <v>Each</v>
          </cell>
          <cell r="E2587" t="str">
            <v>18-575</v>
          </cell>
          <cell r="F2587">
            <v>128.55000000000001</v>
          </cell>
        </row>
        <row r="2588">
          <cell r="A2588" t="str">
            <v>18-576</v>
          </cell>
          <cell r="B2588" t="str">
            <v>Same as item No. 18-568 but fixing only.</v>
          </cell>
          <cell r="D2588" t="str">
            <v>Each</v>
          </cell>
          <cell r="E2588" t="str">
            <v>18-576</v>
          </cell>
          <cell r="F2588">
            <v>159.54</v>
          </cell>
        </row>
        <row r="2589">
          <cell r="A2589" t="str">
            <v>18-577</v>
          </cell>
          <cell r="B2589" t="str">
            <v>Same as item No. 18-569 but fixing only.</v>
          </cell>
          <cell r="D2589" t="str">
            <v>Each</v>
          </cell>
          <cell r="E2589" t="str">
            <v>18-577</v>
          </cell>
          <cell r="F2589">
            <v>419.63</v>
          </cell>
        </row>
        <row r="2590">
          <cell r="A2590" t="str">
            <v>18-578</v>
          </cell>
          <cell r="B2590" t="str">
            <v>Add to item No. 18-562 or 18-570  if removal only</v>
          </cell>
          <cell r="D2590" t="str">
            <v>Each</v>
          </cell>
          <cell r="E2590" t="str">
            <v>18-578</v>
          </cell>
          <cell r="F2590">
            <v>44.76</v>
          </cell>
        </row>
        <row r="2591">
          <cell r="A2591" t="str">
            <v>18-579</v>
          </cell>
          <cell r="B2591" t="str">
            <v>Add to item No. 18-563 or 18-571  if removal only</v>
          </cell>
          <cell r="D2591" t="str">
            <v>Each</v>
          </cell>
          <cell r="E2591" t="str">
            <v>18-579</v>
          </cell>
          <cell r="F2591">
            <v>33.619999999999997</v>
          </cell>
        </row>
        <row r="2592">
          <cell r="A2592" t="str">
            <v>18-580</v>
          </cell>
          <cell r="B2592" t="str">
            <v>Add to item No. 18-564 or 18-572  if removal only</v>
          </cell>
          <cell r="D2592" t="str">
            <v>Each</v>
          </cell>
          <cell r="E2592" t="str">
            <v>18-580</v>
          </cell>
          <cell r="F2592">
            <v>52.21</v>
          </cell>
        </row>
        <row r="2593">
          <cell r="A2593" t="str">
            <v>18-581</v>
          </cell>
          <cell r="B2593" t="str">
            <v>Add to item No. 18-565 or 18-573  if removal only</v>
          </cell>
          <cell r="D2593" t="str">
            <v>Each</v>
          </cell>
          <cell r="E2593" t="str">
            <v>18-581</v>
          </cell>
          <cell r="F2593">
            <v>52.21</v>
          </cell>
        </row>
        <row r="2594">
          <cell r="A2594" t="str">
            <v>18-582</v>
          </cell>
          <cell r="B2594" t="str">
            <v>Add to item No. 18-566 or 18-576  if removal only</v>
          </cell>
          <cell r="D2594" t="str">
            <v>Each</v>
          </cell>
          <cell r="E2594" t="str">
            <v>18-582</v>
          </cell>
          <cell r="F2594">
            <v>72.28</v>
          </cell>
        </row>
        <row r="2595">
          <cell r="A2595" t="str">
            <v>18-583</v>
          </cell>
          <cell r="B2595" t="str">
            <v>Add to item No. 18-567 or 18-575  if removal only</v>
          </cell>
          <cell r="D2595" t="str">
            <v>Each</v>
          </cell>
          <cell r="E2595" t="str">
            <v>18-583</v>
          </cell>
          <cell r="F2595">
            <v>96.41</v>
          </cell>
        </row>
        <row r="2596">
          <cell r="A2596" t="str">
            <v>18-584</v>
          </cell>
          <cell r="B2596" t="str">
            <v>Add to item No. 18-568 or 18-576  if removal only</v>
          </cell>
          <cell r="D2596" t="str">
            <v>Each</v>
          </cell>
          <cell r="E2596" t="str">
            <v>18-584</v>
          </cell>
          <cell r="F2596">
            <v>119.76</v>
          </cell>
        </row>
        <row r="2597">
          <cell r="A2597" t="str">
            <v>18-585</v>
          </cell>
          <cell r="B2597" t="str">
            <v>Add to item No. 18-569 or 18-577  if removal only</v>
          </cell>
          <cell r="D2597" t="str">
            <v>Each</v>
          </cell>
          <cell r="E2597" t="str">
            <v>18-585</v>
          </cell>
          <cell r="F2597">
            <v>314.77999999999997</v>
          </cell>
        </row>
        <row r="2598">
          <cell r="B2598" t="str">
            <v>uPVC - Elbow</v>
          </cell>
        </row>
        <row r="2599">
          <cell r="A2599" t="str">
            <v>18-586</v>
          </cell>
          <cell r="B2599" t="str">
            <v>U PVC Elbow 90/45 size 20mm dia for U PVC pipe Class (B,C,D,E) S/F</v>
          </cell>
          <cell r="D2599" t="str">
            <v>Each</v>
          </cell>
          <cell r="E2599" t="str">
            <v>18-586</v>
          </cell>
          <cell r="F2599">
            <v>97.18</v>
          </cell>
        </row>
        <row r="2600">
          <cell r="A2600" t="str">
            <v>18-587</v>
          </cell>
          <cell r="B2600" t="str">
            <v>U PVC Elbow 90/45 size 25mm dia for U PVC pipe Class (B,C,D,E) S/F</v>
          </cell>
          <cell r="D2600" t="str">
            <v>Each</v>
          </cell>
          <cell r="E2600" t="str">
            <v>18-587</v>
          </cell>
          <cell r="F2600">
            <v>127.79</v>
          </cell>
        </row>
        <row r="2601">
          <cell r="A2601" t="str">
            <v>18-588</v>
          </cell>
          <cell r="B2601" t="str">
            <v>U PVC Elbow 90/45 size 32mm dia for U PVC pipe Class (B,C,D,E) S/F</v>
          </cell>
          <cell r="D2601" t="str">
            <v>Each</v>
          </cell>
          <cell r="E2601" t="str">
            <v>18-588</v>
          </cell>
          <cell r="F2601">
            <v>218.7</v>
          </cell>
        </row>
        <row r="2602">
          <cell r="A2602" t="str">
            <v>18-589</v>
          </cell>
          <cell r="B2602" t="str">
            <v>U PVC Elbow 90/45 size 40mm dia for U PVC pipe Class (B,C,D,E) S/F</v>
          </cell>
          <cell r="D2602" t="str">
            <v>Each</v>
          </cell>
          <cell r="E2602" t="str">
            <v>18-589</v>
          </cell>
          <cell r="F2602">
            <v>237.06</v>
          </cell>
        </row>
        <row r="2603">
          <cell r="A2603" t="str">
            <v>18-590</v>
          </cell>
          <cell r="B2603" t="str">
            <v>U PVC Elbow 90/45 size 50mm dia for U PVC pipe Class (B,C,D,E) S/F</v>
          </cell>
          <cell r="D2603" t="str">
            <v>Each</v>
          </cell>
          <cell r="E2603" t="str">
            <v>18-590</v>
          </cell>
          <cell r="F2603">
            <v>370.51</v>
          </cell>
        </row>
        <row r="2604">
          <cell r="A2604" t="str">
            <v>18-591</v>
          </cell>
          <cell r="B2604" t="str">
            <v>U PVC Elbow 90/45 size 75mm dia for U PVC pipe Class (B,C,D,E) S/F</v>
          </cell>
          <cell r="D2604" t="str">
            <v>Each</v>
          </cell>
          <cell r="E2604" t="str">
            <v>18-591</v>
          </cell>
          <cell r="F2604">
            <v>972.56</v>
          </cell>
        </row>
        <row r="2605">
          <cell r="A2605" t="str">
            <v>18-592</v>
          </cell>
          <cell r="B2605" t="str">
            <v>U PVC Elbow 90/45 size 100mm dia for U PVC pipe Class (B,C,D,E) S/F</v>
          </cell>
          <cell r="D2605" t="str">
            <v>Each</v>
          </cell>
          <cell r="E2605" t="str">
            <v>18-592</v>
          </cell>
          <cell r="F2605">
            <v>1601.54</v>
          </cell>
        </row>
        <row r="2606">
          <cell r="A2606" t="str">
            <v>18-593</v>
          </cell>
          <cell r="B2606" t="str">
            <v>U PVC Elbow 90/45 size 150mm dia for U PVC pipe Class (B,C,D,E) S/F</v>
          </cell>
          <cell r="D2606" t="str">
            <v>Each</v>
          </cell>
          <cell r="E2606" t="str">
            <v>18-593</v>
          </cell>
          <cell r="F2606">
            <v>4688.1499999999996</v>
          </cell>
        </row>
        <row r="2607">
          <cell r="A2607" t="str">
            <v>18-594</v>
          </cell>
          <cell r="B2607" t="str">
            <v>Same as Item 18-586 but fixing only.</v>
          </cell>
          <cell r="D2607" t="str">
            <v>Each</v>
          </cell>
          <cell r="E2607" t="str">
            <v>18-594</v>
          </cell>
          <cell r="F2607">
            <v>29.85</v>
          </cell>
        </row>
        <row r="2608">
          <cell r="A2608" t="str">
            <v>18-595</v>
          </cell>
          <cell r="B2608" t="str">
            <v>Same as Item 18-587 but fixing only.</v>
          </cell>
          <cell r="D2608" t="str">
            <v>Each</v>
          </cell>
          <cell r="E2608" t="str">
            <v>18-595</v>
          </cell>
          <cell r="F2608">
            <v>29.85</v>
          </cell>
        </row>
        <row r="2609">
          <cell r="A2609" t="str">
            <v>18-596</v>
          </cell>
          <cell r="B2609" t="str">
            <v>Same as Item 18-588 but fixing only.</v>
          </cell>
          <cell r="D2609" t="str">
            <v>Each</v>
          </cell>
          <cell r="E2609" t="str">
            <v>18-596</v>
          </cell>
          <cell r="F2609">
            <v>47.29</v>
          </cell>
        </row>
        <row r="2610">
          <cell r="A2610" t="str">
            <v>18-597</v>
          </cell>
          <cell r="B2610" t="str">
            <v>Same as Item 18-589 but fixing only.</v>
          </cell>
          <cell r="D2610" t="str">
            <v>Each</v>
          </cell>
          <cell r="E2610" t="str">
            <v>18-597</v>
          </cell>
          <cell r="F2610">
            <v>47.29</v>
          </cell>
        </row>
        <row r="2611">
          <cell r="A2611" t="str">
            <v>18-598</v>
          </cell>
          <cell r="B2611" t="str">
            <v>Same as Item 18-590 but fixing only.</v>
          </cell>
          <cell r="D2611" t="str">
            <v>Each</v>
          </cell>
          <cell r="E2611" t="str">
            <v>18-598</v>
          </cell>
          <cell r="F2611">
            <v>61.99</v>
          </cell>
        </row>
        <row r="2612">
          <cell r="A2612" t="str">
            <v>18-599</v>
          </cell>
          <cell r="B2612" t="str">
            <v>Same as Item 18-591 but fixing only.</v>
          </cell>
          <cell r="D2612" t="str">
            <v>Each</v>
          </cell>
          <cell r="E2612" t="str">
            <v>18-599</v>
          </cell>
          <cell r="F2612">
            <v>84.94</v>
          </cell>
        </row>
        <row r="2613">
          <cell r="A2613" t="str">
            <v>18-600</v>
          </cell>
          <cell r="B2613" t="str">
            <v>Same as Item 18-592 but fixing only.</v>
          </cell>
          <cell r="D2613" t="str">
            <v>Each</v>
          </cell>
          <cell r="E2613" t="str">
            <v>18-600</v>
          </cell>
          <cell r="F2613">
            <v>107.9</v>
          </cell>
        </row>
        <row r="2614">
          <cell r="A2614" t="str">
            <v>18-601</v>
          </cell>
          <cell r="B2614" t="str">
            <v>Same as Item 18-593 but fixing only.</v>
          </cell>
          <cell r="D2614" t="str">
            <v>Each</v>
          </cell>
          <cell r="E2614" t="str">
            <v>18-601</v>
          </cell>
          <cell r="F2614">
            <v>274.55</v>
          </cell>
        </row>
        <row r="2615">
          <cell r="A2615" t="str">
            <v>18-602</v>
          </cell>
          <cell r="B2615" t="str">
            <v>Add to item No. 18-586 or 18-594 if removal only</v>
          </cell>
          <cell r="D2615" t="str">
            <v>Each</v>
          </cell>
          <cell r="E2615" t="str">
            <v>18-602</v>
          </cell>
          <cell r="F2615">
            <v>22.38</v>
          </cell>
        </row>
        <row r="2616">
          <cell r="A2616" t="str">
            <v>18-603</v>
          </cell>
          <cell r="B2616" t="str">
            <v>Add to item No. 18-587 or 18-593 if removal only</v>
          </cell>
          <cell r="D2616" t="str">
            <v>Each</v>
          </cell>
          <cell r="E2616" t="str">
            <v>18-603</v>
          </cell>
          <cell r="F2616">
            <v>22.38</v>
          </cell>
        </row>
        <row r="2617">
          <cell r="A2617" t="str">
            <v>18-604</v>
          </cell>
          <cell r="B2617" t="str">
            <v>Add to item No. 18-588 or 18-596 if removal only</v>
          </cell>
          <cell r="D2617" t="str">
            <v>Each</v>
          </cell>
          <cell r="E2617" t="str">
            <v>18-604</v>
          </cell>
          <cell r="F2617">
            <v>35.47</v>
          </cell>
        </row>
        <row r="2618">
          <cell r="A2618" t="str">
            <v>18-605</v>
          </cell>
          <cell r="B2618" t="str">
            <v>Add to item No. 18-589 or 18-597 if removal only</v>
          </cell>
          <cell r="D2618" t="str">
            <v>Each</v>
          </cell>
          <cell r="E2618" t="str">
            <v>18-605</v>
          </cell>
          <cell r="F2618">
            <v>35.47</v>
          </cell>
        </row>
        <row r="2619">
          <cell r="A2619" t="str">
            <v>18-606</v>
          </cell>
          <cell r="B2619" t="str">
            <v>Add to item No. 18-590 or 18-590 if removal only</v>
          </cell>
          <cell r="D2619" t="str">
            <v>Each</v>
          </cell>
          <cell r="E2619" t="str">
            <v>18-606</v>
          </cell>
          <cell r="F2619">
            <v>46.49</v>
          </cell>
        </row>
        <row r="2620">
          <cell r="A2620" t="str">
            <v>18-607</v>
          </cell>
          <cell r="B2620" t="str">
            <v>Add to item No. 18-591 or 18-599 if removal only</v>
          </cell>
          <cell r="D2620" t="str">
            <v>Each</v>
          </cell>
          <cell r="E2620" t="str">
            <v>18-607</v>
          </cell>
          <cell r="F2620">
            <v>63.7</v>
          </cell>
        </row>
        <row r="2621">
          <cell r="A2621" t="str">
            <v>18-608</v>
          </cell>
          <cell r="B2621" t="str">
            <v>Add to item No. 18-592 or 18-600 if removal only</v>
          </cell>
          <cell r="D2621" t="str">
            <v>Each</v>
          </cell>
          <cell r="E2621" t="str">
            <v>18-608</v>
          </cell>
          <cell r="F2621">
            <v>80.91</v>
          </cell>
        </row>
        <row r="2622">
          <cell r="A2622" t="str">
            <v>18-609</v>
          </cell>
          <cell r="B2622" t="str">
            <v>Add to item No. 18-593 or 18-601 if removal only</v>
          </cell>
          <cell r="D2622" t="str">
            <v>Each</v>
          </cell>
          <cell r="E2622" t="str">
            <v>18-609</v>
          </cell>
          <cell r="F2622">
            <v>205.92</v>
          </cell>
        </row>
        <row r="2623">
          <cell r="B2623" t="str">
            <v>uPVC - Moulded - Male / Female Socket</v>
          </cell>
        </row>
        <row r="2624">
          <cell r="A2624" t="str">
            <v>18-610</v>
          </cell>
          <cell r="B2624" t="str">
            <v>U PVC moulded male/female vol socket size 20mm dia for U PVC pipe class B,C,D &amp; E S/F.</v>
          </cell>
          <cell r="D2624" t="str">
            <v>Each</v>
          </cell>
          <cell r="E2624" t="str">
            <v>18-610</v>
          </cell>
          <cell r="F2624">
            <v>84.94</v>
          </cell>
        </row>
        <row r="2625">
          <cell r="A2625" t="str">
            <v>18-611</v>
          </cell>
          <cell r="B2625" t="str">
            <v>U PVC moulded male/female vol socket size 25mm dia for U PVC pipe class B,C,D &amp; E S/F.</v>
          </cell>
          <cell r="D2625" t="str">
            <v>Each</v>
          </cell>
          <cell r="E2625" t="str">
            <v>18-611</v>
          </cell>
          <cell r="F2625">
            <v>103.31</v>
          </cell>
        </row>
        <row r="2626">
          <cell r="A2626" t="str">
            <v>18-612</v>
          </cell>
          <cell r="B2626" t="str">
            <v>U PVC moulded male/female vol socket size 32mm dia for U PVC pipe class B,C,D &amp; E S/F.</v>
          </cell>
          <cell r="D2626" t="str">
            <v>Each</v>
          </cell>
          <cell r="E2626" t="str">
            <v>18-612</v>
          </cell>
          <cell r="F2626">
            <v>168.5</v>
          </cell>
        </row>
        <row r="2627">
          <cell r="A2627" t="str">
            <v>18-613</v>
          </cell>
          <cell r="B2627" t="str">
            <v>U PVC moulded male/female vol socket size 40mm dia for U PVC pipe class B,C,D &amp; E S/F.</v>
          </cell>
          <cell r="D2627" t="str">
            <v>Each</v>
          </cell>
          <cell r="E2627" t="str">
            <v>18-613</v>
          </cell>
          <cell r="F2627">
            <v>181.97</v>
          </cell>
        </row>
        <row r="2628">
          <cell r="A2628" t="str">
            <v>18-614</v>
          </cell>
          <cell r="B2628" t="str">
            <v>U PVC moulded male/female vol socket size 50mm dia for U PVC pipe class B,C,D &amp; E S/F.</v>
          </cell>
          <cell r="D2628" t="str">
            <v>Each</v>
          </cell>
          <cell r="E2628" t="str">
            <v>18-614</v>
          </cell>
          <cell r="F2628">
            <v>239.51</v>
          </cell>
        </row>
        <row r="2629">
          <cell r="A2629" t="str">
            <v>18-615</v>
          </cell>
          <cell r="B2629" t="str">
            <v>U PVC moulded male/female vol socket size 75mm dia for U PVC pipe class B,C,D &amp; E S/F.</v>
          </cell>
          <cell r="D2629" t="str">
            <v>Each</v>
          </cell>
          <cell r="E2629" t="str">
            <v>18-615</v>
          </cell>
          <cell r="F2629">
            <v>727.7</v>
          </cell>
        </row>
        <row r="2630">
          <cell r="A2630" t="str">
            <v>18-616</v>
          </cell>
          <cell r="B2630" t="str">
            <v>U PVC moulded male/female vol socket size 100mm dia for U PVC pipe class B,C,D &amp; E S/F.</v>
          </cell>
          <cell r="D2630" t="str">
            <v>Each</v>
          </cell>
          <cell r="E2630" t="str">
            <v>18-616</v>
          </cell>
          <cell r="F2630">
            <v>1059.18</v>
          </cell>
        </row>
        <row r="2631">
          <cell r="A2631" t="str">
            <v>18-617</v>
          </cell>
          <cell r="B2631" t="str">
            <v>U PVC moulded male/female vol socket size 150mm dia for U PVC pipe class B,C,D &amp; E S/F.</v>
          </cell>
          <cell r="D2631" t="str">
            <v>Each</v>
          </cell>
          <cell r="E2631" t="str">
            <v>18-617</v>
          </cell>
          <cell r="F2631">
            <v>2717.03</v>
          </cell>
        </row>
        <row r="2632">
          <cell r="A2632" t="str">
            <v>18-618</v>
          </cell>
          <cell r="B2632" t="str">
            <v>Same as item No. 18-610 but fixing only.</v>
          </cell>
          <cell r="D2632" t="str">
            <v>Each</v>
          </cell>
          <cell r="E2632" t="str">
            <v>18-618</v>
          </cell>
          <cell r="F2632">
            <v>29.85</v>
          </cell>
        </row>
        <row r="2633">
          <cell r="A2633" t="str">
            <v>18-619</v>
          </cell>
          <cell r="B2633" t="str">
            <v>Same as item No. 18-611 but fixing only.</v>
          </cell>
          <cell r="D2633" t="str">
            <v>Each</v>
          </cell>
          <cell r="E2633" t="str">
            <v>18-619</v>
          </cell>
          <cell r="F2633">
            <v>29.85</v>
          </cell>
        </row>
        <row r="2634">
          <cell r="A2634" t="str">
            <v>18-620</v>
          </cell>
          <cell r="B2634" t="str">
            <v>Same as item No. 18-612 but fixing only.</v>
          </cell>
          <cell r="D2634" t="str">
            <v>Each</v>
          </cell>
          <cell r="E2634" t="str">
            <v>18-620</v>
          </cell>
          <cell r="F2634">
            <v>47.29</v>
          </cell>
        </row>
        <row r="2635">
          <cell r="A2635" t="str">
            <v>18-621</v>
          </cell>
          <cell r="B2635" t="str">
            <v>Same as item No. 18-613 but fixing only.</v>
          </cell>
          <cell r="D2635" t="str">
            <v>Each</v>
          </cell>
          <cell r="E2635" t="str">
            <v>18-621</v>
          </cell>
          <cell r="F2635">
            <v>47.29</v>
          </cell>
        </row>
        <row r="2636">
          <cell r="A2636" t="str">
            <v>18-622</v>
          </cell>
          <cell r="B2636" t="str">
            <v>Same as item No. 18-614 but fixing only.</v>
          </cell>
          <cell r="D2636" t="str">
            <v>Each</v>
          </cell>
          <cell r="E2636" t="str">
            <v>18-622</v>
          </cell>
          <cell r="F2636">
            <v>61.99</v>
          </cell>
        </row>
        <row r="2637">
          <cell r="A2637" t="str">
            <v>18-623</v>
          </cell>
          <cell r="B2637" t="str">
            <v>Same as item No. 18-615 but fixing only.</v>
          </cell>
          <cell r="D2637" t="str">
            <v>Each</v>
          </cell>
          <cell r="E2637" t="str">
            <v>18-623</v>
          </cell>
          <cell r="F2637">
            <v>84.94</v>
          </cell>
        </row>
        <row r="2638">
          <cell r="A2638" t="str">
            <v>18-624</v>
          </cell>
          <cell r="B2638" t="str">
            <v>Same as item No. 18-616 but fixing only.</v>
          </cell>
          <cell r="D2638" t="str">
            <v>Each</v>
          </cell>
          <cell r="E2638" t="str">
            <v>18-624</v>
          </cell>
          <cell r="F2638">
            <v>107.9</v>
          </cell>
        </row>
        <row r="2639">
          <cell r="A2639" t="str">
            <v>18-625</v>
          </cell>
          <cell r="B2639" t="str">
            <v>Same as item No. 18-617 but fixing only.</v>
          </cell>
          <cell r="D2639" t="str">
            <v>Each</v>
          </cell>
          <cell r="E2639" t="str">
            <v>18-625</v>
          </cell>
          <cell r="F2639">
            <v>274.55</v>
          </cell>
        </row>
        <row r="2640">
          <cell r="A2640" t="str">
            <v>18-626</v>
          </cell>
          <cell r="B2640" t="str">
            <v>Add to item No. 18-610 or 18-618 if removal only</v>
          </cell>
          <cell r="D2640" t="str">
            <v>Each</v>
          </cell>
          <cell r="E2640" t="str">
            <v>18-626</v>
          </cell>
          <cell r="F2640">
            <v>22.38</v>
          </cell>
        </row>
        <row r="2641">
          <cell r="A2641" t="str">
            <v>18-627</v>
          </cell>
          <cell r="B2641" t="str">
            <v>Add to item No. 18-611 or 18-619 if removal only</v>
          </cell>
          <cell r="D2641" t="str">
            <v>Each</v>
          </cell>
          <cell r="E2641" t="str">
            <v>18-627</v>
          </cell>
          <cell r="F2641">
            <v>22.38</v>
          </cell>
        </row>
        <row r="2642">
          <cell r="A2642" t="str">
            <v>18-628</v>
          </cell>
          <cell r="B2642" t="str">
            <v>Add to item No. 18-612 or 18-620 if removal only</v>
          </cell>
          <cell r="D2642" t="str">
            <v>Each</v>
          </cell>
          <cell r="E2642" t="str">
            <v>18-628</v>
          </cell>
          <cell r="F2642">
            <v>35.47</v>
          </cell>
        </row>
        <row r="2643">
          <cell r="A2643" t="str">
            <v>18-629</v>
          </cell>
          <cell r="B2643" t="str">
            <v>Add to item No. 18-613 or 18-621 if removal only</v>
          </cell>
          <cell r="D2643" t="str">
            <v>Each</v>
          </cell>
          <cell r="E2643" t="str">
            <v>18-629</v>
          </cell>
          <cell r="F2643">
            <v>35.47</v>
          </cell>
        </row>
        <row r="2644">
          <cell r="A2644" t="str">
            <v>18-630</v>
          </cell>
          <cell r="B2644" t="str">
            <v>Add to item No. 18-614 or 18-622 if removal only</v>
          </cell>
          <cell r="D2644" t="str">
            <v>Each</v>
          </cell>
          <cell r="E2644" t="str">
            <v>18-630</v>
          </cell>
          <cell r="F2644">
            <v>46.49</v>
          </cell>
        </row>
        <row r="2645">
          <cell r="A2645" t="str">
            <v>18-631</v>
          </cell>
          <cell r="B2645" t="str">
            <v>Add to item No. 18-615 or 18-623 if removal only</v>
          </cell>
          <cell r="D2645" t="str">
            <v>Each</v>
          </cell>
          <cell r="E2645" t="str">
            <v>18-631</v>
          </cell>
          <cell r="F2645">
            <v>63.64</v>
          </cell>
        </row>
        <row r="2646">
          <cell r="A2646" t="str">
            <v>18-632</v>
          </cell>
          <cell r="B2646" t="str">
            <v>Add to item No. 18-616 or 18-624 if removal only</v>
          </cell>
          <cell r="D2646" t="str">
            <v>Each</v>
          </cell>
          <cell r="E2646" t="str">
            <v>18-632</v>
          </cell>
          <cell r="F2646">
            <v>63.64</v>
          </cell>
        </row>
        <row r="2647">
          <cell r="A2647" t="str">
            <v>18-633</v>
          </cell>
          <cell r="B2647" t="str">
            <v>Add to item No. 18-617 or 18-625 if removal only</v>
          </cell>
          <cell r="D2647" t="str">
            <v>Each</v>
          </cell>
          <cell r="E2647" t="str">
            <v>18-633</v>
          </cell>
          <cell r="F2647">
            <v>205.92</v>
          </cell>
        </row>
        <row r="2648">
          <cell r="B2648" t="str">
            <v>uPVC - Moulded End Plug</v>
          </cell>
        </row>
        <row r="2649">
          <cell r="A2649" t="str">
            <v>18-634</v>
          </cell>
          <cell r="B2649" t="str">
            <v>U PVC moulded end plug or 20 mm dia for U PVC pipe class B,C,D &amp; E S/F</v>
          </cell>
          <cell r="D2649" t="str">
            <v>Each</v>
          </cell>
          <cell r="E2649" t="str">
            <v>18-634</v>
          </cell>
          <cell r="F2649">
            <v>59.76</v>
          </cell>
        </row>
        <row r="2650">
          <cell r="A2650" t="str">
            <v>18-635</v>
          </cell>
          <cell r="B2650" t="str">
            <v>U PVC moulded end plug or 25 mm dia for U PVC pipe class B,C,D &amp; E S/F</v>
          </cell>
          <cell r="D2650" t="str">
            <v>Each</v>
          </cell>
          <cell r="E2650" t="str">
            <v>18-635</v>
          </cell>
          <cell r="F2650">
            <v>111.18</v>
          </cell>
        </row>
        <row r="2651">
          <cell r="A2651" t="str">
            <v>18-636</v>
          </cell>
          <cell r="B2651" t="str">
            <v>U PVC moulded end plug or 32 mm dia for U PVC pipe class B,C,D &amp; E S/F</v>
          </cell>
          <cell r="D2651" t="str">
            <v>Each</v>
          </cell>
          <cell r="E2651" t="str">
            <v>18-636</v>
          </cell>
          <cell r="F2651">
            <v>125.56</v>
          </cell>
        </row>
        <row r="2652">
          <cell r="A2652" t="str">
            <v>18-637</v>
          </cell>
          <cell r="B2652" t="str">
            <v>U PVC moulded end plug or 40 mm dia for U PVC pipe class B,C,D &amp; E S/F</v>
          </cell>
          <cell r="D2652" t="str">
            <v>Each</v>
          </cell>
          <cell r="E2652" t="str">
            <v>18-637</v>
          </cell>
          <cell r="F2652">
            <v>175.76</v>
          </cell>
        </row>
        <row r="2653">
          <cell r="A2653" t="str">
            <v>18-638</v>
          </cell>
          <cell r="B2653" t="str">
            <v>U PVC moulded end plug or 50 mm dia for U PVC pipe class B,C,D &amp; E S/F</v>
          </cell>
          <cell r="D2653" t="str">
            <v>Each</v>
          </cell>
          <cell r="E2653" t="str">
            <v>18-638</v>
          </cell>
          <cell r="F2653">
            <v>275.85000000000002</v>
          </cell>
        </row>
        <row r="2654">
          <cell r="A2654" t="str">
            <v>18-639</v>
          </cell>
          <cell r="B2654" t="str">
            <v>U PVC moulded end plug or 75 mm dia for U PVC pipe class B,C,D &amp; E S/F</v>
          </cell>
          <cell r="D2654" t="str">
            <v>Each</v>
          </cell>
          <cell r="E2654" t="str">
            <v>18-639</v>
          </cell>
          <cell r="F2654">
            <v>659.59</v>
          </cell>
        </row>
        <row r="2655">
          <cell r="A2655" t="str">
            <v>18-640</v>
          </cell>
          <cell r="B2655" t="str">
            <v>U PVC moulded end plug or 100 mm dia for U PVC pipe class B,C,D &amp; E S/F</v>
          </cell>
          <cell r="D2655" t="str">
            <v>Each</v>
          </cell>
          <cell r="E2655" t="str">
            <v>18-640</v>
          </cell>
          <cell r="F2655">
            <v>847.45</v>
          </cell>
        </row>
        <row r="2656">
          <cell r="A2656" t="str">
            <v>18-641</v>
          </cell>
          <cell r="B2656" t="str">
            <v>U PVC moulded end plug or 150 mm dia for U PVC pipe class B,C,D &amp; E S/F</v>
          </cell>
          <cell r="D2656" t="str">
            <v>Each</v>
          </cell>
          <cell r="E2656" t="str">
            <v>18-641</v>
          </cell>
          <cell r="F2656">
            <v>2633.93</v>
          </cell>
        </row>
        <row r="2657">
          <cell r="A2657" t="str">
            <v>18-642</v>
          </cell>
          <cell r="B2657" t="str">
            <v xml:space="preserve">Fixing only of U PVC moulded end plug or 20 mm dia for U PVC pipe class B,C,D &amp; E </v>
          </cell>
          <cell r="D2657" t="str">
            <v>Each</v>
          </cell>
          <cell r="E2657" t="str">
            <v>18-642</v>
          </cell>
          <cell r="F2657">
            <v>14.46</v>
          </cell>
        </row>
        <row r="2658">
          <cell r="A2658" t="str">
            <v>18-643</v>
          </cell>
          <cell r="B2658" t="str">
            <v xml:space="preserve">Fixing only of U PVC moulded end plug or 25 mm dia for U PVC pipe class B,C,D &amp; E </v>
          </cell>
          <cell r="D2658" t="str">
            <v>Each</v>
          </cell>
          <cell r="E2658" t="str">
            <v>18-643</v>
          </cell>
          <cell r="F2658">
            <v>14.46</v>
          </cell>
        </row>
        <row r="2659">
          <cell r="A2659" t="str">
            <v>18-644</v>
          </cell>
          <cell r="B2659" t="str">
            <v xml:space="preserve">Fixing only of U PVC moulded end plug or 32 mm dia for U PVC pipe class B,C,D &amp; E </v>
          </cell>
          <cell r="D2659" t="str">
            <v>Each</v>
          </cell>
          <cell r="E2659" t="str">
            <v>18-644</v>
          </cell>
          <cell r="F2659">
            <v>22.72</v>
          </cell>
        </row>
        <row r="2660">
          <cell r="A2660" t="str">
            <v>18-645</v>
          </cell>
          <cell r="B2660" t="str">
            <v xml:space="preserve">Fixing only of U PVC moulded end plug or 40 mm dia for U PVC pipe class B,C,D &amp; E </v>
          </cell>
          <cell r="D2660" t="str">
            <v>Each</v>
          </cell>
          <cell r="E2660" t="str">
            <v>18-645</v>
          </cell>
          <cell r="F2660">
            <v>22.72</v>
          </cell>
        </row>
        <row r="2661">
          <cell r="A2661" t="str">
            <v>18-646</v>
          </cell>
          <cell r="B2661" t="str">
            <v xml:space="preserve">Fixing only of U PVC moulded end plug or 50 mm dia for U PVC pipe class B,C,D &amp; E </v>
          </cell>
          <cell r="D2661" t="str">
            <v>Each</v>
          </cell>
          <cell r="E2661" t="str">
            <v>18-646</v>
          </cell>
          <cell r="F2661">
            <v>30.99</v>
          </cell>
        </row>
        <row r="2662">
          <cell r="A2662" t="str">
            <v>18-647</v>
          </cell>
          <cell r="B2662" t="str">
            <v xml:space="preserve">Fixing only of U PVC moulded end plug or 75 mm dia for U PVC pipe class B,C,D &amp; E </v>
          </cell>
          <cell r="D2662" t="str">
            <v>Each</v>
          </cell>
          <cell r="E2662" t="str">
            <v>18-647</v>
          </cell>
          <cell r="F2662">
            <v>41.32</v>
          </cell>
        </row>
        <row r="2663">
          <cell r="A2663" t="str">
            <v>18-648</v>
          </cell>
          <cell r="B2663" t="str">
            <v xml:space="preserve">Fixing only of U PVC moulded end plug or 100 mm dia for U PVC pipe class B,C,D &amp; E </v>
          </cell>
          <cell r="D2663" t="str">
            <v>Each</v>
          </cell>
          <cell r="E2663" t="str">
            <v>18-648</v>
          </cell>
          <cell r="F2663">
            <v>51.65</v>
          </cell>
        </row>
        <row r="2664">
          <cell r="A2664" t="str">
            <v>18-649</v>
          </cell>
          <cell r="B2664" t="str">
            <v>Fixing only of U PVC moulded end plug or 150 mm dia for U PVC pipe class B,C,D &amp; E</v>
          </cell>
          <cell r="D2664" t="str">
            <v>Each</v>
          </cell>
          <cell r="E2664" t="str">
            <v>18-649</v>
          </cell>
          <cell r="F2664">
            <v>136.36000000000001</v>
          </cell>
        </row>
        <row r="2665">
          <cell r="A2665" t="str">
            <v>18-650</v>
          </cell>
          <cell r="B2665" t="str">
            <v>Add to item 18-634 or 18-642 if removal only</v>
          </cell>
          <cell r="D2665" t="str">
            <v>Each</v>
          </cell>
          <cell r="E2665" t="str">
            <v>18-650</v>
          </cell>
          <cell r="F2665">
            <v>10.85</v>
          </cell>
        </row>
        <row r="2666">
          <cell r="A2666" t="str">
            <v>18-651</v>
          </cell>
          <cell r="B2666" t="str">
            <v>Add to item 18-635 or 18-643 if removal only</v>
          </cell>
          <cell r="D2666" t="str">
            <v>Each</v>
          </cell>
          <cell r="E2666" t="str">
            <v>18-651</v>
          </cell>
          <cell r="F2666">
            <v>10.85</v>
          </cell>
        </row>
        <row r="2667">
          <cell r="A2667" t="str">
            <v>18-652</v>
          </cell>
          <cell r="B2667" t="str">
            <v>Add to item 18-636 or 18-644 if removal only</v>
          </cell>
          <cell r="D2667" t="str">
            <v>Each</v>
          </cell>
          <cell r="E2667" t="str">
            <v>18-652</v>
          </cell>
          <cell r="F2667">
            <v>17.04</v>
          </cell>
        </row>
        <row r="2668">
          <cell r="A2668" t="str">
            <v>18-653</v>
          </cell>
          <cell r="B2668" t="str">
            <v>Add to item 18-637 or 18-645 if removal only</v>
          </cell>
          <cell r="D2668" t="str">
            <v>Each</v>
          </cell>
          <cell r="E2668" t="str">
            <v>18-653</v>
          </cell>
          <cell r="F2668">
            <v>17.04</v>
          </cell>
        </row>
        <row r="2669">
          <cell r="A2669" t="str">
            <v>18-654</v>
          </cell>
          <cell r="B2669" t="str">
            <v>Add to item 18-638 or 18-646 if removal only</v>
          </cell>
          <cell r="D2669" t="str">
            <v>Each</v>
          </cell>
          <cell r="E2669" t="str">
            <v>18-654</v>
          </cell>
          <cell r="F2669">
            <v>23.24</v>
          </cell>
        </row>
        <row r="2670">
          <cell r="A2670" t="str">
            <v>18-655</v>
          </cell>
          <cell r="B2670" t="str">
            <v>Add to item 18-639 or 18-647 if removal only</v>
          </cell>
          <cell r="D2670" t="str">
            <v>Each</v>
          </cell>
          <cell r="E2670" t="str">
            <v>18-655</v>
          </cell>
          <cell r="F2670">
            <v>30.99</v>
          </cell>
        </row>
        <row r="2671">
          <cell r="A2671" t="str">
            <v>18-656</v>
          </cell>
          <cell r="B2671" t="str">
            <v>Add to item 18-640 or 18-648 if removal only</v>
          </cell>
          <cell r="D2671" t="str">
            <v>Each</v>
          </cell>
          <cell r="E2671" t="str">
            <v>18-656</v>
          </cell>
          <cell r="F2671">
            <v>38.74</v>
          </cell>
        </row>
        <row r="2672">
          <cell r="A2672" t="str">
            <v>18-657</v>
          </cell>
          <cell r="B2672" t="str">
            <v>Add to item 18-641 or 18-649 if removal only</v>
          </cell>
          <cell r="D2672" t="str">
            <v>Each</v>
          </cell>
          <cell r="E2672" t="str">
            <v>18-657</v>
          </cell>
          <cell r="F2672">
            <v>102.27</v>
          </cell>
        </row>
        <row r="2673">
          <cell r="B2673" t="str">
            <v>uPVC - Moulded Tee Unequal</v>
          </cell>
        </row>
        <row r="2674">
          <cell r="A2674" t="str">
            <v>18-658</v>
          </cell>
          <cell r="B2674" t="str">
            <v>U PVC moulded Tee unequal size 75 to 50 mm dia for U PVC pipe class (B,C,D &amp; E) S/F</v>
          </cell>
          <cell r="D2674" t="str">
            <v>Each</v>
          </cell>
          <cell r="E2674" t="str">
            <v>18-658</v>
          </cell>
          <cell r="F2674">
            <v>1398.76</v>
          </cell>
        </row>
        <row r="2675">
          <cell r="A2675" t="str">
            <v>18-659</v>
          </cell>
          <cell r="B2675" t="str">
            <v>U PVC moulded Tee unequal size 100 to 50 mm dia for U PVC pipe class (B,C,D &amp; E) S/F</v>
          </cell>
          <cell r="D2675" t="str">
            <v>Each</v>
          </cell>
          <cell r="E2675" t="str">
            <v>18-659</v>
          </cell>
          <cell r="F2675">
            <v>2000.97</v>
          </cell>
        </row>
        <row r="2676">
          <cell r="A2676" t="str">
            <v>18-660</v>
          </cell>
          <cell r="B2676" t="str">
            <v>U PVC moulded Tee unequal size 100 to 75 mm dia for U PVC pipe class (B,C,D &amp; E) S/F</v>
          </cell>
          <cell r="D2676" t="str">
            <v>Each</v>
          </cell>
          <cell r="E2676" t="str">
            <v>18-660</v>
          </cell>
          <cell r="F2676">
            <v>2000.97</v>
          </cell>
        </row>
        <row r="2677">
          <cell r="A2677" t="str">
            <v>18-661</v>
          </cell>
          <cell r="B2677" t="str">
            <v>U PVC moulded Tee unequal size 150 to 75 mm dia for U PVC pipe class (B,C,D &amp; E) S/F</v>
          </cell>
          <cell r="D2677" t="str">
            <v>Each</v>
          </cell>
          <cell r="E2677" t="str">
            <v>18-661</v>
          </cell>
          <cell r="F2677">
            <v>6526.44</v>
          </cell>
        </row>
        <row r="2678">
          <cell r="A2678" t="str">
            <v>18-662</v>
          </cell>
          <cell r="B2678" t="str">
            <v>U PVC moulded Tee unequal size 150 to 100 mm dia for U PVC pipe class (B,C,D &amp; E) S/F</v>
          </cell>
          <cell r="D2678" t="str">
            <v>Each</v>
          </cell>
          <cell r="E2678" t="str">
            <v>18-662</v>
          </cell>
          <cell r="F2678">
            <v>6526.44</v>
          </cell>
        </row>
        <row r="2679">
          <cell r="A2679" t="str">
            <v>18-663</v>
          </cell>
          <cell r="B2679" t="str">
            <v xml:space="preserve">Fixing only of U PVC moulded Tee unequal size 75 to 50 mm dia for U PVC pipe class (B,C,D &amp; E) </v>
          </cell>
          <cell r="D2679" t="str">
            <v>Each</v>
          </cell>
          <cell r="E2679" t="str">
            <v>18-663</v>
          </cell>
          <cell r="F2679">
            <v>82.64</v>
          </cell>
        </row>
        <row r="2680">
          <cell r="A2680" t="str">
            <v>18-664</v>
          </cell>
          <cell r="B2680" t="str">
            <v xml:space="preserve">Fixing only of U PVC moulded Tee unequal size 100 to 50 mm dia for U PVC pipe class (B,C,D &amp; E) </v>
          </cell>
          <cell r="D2680" t="str">
            <v>Each</v>
          </cell>
          <cell r="E2680" t="str">
            <v>18-664</v>
          </cell>
          <cell r="F2680">
            <v>103.31</v>
          </cell>
        </row>
        <row r="2681">
          <cell r="A2681" t="str">
            <v>18-665</v>
          </cell>
          <cell r="B2681" t="str">
            <v xml:space="preserve">Fixing only of U PVC moulded Tee unequal size 100 to 75 mm dia for U PVC pipe class (B,C,D &amp; E) </v>
          </cell>
          <cell r="D2681" t="str">
            <v>Each</v>
          </cell>
          <cell r="E2681" t="str">
            <v>18-665</v>
          </cell>
          <cell r="F2681">
            <v>103.31</v>
          </cell>
        </row>
        <row r="2682">
          <cell r="A2682" t="str">
            <v>18-666</v>
          </cell>
          <cell r="B2682" t="str">
            <v xml:space="preserve">Fixing only of   PVC moulded Tee unequal size 150 to 75 mm dia for U PVC pipe class (B,C,D &amp; E) </v>
          </cell>
          <cell r="D2682" t="str">
            <v>Each</v>
          </cell>
          <cell r="E2682" t="str">
            <v>18-666</v>
          </cell>
          <cell r="F2682">
            <v>272.70999999999998</v>
          </cell>
        </row>
        <row r="2683">
          <cell r="A2683" t="str">
            <v>18-667</v>
          </cell>
          <cell r="B2683" t="str">
            <v>Fixing only of U PVC moulded Tee unequal size 150 to 100 mm dia for U PVC pipe class (B,C,D &amp; E)</v>
          </cell>
          <cell r="D2683" t="str">
            <v>Each</v>
          </cell>
          <cell r="E2683" t="str">
            <v>18-667</v>
          </cell>
          <cell r="F2683">
            <v>272.70999999999998</v>
          </cell>
        </row>
        <row r="2684">
          <cell r="A2684" t="str">
            <v>18-668</v>
          </cell>
          <cell r="B2684" t="str">
            <v>Add to 18-658 or 18-663 if removal only</v>
          </cell>
          <cell r="D2684" t="str">
            <v>Each</v>
          </cell>
          <cell r="E2684" t="str">
            <v>18-668</v>
          </cell>
          <cell r="F2684">
            <v>61.99</v>
          </cell>
        </row>
        <row r="2685">
          <cell r="A2685" t="str">
            <v>18-669</v>
          </cell>
          <cell r="B2685" t="str">
            <v>Add to 18-659 or 18-664 if removal only</v>
          </cell>
          <cell r="D2685" t="str">
            <v>Each</v>
          </cell>
          <cell r="E2685" t="str">
            <v>18-669</v>
          </cell>
          <cell r="F2685">
            <v>77.47</v>
          </cell>
        </row>
        <row r="2686">
          <cell r="A2686" t="str">
            <v>18-670</v>
          </cell>
          <cell r="B2686" t="str">
            <v>Add to 18-660 or 18-665 if removal only</v>
          </cell>
          <cell r="D2686" t="str">
            <v>Each</v>
          </cell>
          <cell r="E2686" t="str">
            <v>18-670</v>
          </cell>
          <cell r="F2686">
            <v>77.47</v>
          </cell>
        </row>
        <row r="2687">
          <cell r="A2687" t="str">
            <v>18-671</v>
          </cell>
          <cell r="B2687" t="str">
            <v>Add to 18-661 or 18-666 if removal only</v>
          </cell>
          <cell r="D2687" t="str">
            <v>Each</v>
          </cell>
          <cell r="E2687" t="str">
            <v>18-671</v>
          </cell>
          <cell r="F2687">
            <v>204.53</v>
          </cell>
        </row>
        <row r="2688">
          <cell r="A2688" t="str">
            <v>18-672</v>
          </cell>
          <cell r="B2688" t="str">
            <v>Add to 18-662 or 18-667 if removal only</v>
          </cell>
          <cell r="D2688" t="str">
            <v>Each</v>
          </cell>
          <cell r="E2688" t="str">
            <v>18-672</v>
          </cell>
          <cell r="F2688">
            <v>204.53</v>
          </cell>
        </row>
        <row r="2689">
          <cell r="B2689" t="str">
            <v>uPVC - Fabricated Socket- Reducing</v>
          </cell>
        </row>
        <row r="2690">
          <cell r="A2690" t="str">
            <v>18-673</v>
          </cell>
          <cell r="B2690" t="str">
            <v>U PVC Fabricated socket reducing size 75 to 50 mm dia for U PVC pipe class (B,C,D &amp; E) S/F</v>
          </cell>
          <cell r="D2690" t="str">
            <v>Each</v>
          </cell>
          <cell r="E2690" t="str">
            <v>18-673</v>
          </cell>
          <cell r="F2690">
            <v>707.03</v>
          </cell>
        </row>
        <row r="2691">
          <cell r="A2691" t="str">
            <v>18-674</v>
          </cell>
          <cell r="B2691" t="str">
            <v>U PVC Fabricated socket reducing size 100 to 75 mm dia for U PVC pipe class (B,C,D &amp; E) S/F</v>
          </cell>
          <cell r="D2691" t="str">
            <v>Each</v>
          </cell>
          <cell r="E2691" t="str">
            <v>18-674</v>
          </cell>
          <cell r="F2691">
            <v>1048.47</v>
          </cell>
        </row>
        <row r="2692">
          <cell r="A2692" t="str">
            <v>18-675</v>
          </cell>
          <cell r="B2692" t="str">
            <v>U PVC Fabricated socket reducing size 150 to 100 mm dia for U PVC pipe class (B,C,D &amp; E) S/F</v>
          </cell>
          <cell r="D2692" t="str">
            <v>Each</v>
          </cell>
          <cell r="E2692" t="str">
            <v>18-675</v>
          </cell>
          <cell r="F2692">
            <v>2780.08</v>
          </cell>
        </row>
        <row r="2693">
          <cell r="A2693" t="str">
            <v>18-676</v>
          </cell>
          <cell r="B2693" t="str">
            <v>Fixing only of U PVC Fabricated socket reducing size 75 to 50 mm dia for U PVC pipe class (B,C,D &amp; E)</v>
          </cell>
          <cell r="D2693" t="str">
            <v>Each</v>
          </cell>
          <cell r="E2693" t="str">
            <v>18-676</v>
          </cell>
          <cell r="F2693">
            <v>82.64</v>
          </cell>
        </row>
        <row r="2694">
          <cell r="A2694" t="str">
            <v>18-677</v>
          </cell>
          <cell r="B2694" t="str">
            <v xml:space="preserve">Fixing only of U PVC Fabricated socket reducing size 100 to 75 mm dia for U PVC pipe class (B,C,D &amp; E) </v>
          </cell>
          <cell r="D2694" t="str">
            <v>Each</v>
          </cell>
          <cell r="E2694" t="str">
            <v>18-677</v>
          </cell>
          <cell r="F2694">
            <v>103.31</v>
          </cell>
        </row>
        <row r="2695">
          <cell r="A2695" t="str">
            <v>18-678</v>
          </cell>
          <cell r="B2695" t="str">
            <v xml:space="preserve">Fixing only of U PVC Fabricated socket reducing size 150 to 100 mm dia for U PVC pipe class (B,C,D &amp; E) </v>
          </cell>
          <cell r="D2695" t="str">
            <v>Each</v>
          </cell>
          <cell r="E2695" t="str">
            <v>18-678</v>
          </cell>
          <cell r="F2695">
            <v>272.70999999999998</v>
          </cell>
        </row>
        <row r="2696">
          <cell r="A2696" t="str">
            <v>18-679</v>
          </cell>
          <cell r="B2696" t="str">
            <v>Add to 18-673 or 18-676 if removal only</v>
          </cell>
          <cell r="D2696" t="str">
            <v>Each</v>
          </cell>
          <cell r="E2696" t="str">
            <v>18-679</v>
          </cell>
          <cell r="F2696">
            <v>61.99</v>
          </cell>
        </row>
        <row r="2697">
          <cell r="A2697" t="str">
            <v>18-680</v>
          </cell>
          <cell r="B2697" t="str">
            <v>Add to 18-674 or 18-677 if removal only</v>
          </cell>
          <cell r="D2697" t="str">
            <v>Each</v>
          </cell>
          <cell r="E2697" t="str">
            <v>18-680</v>
          </cell>
          <cell r="F2697">
            <v>77.47</v>
          </cell>
        </row>
        <row r="2698">
          <cell r="A2698" t="str">
            <v>18-681</v>
          </cell>
          <cell r="B2698" t="str">
            <v>Add to 18-675 or 18-678 if removal only</v>
          </cell>
          <cell r="D2698" t="str">
            <v>Each</v>
          </cell>
          <cell r="E2698" t="str">
            <v>18-681</v>
          </cell>
          <cell r="F2698">
            <v>204.53</v>
          </cell>
        </row>
        <row r="2699">
          <cell r="B2699" t="str">
            <v>PE Pipe</v>
          </cell>
        </row>
        <row r="2700">
          <cell r="A2700" t="str">
            <v>18-682</v>
          </cell>
          <cell r="B2700" t="str">
            <v>Polyethlene (PE) Pipe 20mm dia, class PN-10 / SDR-13.6 (excl cost of excavation)  S/F.</v>
          </cell>
          <cell r="D2700" t="str">
            <v>Meter</v>
          </cell>
          <cell r="E2700" t="str">
            <v>18-682</v>
          </cell>
          <cell r="F2700">
            <v>106.87</v>
          </cell>
        </row>
        <row r="2701">
          <cell r="A2701" t="str">
            <v>18-683</v>
          </cell>
          <cell r="B2701" t="str">
            <v>Polyethlene (PE) Pipe 25mm dia, class PN-10 / SDR-13.6 (excl cost of excavation)  S/F.</v>
          </cell>
          <cell r="D2701" t="str">
            <v>Meter</v>
          </cell>
          <cell r="E2701" t="str">
            <v>18-683</v>
          </cell>
          <cell r="F2701">
            <v>120.92</v>
          </cell>
        </row>
        <row r="2702">
          <cell r="A2702" t="str">
            <v>18-684</v>
          </cell>
          <cell r="B2702" t="str">
            <v>Polyethlene (PE) Pipe 32mm dia, class PN-10 / SDR-13.6 (excl cost of excavation)  S/F.</v>
          </cell>
          <cell r="D2702" t="str">
            <v>Meter</v>
          </cell>
          <cell r="E2702" t="str">
            <v>18-684</v>
          </cell>
          <cell r="F2702">
            <v>145.91999999999999</v>
          </cell>
        </row>
        <row r="2703">
          <cell r="A2703" t="str">
            <v>18-685</v>
          </cell>
          <cell r="B2703" t="str">
            <v>Polyethlene (PE) Pipe 40mm dia, class PN-10 / SDR-13.6 (excl cost of excavation)  S/F.</v>
          </cell>
          <cell r="D2703" t="str">
            <v>Meter</v>
          </cell>
          <cell r="E2703" t="str">
            <v>18-685</v>
          </cell>
          <cell r="F2703">
            <v>222.39</v>
          </cell>
        </row>
        <row r="2704">
          <cell r="A2704" t="str">
            <v>18-686</v>
          </cell>
          <cell r="B2704" t="str">
            <v>Polyethlene (PE) Pipe 50mm dia, class PN-10 / SDR-13.6 (excl cost of excavation)  S/F.</v>
          </cell>
          <cell r="D2704" t="str">
            <v>Meter</v>
          </cell>
          <cell r="E2704" t="str">
            <v>18-686</v>
          </cell>
          <cell r="F2704">
            <v>303.7</v>
          </cell>
        </row>
        <row r="2705">
          <cell r="A2705" t="str">
            <v>18-687</v>
          </cell>
          <cell r="B2705" t="str">
            <v>Polyethlene (PE) Pipe 63mm dia, class PN-10 / SDR-13.6 (excl cost of excavation)  S/F.</v>
          </cell>
          <cell r="D2705" t="str">
            <v>Meter</v>
          </cell>
          <cell r="E2705" t="str">
            <v>18-687</v>
          </cell>
          <cell r="F2705">
            <v>434.7</v>
          </cell>
        </row>
        <row r="2706">
          <cell r="A2706" t="str">
            <v>18-688</v>
          </cell>
          <cell r="B2706" t="str">
            <v>Polyethlene (PE) Pipe 75mm dia, class PN-10 / SDR-13.6 (excl cost of excavation)  S/F.</v>
          </cell>
          <cell r="D2706" t="str">
            <v>Meter</v>
          </cell>
          <cell r="E2706" t="str">
            <v>18-688</v>
          </cell>
          <cell r="F2706">
            <v>615.30999999999995</v>
          </cell>
        </row>
        <row r="2707">
          <cell r="A2707" t="str">
            <v>18-689</v>
          </cell>
          <cell r="B2707" t="str">
            <v>Polyethlene (PE) Pipe 90mm dia, class PN-10 / SDR-13.6 (excl cost of excavation)  S/F.</v>
          </cell>
          <cell r="D2707" t="str">
            <v>Meter</v>
          </cell>
          <cell r="E2707" t="str">
            <v>18-689</v>
          </cell>
          <cell r="F2707">
            <v>841.56</v>
          </cell>
        </row>
        <row r="2708">
          <cell r="A2708" t="str">
            <v>18-690</v>
          </cell>
          <cell r="B2708" t="str">
            <v>Polyethlene (PE) Pipe 100mm dia, class PN-10 / SDR-13.6 (excl cost of excavation)  complete with fusion joint S/F.</v>
          </cell>
          <cell r="D2708" t="str">
            <v>Meter</v>
          </cell>
          <cell r="E2708" t="str">
            <v>18-690</v>
          </cell>
          <cell r="F2708">
            <v>1350.24</v>
          </cell>
        </row>
        <row r="2709">
          <cell r="A2709" t="str">
            <v>18-691</v>
          </cell>
          <cell r="B2709" t="str">
            <v>Polyethlene (PE) Pipe 125mm dia, class PN-10 / SDR-13.6 (excl cost of excavation)  complete with fusion joint S/F.</v>
          </cell>
          <cell r="D2709" t="str">
            <v>Meter</v>
          </cell>
          <cell r="E2709" t="str">
            <v>18-691</v>
          </cell>
          <cell r="F2709">
            <v>1651.42</v>
          </cell>
        </row>
        <row r="2710">
          <cell r="A2710" t="str">
            <v>18-692</v>
          </cell>
          <cell r="B2710" t="str">
            <v>Polyethlene (PE) Pipe 160mm dia, class PN-10 / SDR-13.6 (excl cost of excavation)  complete with fusion joint S/F.</v>
          </cell>
          <cell r="D2710" t="str">
            <v>Meter</v>
          </cell>
          <cell r="E2710" t="str">
            <v>18-692</v>
          </cell>
          <cell r="F2710">
            <v>2534.88</v>
          </cell>
        </row>
        <row r="2711">
          <cell r="A2711" t="str">
            <v>18-693</v>
          </cell>
          <cell r="B2711" t="str">
            <v>Polyethlene (PE) Pipe 180mm dia, class PN-10 / SDR-13.6 (excl cost of excavation)  complete with fusion joint S/F.</v>
          </cell>
          <cell r="D2711" t="str">
            <v>Meter</v>
          </cell>
          <cell r="E2711" t="str">
            <v>18-693</v>
          </cell>
          <cell r="F2711">
            <v>3275.33</v>
          </cell>
        </row>
        <row r="2712">
          <cell r="A2712" t="str">
            <v>18-694</v>
          </cell>
          <cell r="B2712" t="str">
            <v>Polyethlene (PE) Pipe 200mm dia, class PN-10 / SDR-13.6 (excl cost of excavation)  complete with fusion joint S/F.</v>
          </cell>
          <cell r="D2712" t="str">
            <v>Meter</v>
          </cell>
          <cell r="E2712" t="str">
            <v>18-694</v>
          </cell>
          <cell r="F2712">
            <v>3963.27</v>
          </cell>
        </row>
        <row r="2713">
          <cell r="A2713" t="str">
            <v>18-695</v>
          </cell>
          <cell r="B2713" t="str">
            <v>Polyethlene (PE) Pipe 250mm dia, class PN-10 / SDR-13.6 (excl cost of excavation)  complete with fusion joint S/F.</v>
          </cell>
          <cell r="D2713" t="str">
            <v>Meter</v>
          </cell>
          <cell r="E2713" t="str">
            <v>18-695</v>
          </cell>
          <cell r="F2713">
            <v>5987.29</v>
          </cell>
        </row>
        <row r="2714">
          <cell r="A2714" t="str">
            <v>18-696</v>
          </cell>
          <cell r="B2714" t="str">
            <v xml:space="preserve">Same as item 18-682 to 18-684 but fixing only </v>
          </cell>
          <cell r="D2714" t="str">
            <v>Meter</v>
          </cell>
          <cell r="E2714" t="str">
            <v>18-696</v>
          </cell>
          <cell r="F2714">
            <v>51.65</v>
          </cell>
        </row>
        <row r="2715">
          <cell r="A2715" t="str">
            <v>18-697</v>
          </cell>
          <cell r="B2715" t="str">
            <v xml:space="preserve">Same as item 18-685 to 18-687 but fixing only </v>
          </cell>
          <cell r="D2715" t="str">
            <v>Meter</v>
          </cell>
          <cell r="E2715" t="str">
            <v>18-697</v>
          </cell>
          <cell r="F2715">
            <v>72.31</v>
          </cell>
        </row>
        <row r="2716">
          <cell r="A2716" t="str">
            <v>18-698</v>
          </cell>
          <cell r="B2716" t="str">
            <v xml:space="preserve">Same as item 18-688 to 18-689 but fixing only </v>
          </cell>
          <cell r="D2716" t="str">
            <v>Meter</v>
          </cell>
          <cell r="E2716" t="str">
            <v>18-698</v>
          </cell>
          <cell r="F2716">
            <v>103.31</v>
          </cell>
        </row>
        <row r="2717">
          <cell r="A2717" t="str">
            <v>18-699</v>
          </cell>
          <cell r="B2717" t="str">
            <v xml:space="preserve">Same as item 18-690 to 18-690 but fixing only </v>
          </cell>
          <cell r="D2717" t="str">
            <v>Meter</v>
          </cell>
          <cell r="E2717" t="str">
            <v>18-699</v>
          </cell>
          <cell r="F2717">
            <v>255.96</v>
          </cell>
        </row>
        <row r="2718">
          <cell r="A2718" t="str">
            <v>18-700</v>
          </cell>
          <cell r="B2718" t="str">
            <v xml:space="preserve">Same as item 18-693 to 18-694 but fixing only </v>
          </cell>
          <cell r="D2718" t="str">
            <v>Meter</v>
          </cell>
          <cell r="E2718" t="str">
            <v>18-700</v>
          </cell>
          <cell r="F2718">
            <v>409.12</v>
          </cell>
        </row>
        <row r="2719">
          <cell r="A2719" t="str">
            <v>18-701</v>
          </cell>
          <cell r="B2719" t="str">
            <v xml:space="preserve">Same as item 18-695 but fixing only </v>
          </cell>
          <cell r="D2719" t="str">
            <v>Meter</v>
          </cell>
          <cell r="E2719" t="str">
            <v>18-701</v>
          </cell>
          <cell r="F2719">
            <v>470.6</v>
          </cell>
        </row>
        <row r="2720">
          <cell r="A2720" t="str">
            <v>18-702</v>
          </cell>
          <cell r="B2720" t="str">
            <v>Add to item 18-682 or 18-684 to 18-696  if removal only</v>
          </cell>
          <cell r="D2720" t="str">
            <v>Meter</v>
          </cell>
          <cell r="E2720" t="str">
            <v>18-702</v>
          </cell>
          <cell r="F2720">
            <v>38.74</v>
          </cell>
        </row>
        <row r="2721">
          <cell r="A2721" t="str">
            <v>18-703</v>
          </cell>
          <cell r="B2721" t="str">
            <v>Add to item 18-685 or 18-687 to 18-697  if removal only</v>
          </cell>
          <cell r="D2721" t="str">
            <v>Meter</v>
          </cell>
          <cell r="E2721" t="str">
            <v>18-703</v>
          </cell>
          <cell r="F2721">
            <v>54.24</v>
          </cell>
        </row>
        <row r="2722">
          <cell r="A2722" t="str">
            <v>18-704</v>
          </cell>
          <cell r="B2722" t="str">
            <v>Add to item 18-688 or 18-689 to 18-698  if removal only</v>
          </cell>
          <cell r="D2722" t="str">
            <v>Meter</v>
          </cell>
          <cell r="E2722" t="str">
            <v>18-704</v>
          </cell>
          <cell r="F2722">
            <v>77.47</v>
          </cell>
        </row>
        <row r="2723">
          <cell r="A2723" t="str">
            <v>18-705</v>
          </cell>
          <cell r="B2723" t="str">
            <v>Add to item 18-690 or 18-692 to 18-699  if removal only</v>
          </cell>
          <cell r="D2723" t="str">
            <v>Meter</v>
          </cell>
          <cell r="E2723" t="str">
            <v>18-705</v>
          </cell>
          <cell r="F2723">
            <v>54.24</v>
          </cell>
        </row>
        <row r="2724">
          <cell r="A2724" t="str">
            <v>18-706</v>
          </cell>
          <cell r="B2724" t="str">
            <v>Add to item 18-693 or 18-694 to 18-700  if removal only</v>
          </cell>
          <cell r="D2724" t="str">
            <v>Meter</v>
          </cell>
          <cell r="E2724" t="str">
            <v>18-706</v>
          </cell>
          <cell r="F2724">
            <v>61.99</v>
          </cell>
        </row>
        <row r="2725">
          <cell r="A2725" t="str">
            <v>18-707</v>
          </cell>
          <cell r="B2725" t="str">
            <v>Add to item 18-695  or 18-701  if removal only</v>
          </cell>
          <cell r="D2725" t="str">
            <v>Meter</v>
          </cell>
          <cell r="E2725" t="str">
            <v>18-707</v>
          </cell>
          <cell r="F2725">
            <v>77.47</v>
          </cell>
        </row>
        <row r="2726">
          <cell r="A2726" t="str">
            <v>18-708</v>
          </cell>
          <cell r="B2726" t="str">
            <v xml:space="preserve">S/F coupler/socket 20mm dia for PE Pipe </v>
          </cell>
          <cell r="D2726" t="str">
            <v>Each</v>
          </cell>
          <cell r="E2726" t="str">
            <v>18-708</v>
          </cell>
          <cell r="F2726">
            <v>155.34</v>
          </cell>
        </row>
        <row r="2727">
          <cell r="A2727" t="str">
            <v>18-709</v>
          </cell>
          <cell r="B2727" t="str">
            <v xml:space="preserve">S/F coupler/socket 25mm dia for PE Pipe </v>
          </cell>
          <cell r="D2727" t="str">
            <v>Each</v>
          </cell>
          <cell r="E2727" t="str">
            <v>18-709</v>
          </cell>
          <cell r="F2727">
            <v>185.95</v>
          </cell>
        </row>
        <row r="2728">
          <cell r="A2728" t="str">
            <v>18-710</v>
          </cell>
          <cell r="B2728" t="str">
            <v xml:space="preserve">S/F coupler/socket 32mm dia for PE Pipe </v>
          </cell>
          <cell r="D2728" t="str">
            <v>Each</v>
          </cell>
          <cell r="E2728" t="str">
            <v>18-710</v>
          </cell>
          <cell r="F2728">
            <v>263.08</v>
          </cell>
        </row>
        <row r="2729">
          <cell r="A2729" t="str">
            <v>18-711</v>
          </cell>
          <cell r="B2729" t="str">
            <v xml:space="preserve">S/F coupler/socket 40mm dia for PE Pipe </v>
          </cell>
          <cell r="D2729" t="str">
            <v>Each</v>
          </cell>
          <cell r="E2729" t="str">
            <v>18-711</v>
          </cell>
          <cell r="F2729">
            <v>512.67999999999995</v>
          </cell>
        </row>
        <row r="2730">
          <cell r="A2730" t="str">
            <v>18-712</v>
          </cell>
          <cell r="B2730" t="str">
            <v xml:space="preserve">S/F coupler/socket 50mm dia for PE Pipe </v>
          </cell>
          <cell r="D2730" t="str">
            <v>Each</v>
          </cell>
          <cell r="E2730" t="str">
            <v>18-712</v>
          </cell>
          <cell r="F2730">
            <v>690.2</v>
          </cell>
        </row>
        <row r="2731">
          <cell r="A2731" t="str">
            <v>18-713</v>
          </cell>
          <cell r="B2731" t="str">
            <v xml:space="preserve">S/F coupler/socket 63mm dia for PE Pipe </v>
          </cell>
          <cell r="D2731" t="str">
            <v>Each</v>
          </cell>
          <cell r="E2731" t="str">
            <v>18-713</v>
          </cell>
          <cell r="F2731">
            <v>1051.3699999999999</v>
          </cell>
        </row>
        <row r="2732">
          <cell r="A2732" t="str">
            <v>18-714</v>
          </cell>
          <cell r="B2732" t="str">
            <v xml:space="preserve">S/F coupler/socket 75mm dia for PE Pipe </v>
          </cell>
          <cell r="D2732" t="str">
            <v>Each</v>
          </cell>
          <cell r="E2732" t="str">
            <v>18-714</v>
          </cell>
          <cell r="F2732">
            <v>1564.89</v>
          </cell>
        </row>
        <row r="2733">
          <cell r="A2733" t="str">
            <v>18-715</v>
          </cell>
          <cell r="B2733" t="str">
            <v xml:space="preserve">S/F coupler/socket 90mm dia for PE Pipe </v>
          </cell>
          <cell r="D2733" t="str">
            <v>Each</v>
          </cell>
          <cell r="E2733" t="str">
            <v>18-715</v>
          </cell>
          <cell r="F2733">
            <v>2292.12</v>
          </cell>
        </row>
        <row r="2734">
          <cell r="A2734" t="str">
            <v>18-716</v>
          </cell>
          <cell r="B2734" t="str">
            <v xml:space="preserve">S/F coupler/socket 110mm dia for PE Pipe </v>
          </cell>
          <cell r="D2734" t="str">
            <v>Each</v>
          </cell>
          <cell r="E2734" t="str">
            <v>18-716</v>
          </cell>
          <cell r="F2734">
            <v>5961.35</v>
          </cell>
        </row>
        <row r="2735">
          <cell r="B2735" t="str">
            <v>Reducing Coupler / Socket</v>
          </cell>
        </row>
        <row r="2736">
          <cell r="A2736" t="str">
            <v>18-717</v>
          </cell>
          <cell r="B2736" t="str">
            <v xml:space="preserve">S/F reducing coupler/socket 25 x 20mm dia for PE Pipe </v>
          </cell>
          <cell r="D2736" t="str">
            <v>Each</v>
          </cell>
          <cell r="E2736" t="str">
            <v>18-717</v>
          </cell>
          <cell r="F2736">
            <v>190.84</v>
          </cell>
        </row>
        <row r="2737">
          <cell r="A2737" t="str">
            <v>18-718</v>
          </cell>
          <cell r="B2737" t="str">
            <v xml:space="preserve">S/F reducing coupler/socket 32 x 20mm dia for PE Pipe </v>
          </cell>
          <cell r="D2737" t="str">
            <v>Each</v>
          </cell>
          <cell r="E2737" t="str">
            <v>18-718</v>
          </cell>
          <cell r="F2737">
            <v>254.51</v>
          </cell>
        </row>
        <row r="2738">
          <cell r="A2738" t="str">
            <v>18-719</v>
          </cell>
          <cell r="B2738" t="str">
            <v xml:space="preserve">S/F reducing coupler/socket 32 x 25mm dia for PE Pipe </v>
          </cell>
          <cell r="D2738" t="str">
            <v>Each</v>
          </cell>
          <cell r="E2738" t="str">
            <v>18-719</v>
          </cell>
          <cell r="F2738">
            <v>271.64999999999998</v>
          </cell>
        </row>
        <row r="2739">
          <cell r="A2739" t="str">
            <v>18-720</v>
          </cell>
          <cell r="B2739" t="str">
            <v xml:space="preserve">S/F reducing coupler/socket 40 x 25mm dia for PE Pipe </v>
          </cell>
          <cell r="D2739" t="str">
            <v>Each</v>
          </cell>
          <cell r="E2739" t="str">
            <v>18-720</v>
          </cell>
          <cell r="F2739">
            <v>360.86</v>
          </cell>
        </row>
        <row r="2740">
          <cell r="A2740" t="str">
            <v>18-721</v>
          </cell>
          <cell r="B2740" t="str">
            <v xml:space="preserve">S/F reducing coupler/socket 40 x 32mm dia for PE Pipe </v>
          </cell>
          <cell r="D2740" t="str">
            <v>Each</v>
          </cell>
          <cell r="E2740" t="str">
            <v>18-721</v>
          </cell>
          <cell r="F2740">
            <v>428.2</v>
          </cell>
        </row>
        <row r="2741">
          <cell r="A2741" t="str">
            <v>18-722</v>
          </cell>
          <cell r="B2741" t="str">
            <v xml:space="preserve">S/F reducing coupler/socket 50 x 25mm dia for PE Pipe </v>
          </cell>
          <cell r="D2741" t="str">
            <v>Each</v>
          </cell>
          <cell r="E2741" t="str">
            <v>18-722</v>
          </cell>
          <cell r="F2741">
            <v>469.83</v>
          </cell>
        </row>
        <row r="2742">
          <cell r="A2742" t="str">
            <v>18-723</v>
          </cell>
          <cell r="B2742" t="str">
            <v xml:space="preserve">S/F reducing coupler/socket 50 x 32mm dia for PE Pipe </v>
          </cell>
          <cell r="D2742" t="str">
            <v>Each</v>
          </cell>
          <cell r="E2742" t="str">
            <v>18-723</v>
          </cell>
          <cell r="F2742">
            <v>533.49</v>
          </cell>
        </row>
        <row r="2743">
          <cell r="A2743" t="str">
            <v>18-724</v>
          </cell>
          <cell r="B2743" t="str">
            <v xml:space="preserve">S/F reducing coupler/socket 50 x 40mm dia for PE Pipe </v>
          </cell>
          <cell r="D2743" t="str">
            <v>Each</v>
          </cell>
          <cell r="E2743" t="str">
            <v>18-724</v>
          </cell>
          <cell r="F2743">
            <v>616.74</v>
          </cell>
        </row>
        <row r="2744">
          <cell r="A2744" t="str">
            <v>18-725</v>
          </cell>
          <cell r="B2744" t="str">
            <v xml:space="preserve">S/F reducing coupler/socket 63 x 32mm dia for PE Pipe </v>
          </cell>
          <cell r="D2744" t="str">
            <v>Each</v>
          </cell>
          <cell r="E2744" t="str">
            <v>18-725</v>
          </cell>
          <cell r="F2744">
            <v>744.07</v>
          </cell>
        </row>
        <row r="2745">
          <cell r="A2745" t="str">
            <v>18-726</v>
          </cell>
          <cell r="B2745" t="str">
            <v xml:space="preserve">S/F reducing coupler/socket 63 x 50mm dia for PE Pipe </v>
          </cell>
          <cell r="D2745" t="str">
            <v>Each</v>
          </cell>
          <cell r="E2745" t="str">
            <v>18-726</v>
          </cell>
          <cell r="F2745">
            <v>756.85</v>
          </cell>
        </row>
        <row r="2746">
          <cell r="A2746" t="str">
            <v>18-727</v>
          </cell>
          <cell r="B2746" t="str">
            <v xml:space="preserve">S/F reducing coupler/socket 75 x 50mm dia for PE Pipe </v>
          </cell>
          <cell r="D2746" t="str">
            <v>Each</v>
          </cell>
          <cell r="E2746" t="str">
            <v>18-727</v>
          </cell>
          <cell r="F2746">
            <v>1277.18</v>
          </cell>
        </row>
        <row r="2747">
          <cell r="A2747" t="str">
            <v>18-728</v>
          </cell>
          <cell r="B2747" t="str">
            <v xml:space="preserve">S/F reducing coupler/socket 75 x 63mm dia for PE Pipe </v>
          </cell>
          <cell r="D2747" t="str">
            <v>Each</v>
          </cell>
          <cell r="E2747" t="str">
            <v>18-728</v>
          </cell>
          <cell r="F2747">
            <v>1313.91</v>
          </cell>
        </row>
        <row r="2748">
          <cell r="A2748" t="str">
            <v>18-729</v>
          </cell>
          <cell r="B2748" t="str">
            <v xml:space="preserve">S/F reducing coupler/socket 90 x 63mm dia for PE Pipe </v>
          </cell>
          <cell r="D2748" t="str">
            <v>Each</v>
          </cell>
          <cell r="E2748" t="str">
            <v>18-729</v>
          </cell>
          <cell r="F2748">
            <v>1839.13</v>
          </cell>
        </row>
        <row r="2749">
          <cell r="A2749" t="str">
            <v>18-730</v>
          </cell>
          <cell r="B2749" t="str">
            <v xml:space="preserve">S/F reducing coupler/socket 90 x 75mm dia for PE Pipe </v>
          </cell>
          <cell r="D2749" t="str">
            <v>Each</v>
          </cell>
          <cell r="E2749" t="str">
            <v>18-730</v>
          </cell>
          <cell r="F2749">
            <v>2169.69</v>
          </cell>
        </row>
        <row r="2750">
          <cell r="A2750" t="str">
            <v>18-731</v>
          </cell>
          <cell r="B2750" t="str">
            <v xml:space="preserve">S/F reducing coupler/socket 110 x 63mm  or 110 x 90mm dia but fusion fitting for PE Pipe </v>
          </cell>
          <cell r="D2750" t="str">
            <v>Each</v>
          </cell>
          <cell r="E2750" t="str">
            <v>18-731</v>
          </cell>
          <cell r="F2750">
            <v>2263.8000000000002</v>
          </cell>
        </row>
        <row r="2751">
          <cell r="A2751" t="str">
            <v>18-732</v>
          </cell>
          <cell r="B2751" t="str">
            <v xml:space="preserve">S/F reducing coupler/socket  110 x 75mm dia but fusion fitting for PE Pipe </v>
          </cell>
          <cell r="D2751" t="str">
            <v>Each</v>
          </cell>
          <cell r="E2751" t="str">
            <v>18-732</v>
          </cell>
          <cell r="F2751">
            <v>1863.46</v>
          </cell>
        </row>
        <row r="2752">
          <cell r="A2752" t="str">
            <v>18-733</v>
          </cell>
          <cell r="B2752" t="str">
            <v xml:space="preserve">S/F reducing coupler/socket 125 x 90mm  or 125 x 110mm dia but fusion fitting for PE Pipe </v>
          </cell>
          <cell r="D2752" t="str">
            <v>Each</v>
          </cell>
          <cell r="E2752" t="str">
            <v>18-733</v>
          </cell>
          <cell r="F2752">
            <v>2077.71</v>
          </cell>
        </row>
        <row r="2753">
          <cell r="A2753" t="str">
            <v>18-734</v>
          </cell>
          <cell r="B2753" t="str">
            <v xml:space="preserve">S/F reducing coupler/socket 160 x 90mm dia but fusion fitting for PE Pipe </v>
          </cell>
          <cell r="D2753" t="str">
            <v>Each</v>
          </cell>
          <cell r="E2753" t="str">
            <v>18-734</v>
          </cell>
          <cell r="F2753">
            <v>4083.11</v>
          </cell>
        </row>
        <row r="2754">
          <cell r="A2754" t="str">
            <v>18-735</v>
          </cell>
          <cell r="B2754" t="str">
            <v xml:space="preserve">S/F reducing coupler/socket 160 x 110mm dia but fusion fitting for PE Pipe </v>
          </cell>
          <cell r="D2754" t="str">
            <v>Each</v>
          </cell>
          <cell r="E2754" t="str">
            <v>18-735</v>
          </cell>
          <cell r="F2754">
            <v>4083.11</v>
          </cell>
        </row>
        <row r="2755">
          <cell r="A2755" t="str">
            <v>18-736</v>
          </cell>
          <cell r="B2755" t="str">
            <v xml:space="preserve">S/F reducing coupler/socket 160 x 125mm or 180 x 90mm dia but fusion fitting for PE Pipe </v>
          </cell>
          <cell r="D2755" t="str">
            <v>Each</v>
          </cell>
          <cell r="E2755" t="str">
            <v>18-736</v>
          </cell>
          <cell r="F2755">
            <v>4083.11</v>
          </cell>
        </row>
        <row r="2756">
          <cell r="A2756" t="str">
            <v>18-737</v>
          </cell>
          <cell r="B2756" t="str">
            <v xml:space="preserve">S/F reducing coupler/socket 180 x 110mm or 180 x 125mmor 180 x 160mm dia but fusion fitting for PE Pipe </v>
          </cell>
          <cell r="D2756" t="str">
            <v>Each</v>
          </cell>
          <cell r="E2756" t="str">
            <v>18-737</v>
          </cell>
          <cell r="F2756">
            <v>6088.52</v>
          </cell>
        </row>
        <row r="2757">
          <cell r="A2757" t="str">
            <v>18-738</v>
          </cell>
          <cell r="B2757" t="str">
            <v xml:space="preserve">S/F reducing coupler/socket 200 x 160mm or 200 x 180mm dia but fusion fitting for PE Pipe </v>
          </cell>
          <cell r="D2757" t="str">
            <v>Each</v>
          </cell>
          <cell r="E2757" t="str">
            <v>18-738</v>
          </cell>
          <cell r="F2757">
            <v>6088.52</v>
          </cell>
        </row>
        <row r="2758">
          <cell r="A2758" t="str">
            <v>18-739</v>
          </cell>
          <cell r="B2758" t="str">
            <v xml:space="preserve">S/F reducing coupler/socket 250 x 180mm dia but fusion fitting for PE Pipe </v>
          </cell>
          <cell r="D2758" t="str">
            <v>Each</v>
          </cell>
          <cell r="E2758" t="str">
            <v>18-739</v>
          </cell>
          <cell r="F2758">
            <v>14396.62</v>
          </cell>
        </row>
        <row r="2759">
          <cell r="A2759" t="str">
            <v>18-740</v>
          </cell>
          <cell r="B2759" t="str">
            <v xml:space="preserve">Same as item 18-708 to 18-710, 18-717 to 18-719 but fixing only </v>
          </cell>
          <cell r="D2759" t="str">
            <v>Each</v>
          </cell>
          <cell r="E2759" t="str">
            <v>18-740</v>
          </cell>
          <cell r="F2759">
            <v>20.67</v>
          </cell>
        </row>
        <row r="2760">
          <cell r="A2760" t="str">
            <v>18-741</v>
          </cell>
          <cell r="B2760" t="str">
            <v xml:space="preserve">Same as item 18-711 to 18-713, 18-720 to 18-725 but fixing only </v>
          </cell>
          <cell r="D2760" t="str">
            <v>Each</v>
          </cell>
          <cell r="E2760" t="str">
            <v>18-741</v>
          </cell>
          <cell r="F2760">
            <v>41.32</v>
          </cell>
        </row>
        <row r="2761">
          <cell r="A2761" t="str">
            <v>18-742</v>
          </cell>
          <cell r="B2761" t="str">
            <v xml:space="preserve">Same as item 18-714 to 18-716, 18-726 to 18-730 but fixing only </v>
          </cell>
          <cell r="D2761" t="str">
            <v>Each</v>
          </cell>
          <cell r="E2761" t="str">
            <v>18-742</v>
          </cell>
          <cell r="F2761">
            <v>51.65</v>
          </cell>
        </row>
        <row r="2762">
          <cell r="A2762" t="str">
            <v>18-743</v>
          </cell>
          <cell r="B2762" t="str">
            <v xml:space="preserve">Same as item 18-730 to 18-739, but fixing only </v>
          </cell>
          <cell r="D2762" t="str">
            <v>Each</v>
          </cell>
          <cell r="E2762" t="str">
            <v>18-743</v>
          </cell>
          <cell r="F2762">
            <v>72.31</v>
          </cell>
        </row>
        <row r="2763">
          <cell r="A2763" t="str">
            <v>18-744</v>
          </cell>
          <cell r="B2763" t="str">
            <v xml:space="preserve">Add to item 18-708 to 18-710, 18-717 to 18-719, 18-740 if removal  only </v>
          </cell>
          <cell r="D2763" t="str">
            <v>Each</v>
          </cell>
          <cell r="E2763" t="str">
            <v>18-744</v>
          </cell>
          <cell r="F2763">
            <v>15.5</v>
          </cell>
        </row>
        <row r="2764">
          <cell r="A2764" t="str">
            <v>18-745</v>
          </cell>
          <cell r="B2764" t="str">
            <v xml:space="preserve">Add to item 18-711 to 18-713, 18-720 to 18-725, 18-741 if removal  only </v>
          </cell>
          <cell r="D2764" t="str">
            <v>Each</v>
          </cell>
          <cell r="E2764" t="str">
            <v>18-745</v>
          </cell>
          <cell r="F2764">
            <v>30.99</v>
          </cell>
        </row>
        <row r="2765">
          <cell r="A2765" t="str">
            <v>18-746</v>
          </cell>
          <cell r="B2765" t="str">
            <v xml:space="preserve">Add to item 18-714 to 18-716, 18-726 to 18-730, 18-742 if removal  only </v>
          </cell>
          <cell r="D2765" t="str">
            <v>Each</v>
          </cell>
          <cell r="E2765" t="str">
            <v>18-746</v>
          </cell>
          <cell r="F2765">
            <v>38.74</v>
          </cell>
        </row>
        <row r="2766">
          <cell r="A2766" t="str">
            <v>18-747</v>
          </cell>
          <cell r="B2766" t="str">
            <v xml:space="preserve">Add to item 18-730 to 18-739, 18-726  to 18-743 if removal  only </v>
          </cell>
          <cell r="D2766" t="str">
            <v>Each</v>
          </cell>
          <cell r="E2766" t="str">
            <v>18-747</v>
          </cell>
          <cell r="F2766">
            <v>54.24</v>
          </cell>
        </row>
        <row r="2767">
          <cell r="B2767" t="str">
            <v>Tee Equal</v>
          </cell>
        </row>
        <row r="2768">
          <cell r="A2768" t="str">
            <v>18-748</v>
          </cell>
          <cell r="B2768" t="str">
            <v xml:space="preserve">S/F Tee Equal 20mm dia for PE Pipe </v>
          </cell>
          <cell r="D2768" t="str">
            <v>Each</v>
          </cell>
          <cell r="E2768" t="str">
            <v>18-748</v>
          </cell>
          <cell r="F2768">
            <v>226.88</v>
          </cell>
        </row>
        <row r="2769">
          <cell r="A2769" t="str">
            <v>18-749</v>
          </cell>
          <cell r="B2769" t="str">
            <v xml:space="preserve">S/F Tee Equal 25mm dia for PE Pipe </v>
          </cell>
          <cell r="D2769" t="str">
            <v>Each</v>
          </cell>
          <cell r="E2769" t="str">
            <v>18-749</v>
          </cell>
          <cell r="F2769">
            <v>273.41000000000003</v>
          </cell>
        </row>
        <row r="2770">
          <cell r="A2770" t="str">
            <v>18-750</v>
          </cell>
          <cell r="B2770" t="str">
            <v xml:space="preserve">S/F Tee Equal 32mm dia for PE Pipe </v>
          </cell>
          <cell r="D2770" t="str">
            <v>Each</v>
          </cell>
          <cell r="E2770" t="str">
            <v>18-750</v>
          </cell>
          <cell r="F2770">
            <v>409.3</v>
          </cell>
        </row>
        <row r="2771">
          <cell r="A2771" t="str">
            <v>18-751</v>
          </cell>
          <cell r="B2771" t="str">
            <v xml:space="preserve">S/F Tee Equal 40mm dia for PE Pipe </v>
          </cell>
          <cell r="D2771" t="str">
            <v>Each</v>
          </cell>
          <cell r="E2771" t="str">
            <v>18-751</v>
          </cell>
          <cell r="F2771">
            <v>864.59</v>
          </cell>
        </row>
        <row r="2772">
          <cell r="A2772" t="str">
            <v>18-752</v>
          </cell>
          <cell r="B2772" t="str">
            <v xml:space="preserve">S/F Tee Equal 50mm dia for PE Pipe </v>
          </cell>
          <cell r="D2772" t="str">
            <v>Each</v>
          </cell>
          <cell r="E2772" t="str">
            <v>18-752</v>
          </cell>
          <cell r="F2772">
            <v>1169.44</v>
          </cell>
        </row>
        <row r="2773">
          <cell r="A2773" t="str">
            <v>18-753</v>
          </cell>
          <cell r="B2773" t="str">
            <v xml:space="preserve">S/F Tee Equal 63mm dia for PE Pipe </v>
          </cell>
          <cell r="D2773" t="str">
            <v>Each</v>
          </cell>
          <cell r="E2773" t="str">
            <v>18-753</v>
          </cell>
          <cell r="F2773">
            <v>1743.64</v>
          </cell>
        </row>
        <row r="2774">
          <cell r="A2774" t="str">
            <v>18-754</v>
          </cell>
          <cell r="B2774" t="str">
            <v xml:space="preserve">S/F Tee Equal 75mm dia for PE Pipe </v>
          </cell>
          <cell r="D2774" t="str">
            <v>Each</v>
          </cell>
          <cell r="E2774" t="str">
            <v>18-754</v>
          </cell>
          <cell r="F2774">
            <v>2700.35</v>
          </cell>
        </row>
        <row r="2775">
          <cell r="A2775" t="str">
            <v>18-755</v>
          </cell>
          <cell r="B2775" t="str">
            <v xml:space="preserve">S/F Tee Equal 90mm dia for PE Pipe </v>
          </cell>
          <cell r="D2775" t="str">
            <v>Each</v>
          </cell>
          <cell r="E2775" t="str">
            <v>18-755</v>
          </cell>
          <cell r="F2775">
            <v>3802.22</v>
          </cell>
        </row>
        <row r="2776">
          <cell r="A2776" t="str">
            <v>18-756</v>
          </cell>
          <cell r="B2776" t="str">
            <v>S/F Tee Equal 110mm dia for PE Pipe but fusion fitting</v>
          </cell>
          <cell r="D2776" t="str">
            <v>Each</v>
          </cell>
          <cell r="E2776" t="str">
            <v>18-756</v>
          </cell>
          <cell r="F2776">
            <v>4019.84</v>
          </cell>
        </row>
        <row r="2777">
          <cell r="A2777" t="str">
            <v>18-757</v>
          </cell>
          <cell r="B2777" t="str">
            <v>S/F Tee Equal 125mm dia for PE Pipe but fusion fitting</v>
          </cell>
          <cell r="D2777" t="str">
            <v>Each</v>
          </cell>
          <cell r="E2777" t="str">
            <v>18-757</v>
          </cell>
          <cell r="F2777">
            <v>5064.17</v>
          </cell>
        </row>
        <row r="2778">
          <cell r="A2778" t="str">
            <v>18-758</v>
          </cell>
          <cell r="B2778" t="str">
            <v>S/F Tee Equal 160mm dia for PE Pipe but fusion fitting</v>
          </cell>
          <cell r="D2778" t="str">
            <v>Each</v>
          </cell>
          <cell r="E2778" t="str">
            <v>18-758</v>
          </cell>
          <cell r="F2778">
            <v>7063.45</v>
          </cell>
        </row>
        <row r="2779">
          <cell r="A2779" t="str">
            <v>18-759</v>
          </cell>
          <cell r="B2779" t="str">
            <v>S/F Tee Equal 180mm dia for PE Pipe but fusion fitting</v>
          </cell>
          <cell r="D2779" t="str">
            <v>Each</v>
          </cell>
          <cell r="E2779" t="str">
            <v>18-759</v>
          </cell>
          <cell r="F2779">
            <v>12992.74</v>
          </cell>
        </row>
        <row r="2780">
          <cell r="A2780" t="str">
            <v>18-760</v>
          </cell>
          <cell r="B2780" t="str">
            <v>S/F Tee Equal 200mm dia for PE Pipe but fusion fitting</v>
          </cell>
          <cell r="D2780" t="str">
            <v>Each</v>
          </cell>
          <cell r="E2780" t="str">
            <v>18-760</v>
          </cell>
          <cell r="F2780">
            <v>20157.34</v>
          </cell>
        </row>
        <row r="2781">
          <cell r="A2781" t="str">
            <v>18-761</v>
          </cell>
          <cell r="B2781" t="str">
            <v>S/F Tee Equal 250mm dia for PE Pipe but fusion fitting</v>
          </cell>
          <cell r="D2781" t="str">
            <v>Each</v>
          </cell>
          <cell r="E2781" t="str">
            <v>18-761</v>
          </cell>
          <cell r="F2781">
            <v>34195.160000000003</v>
          </cell>
        </row>
        <row r="2782">
          <cell r="B2782" t="str">
            <v>Reducing Tee</v>
          </cell>
        </row>
        <row r="2783">
          <cell r="A2783" t="str">
            <v>18-762</v>
          </cell>
          <cell r="B2783" t="str">
            <v>S/F Reducing Tee 25 x 20mm dia for pie pipe</v>
          </cell>
          <cell r="D2783" t="str">
            <v>Each</v>
          </cell>
          <cell r="E2783" t="str">
            <v>18-762</v>
          </cell>
          <cell r="F2783">
            <v>288.08999999999997</v>
          </cell>
        </row>
        <row r="2784">
          <cell r="A2784" t="str">
            <v>18-763</v>
          </cell>
          <cell r="B2784" t="str">
            <v>S/F Reducing Tee 32 x 20mm dia for pie pipe</v>
          </cell>
          <cell r="D2784" t="str">
            <v>Each</v>
          </cell>
          <cell r="E2784" t="str">
            <v>18-763</v>
          </cell>
          <cell r="F2784">
            <v>379.91</v>
          </cell>
        </row>
        <row r="2785">
          <cell r="A2785" t="str">
            <v>18-764</v>
          </cell>
          <cell r="B2785" t="str">
            <v>S/F Reducing Tee 32 x 25mm dia for pie pipe</v>
          </cell>
          <cell r="D2785" t="str">
            <v>Each</v>
          </cell>
          <cell r="E2785" t="str">
            <v>18-764</v>
          </cell>
          <cell r="F2785">
            <v>395.83</v>
          </cell>
        </row>
        <row r="2786">
          <cell r="A2786" t="str">
            <v>18-765</v>
          </cell>
          <cell r="B2786" t="str">
            <v>S/F Reducing Tee 40 x 32mm dia for pie pipe</v>
          </cell>
          <cell r="D2786" t="str">
            <v>Each</v>
          </cell>
          <cell r="E2786" t="str">
            <v>18-765</v>
          </cell>
          <cell r="F2786">
            <v>711.71</v>
          </cell>
        </row>
        <row r="2787">
          <cell r="A2787" t="str">
            <v>18-766</v>
          </cell>
          <cell r="B2787" t="str">
            <v>S/F Reducing Tee 50 x 25mm dia for pie pipe</v>
          </cell>
          <cell r="D2787" t="str">
            <v>Each</v>
          </cell>
          <cell r="E2787" t="str">
            <v>18-766</v>
          </cell>
          <cell r="F2787">
            <v>816.84</v>
          </cell>
        </row>
        <row r="2788">
          <cell r="A2788" t="str">
            <v>18-767</v>
          </cell>
          <cell r="B2788" t="str">
            <v>S/F Reducing Tee 50 x 32mm dia for pie pipe</v>
          </cell>
          <cell r="D2788" t="str">
            <v>Each</v>
          </cell>
          <cell r="E2788" t="str">
            <v>18-767</v>
          </cell>
          <cell r="F2788">
            <v>1004.16</v>
          </cell>
        </row>
        <row r="2789">
          <cell r="A2789" t="str">
            <v>18-768</v>
          </cell>
          <cell r="B2789" t="str">
            <v>S/F Reducing Tee 50 x 40mm dia for pie pipe</v>
          </cell>
          <cell r="D2789" t="str">
            <v>Each</v>
          </cell>
          <cell r="E2789" t="str">
            <v>18-768</v>
          </cell>
          <cell r="F2789">
            <v>1053.1300000000001</v>
          </cell>
        </row>
        <row r="2790">
          <cell r="A2790" t="str">
            <v>18-769</v>
          </cell>
          <cell r="B2790" t="str">
            <v>S/F Reducing Tee 63 x 32mm dia for pie pipe</v>
          </cell>
          <cell r="D2790" t="str">
            <v>Each</v>
          </cell>
          <cell r="E2790" t="str">
            <v>18-769</v>
          </cell>
          <cell r="F2790">
            <v>1551.42</v>
          </cell>
        </row>
        <row r="2791">
          <cell r="A2791" t="str">
            <v>18-770</v>
          </cell>
          <cell r="B2791" t="str">
            <v>S/F Reducing Tee 63 x 50mm dia for pie pipe</v>
          </cell>
          <cell r="D2791" t="str">
            <v>Each</v>
          </cell>
          <cell r="E2791" t="str">
            <v>18-770</v>
          </cell>
          <cell r="F2791">
            <v>1616.85</v>
          </cell>
        </row>
        <row r="2792">
          <cell r="A2792" t="str">
            <v>18-771</v>
          </cell>
          <cell r="B2792" t="str">
            <v>S/F Reducing Tee 75 x 63mm dia for pie pipe</v>
          </cell>
          <cell r="D2792" t="str">
            <v>Each</v>
          </cell>
          <cell r="E2792" t="str">
            <v>18-771</v>
          </cell>
          <cell r="F2792">
            <v>2931.75</v>
          </cell>
        </row>
        <row r="2793">
          <cell r="A2793" t="str">
            <v>18-772</v>
          </cell>
          <cell r="B2793" t="str">
            <v>S/F Reducing Tee 90 x 63mm dia for pie pipe</v>
          </cell>
          <cell r="D2793" t="str">
            <v>Each</v>
          </cell>
          <cell r="E2793" t="str">
            <v>18-772</v>
          </cell>
          <cell r="F2793">
            <v>3635.72</v>
          </cell>
        </row>
        <row r="2794">
          <cell r="A2794" t="str">
            <v>18-773</v>
          </cell>
          <cell r="B2794" t="str">
            <v>S/F Reducing Tee 90 x 75mm dia for pie pipe</v>
          </cell>
          <cell r="D2794" t="str">
            <v>Each</v>
          </cell>
          <cell r="E2794" t="str">
            <v>18-773</v>
          </cell>
          <cell r="F2794">
            <v>3932</v>
          </cell>
        </row>
        <row r="2795">
          <cell r="A2795" t="str">
            <v>18-774</v>
          </cell>
          <cell r="B2795" t="str">
            <v>S/F Reducing Tee 125 x 90mm dia for pie pipe but fusion fitting</v>
          </cell>
          <cell r="D2795" t="str">
            <v>Each</v>
          </cell>
          <cell r="E2795" t="str">
            <v>18-774</v>
          </cell>
          <cell r="F2795">
            <v>6119.52</v>
          </cell>
        </row>
        <row r="2796">
          <cell r="A2796" t="str">
            <v>18-775</v>
          </cell>
          <cell r="B2796" t="str">
            <v>S/F Reducing Tee 160 x 90mm dia for pie pipe but fusion fitting</v>
          </cell>
          <cell r="D2796" t="str">
            <v>Each</v>
          </cell>
          <cell r="E2796" t="str">
            <v>18-775</v>
          </cell>
          <cell r="F2796">
            <v>10846.54</v>
          </cell>
        </row>
        <row r="2797">
          <cell r="A2797" t="str">
            <v>18-776</v>
          </cell>
          <cell r="B2797" t="str">
            <v>S/F Reducing Tee 160 x 110mm dia for pie pipe but fusion fitting</v>
          </cell>
          <cell r="D2797" t="str">
            <v>Each</v>
          </cell>
          <cell r="E2797" t="str">
            <v>18-776</v>
          </cell>
          <cell r="F2797">
            <v>10846.54</v>
          </cell>
        </row>
        <row r="2798">
          <cell r="A2798" t="str">
            <v>18-777</v>
          </cell>
          <cell r="B2798" t="str">
            <v>S/F Reducing Tee 180 x 125mm dia for pie pipe but fusion fitting</v>
          </cell>
          <cell r="D2798" t="str">
            <v>Each</v>
          </cell>
          <cell r="E2798" t="str">
            <v>18-777</v>
          </cell>
          <cell r="F2798">
            <v>14488.83</v>
          </cell>
        </row>
        <row r="2799">
          <cell r="A2799" t="str">
            <v>18-778</v>
          </cell>
          <cell r="B2799" t="str">
            <v xml:space="preserve">Same as item 18-748 to 18-750, 18-762 to 18-765 but fixing only </v>
          </cell>
          <cell r="D2799" t="str">
            <v>Each</v>
          </cell>
          <cell r="E2799" t="str">
            <v>18-778</v>
          </cell>
          <cell r="F2799">
            <v>30.99</v>
          </cell>
        </row>
        <row r="2800">
          <cell r="A2800" t="str">
            <v>18-779</v>
          </cell>
          <cell r="B2800" t="str">
            <v xml:space="preserve">Same as item 18-751 to 18-753, 18-766 to 18-769 but fixing only </v>
          </cell>
          <cell r="D2800" t="str">
            <v>Each</v>
          </cell>
          <cell r="E2800" t="str">
            <v>18-779</v>
          </cell>
          <cell r="F2800">
            <v>51.65</v>
          </cell>
        </row>
        <row r="2801">
          <cell r="A2801" t="str">
            <v>18-780</v>
          </cell>
          <cell r="B2801" t="str">
            <v xml:space="preserve">Same as item 18-754 to 18-755, 18-770 to 18-773 but fixing only </v>
          </cell>
          <cell r="D2801" t="str">
            <v>Each</v>
          </cell>
          <cell r="E2801" t="str">
            <v>18-780</v>
          </cell>
          <cell r="F2801">
            <v>61.99</v>
          </cell>
        </row>
        <row r="2802">
          <cell r="A2802" t="str">
            <v>18-781</v>
          </cell>
          <cell r="B2802" t="str">
            <v xml:space="preserve">Same as item 18-756 to 18-761, 18-774 to 18-777 but fixing only </v>
          </cell>
          <cell r="D2802" t="str">
            <v>Each</v>
          </cell>
          <cell r="E2802" t="str">
            <v>18-781</v>
          </cell>
          <cell r="F2802">
            <v>103.31</v>
          </cell>
        </row>
        <row r="2803">
          <cell r="A2803" t="str">
            <v>18-782</v>
          </cell>
          <cell r="B2803" t="str">
            <v xml:space="preserve">Add to item 18-748 to 18-750, 18-762 to 18-765, 18-778 if removal  only </v>
          </cell>
          <cell r="D2803" t="str">
            <v>Each</v>
          </cell>
          <cell r="E2803" t="str">
            <v>18-782</v>
          </cell>
          <cell r="F2803">
            <v>23.24</v>
          </cell>
        </row>
        <row r="2804">
          <cell r="A2804" t="str">
            <v>18-783</v>
          </cell>
          <cell r="B2804" t="str">
            <v xml:space="preserve">Add to item 18-751 to 18-753, 18-766 to 18-769, 18-779 if removal  only </v>
          </cell>
          <cell r="D2804" t="str">
            <v>Each</v>
          </cell>
          <cell r="E2804" t="str">
            <v>18-783</v>
          </cell>
          <cell r="F2804">
            <v>38.74</v>
          </cell>
        </row>
        <row r="2805">
          <cell r="A2805" t="str">
            <v>18-784</v>
          </cell>
          <cell r="B2805" t="str">
            <v xml:space="preserve">Add to item 18-754 to 18-755, 18-770 to 18-773, 18-780 if removal  only </v>
          </cell>
          <cell r="D2805" t="str">
            <v>Each</v>
          </cell>
          <cell r="E2805" t="str">
            <v>18-784</v>
          </cell>
          <cell r="F2805">
            <v>46.49</v>
          </cell>
        </row>
        <row r="2806">
          <cell r="A2806" t="str">
            <v>18-785</v>
          </cell>
          <cell r="B2806" t="str">
            <v xml:space="preserve">Add to item 18-756 to 18-761, 18-774 to 18-777, 18-781 if removal  only </v>
          </cell>
          <cell r="D2806" t="str">
            <v>Each</v>
          </cell>
          <cell r="E2806" t="str">
            <v>18-785</v>
          </cell>
          <cell r="F2806">
            <v>77.47</v>
          </cell>
        </row>
        <row r="2807">
          <cell r="B2807" t="str">
            <v>Male /Female Tee</v>
          </cell>
        </row>
        <row r="2808">
          <cell r="A2808" t="str">
            <v>18-786</v>
          </cell>
          <cell r="B2808" t="str">
            <v xml:space="preserve">S/F Male /Female Tee 20mm x 15mm dia for PE Pipe </v>
          </cell>
          <cell r="D2808" t="str">
            <v>Each</v>
          </cell>
          <cell r="E2808" t="str">
            <v>18-786</v>
          </cell>
          <cell r="F2808">
            <v>196.27</v>
          </cell>
        </row>
        <row r="2809">
          <cell r="A2809" t="str">
            <v>18-787</v>
          </cell>
          <cell r="B2809" t="str">
            <v xml:space="preserve">S/F Male /Female Tee 20mm x 20mm dia for PE Pipe </v>
          </cell>
          <cell r="D2809" t="str">
            <v>Each</v>
          </cell>
          <cell r="E2809" t="str">
            <v>18-787</v>
          </cell>
          <cell r="F2809">
            <v>202.39</v>
          </cell>
        </row>
        <row r="2810">
          <cell r="A2810" t="str">
            <v>18-788</v>
          </cell>
          <cell r="B2810" t="str">
            <v xml:space="preserve">S/F Male /Female Tee 25mm x 25mm dia for PE Pipe </v>
          </cell>
          <cell r="D2810" t="str">
            <v>Each</v>
          </cell>
          <cell r="E2810" t="str">
            <v>18-788</v>
          </cell>
          <cell r="F2810">
            <v>248.91</v>
          </cell>
        </row>
        <row r="2811">
          <cell r="A2811" t="str">
            <v>18-789</v>
          </cell>
          <cell r="B2811" t="str">
            <v xml:space="preserve">S/F Male /Female Tee 25mm x 20mm dia for PE Pipe </v>
          </cell>
          <cell r="D2811" t="str">
            <v>Each</v>
          </cell>
          <cell r="E2811" t="str">
            <v>18-789</v>
          </cell>
          <cell r="F2811">
            <v>245.24</v>
          </cell>
        </row>
        <row r="2812">
          <cell r="A2812" t="str">
            <v>18-790</v>
          </cell>
          <cell r="B2812" t="str">
            <v xml:space="preserve">S/F Male /Female Tee 32mm x 25mm dia for PE Pipe </v>
          </cell>
          <cell r="D2812" t="str">
            <v>Each</v>
          </cell>
          <cell r="E2812" t="str">
            <v>18-790</v>
          </cell>
          <cell r="F2812">
            <v>355.28</v>
          </cell>
        </row>
        <row r="2813">
          <cell r="A2813" t="str">
            <v>18-791</v>
          </cell>
          <cell r="B2813" t="str">
            <v xml:space="preserve">S/F Male /Female Tee 32mm x 20mm dia for PE Pipe </v>
          </cell>
          <cell r="D2813" t="str">
            <v>Each</v>
          </cell>
          <cell r="E2813" t="str">
            <v>18-791</v>
          </cell>
          <cell r="F2813">
            <v>352.83</v>
          </cell>
        </row>
        <row r="2814">
          <cell r="A2814" t="str">
            <v>18-792</v>
          </cell>
          <cell r="B2814" t="str">
            <v xml:space="preserve">S/F Male /Female Tee 50mm x 32mm dia for PE Pipe </v>
          </cell>
          <cell r="D2814" t="str">
            <v>Each</v>
          </cell>
          <cell r="E2814" t="str">
            <v>18-792</v>
          </cell>
          <cell r="F2814">
            <v>688.29</v>
          </cell>
        </row>
        <row r="2815">
          <cell r="A2815" t="str">
            <v>18-793</v>
          </cell>
          <cell r="B2815" t="str">
            <v xml:space="preserve">S/F Male /Female Tee 50mm x 40mm dia for PE Pipe </v>
          </cell>
          <cell r="D2815" t="str">
            <v>Each</v>
          </cell>
          <cell r="E2815" t="str">
            <v>18-793</v>
          </cell>
          <cell r="F2815">
            <v>881.73</v>
          </cell>
        </row>
        <row r="2816">
          <cell r="A2816" t="str">
            <v>18-794</v>
          </cell>
          <cell r="B2816" t="str">
            <v xml:space="preserve">S/F Male /Female Tee 63mm x 50mm dia for PE Pipe </v>
          </cell>
          <cell r="D2816" t="str">
            <v>Each</v>
          </cell>
          <cell r="E2816" t="str">
            <v>18-794</v>
          </cell>
          <cell r="F2816">
            <v>1296.08</v>
          </cell>
        </row>
        <row r="2817">
          <cell r="A2817" t="str">
            <v>18-795</v>
          </cell>
          <cell r="B2817" t="str">
            <v xml:space="preserve">S/F Male /Female Tee 90mm x 75mm dia for PE Pipe </v>
          </cell>
          <cell r="D2817" t="str">
            <v>Each</v>
          </cell>
          <cell r="E2817" t="str">
            <v>18-795</v>
          </cell>
          <cell r="F2817">
            <v>3193.75</v>
          </cell>
        </row>
        <row r="2818">
          <cell r="A2818" t="str">
            <v>18-796</v>
          </cell>
          <cell r="B2818" t="str">
            <v xml:space="preserve">Same as item 18-786 to 18-791 but fixing only </v>
          </cell>
          <cell r="D2818" t="str">
            <v>Each</v>
          </cell>
          <cell r="E2818" t="str">
            <v>18-796</v>
          </cell>
          <cell r="F2818">
            <v>30.99</v>
          </cell>
        </row>
        <row r="2819">
          <cell r="A2819" t="str">
            <v>18-797</v>
          </cell>
          <cell r="B2819" t="str">
            <v xml:space="preserve">Same as item 18-792 to 18-793 but fixing only </v>
          </cell>
          <cell r="D2819" t="str">
            <v>Each</v>
          </cell>
          <cell r="E2819" t="str">
            <v>18-797</v>
          </cell>
          <cell r="F2819">
            <v>51.65</v>
          </cell>
        </row>
        <row r="2820">
          <cell r="A2820" t="str">
            <v>18-798</v>
          </cell>
          <cell r="B2820" t="str">
            <v xml:space="preserve">Same as item 18-794 to 18-795 but fixing only </v>
          </cell>
          <cell r="D2820" t="str">
            <v>Each</v>
          </cell>
          <cell r="E2820" t="str">
            <v>18-798</v>
          </cell>
          <cell r="F2820">
            <v>61.99</v>
          </cell>
        </row>
        <row r="2821">
          <cell r="A2821" t="str">
            <v>18-799</v>
          </cell>
          <cell r="B2821" t="str">
            <v xml:space="preserve">Add to item 18-786 to 18-791, 18-796 if removal  only </v>
          </cell>
          <cell r="D2821" t="str">
            <v>Each</v>
          </cell>
          <cell r="E2821" t="str">
            <v>18-799</v>
          </cell>
          <cell r="F2821">
            <v>23.24</v>
          </cell>
        </row>
        <row r="2822">
          <cell r="A2822" t="str">
            <v>18-800</v>
          </cell>
          <cell r="B2822" t="str">
            <v xml:space="preserve">Add to item 18-792 to 18-793, 18-797 if removal  only </v>
          </cell>
          <cell r="D2822" t="str">
            <v>Each</v>
          </cell>
          <cell r="E2822" t="str">
            <v>18-800</v>
          </cell>
          <cell r="F2822">
            <v>38.74</v>
          </cell>
        </row>
        <row r="2823">
          <cell r="A2823" t="str">
            <v>18-801</v>
          </cell>
          <cell r="B2823" t="str">
            <v xml:space="preserve">Add to item 18-794 to 18-795, 18-786 if removal  only </v>
          </cell>
          <cell r="D2823" t="str">
            <v>Each</v>
          </cell>
          <cell r="E2823" t="str">
            <v>18-801</v>
          </cell>
          <cell r="F2823">
            <v>46.49</v>
          </cell>
        </row>
        <row r="2824">
          <cell r="B2824" t="str">
            <v>Bend</v>
          </cell>
        </row>
        <row r="2825">
          <cell r="A2825" t="str">
            <v>18-802</v>
          </cell>
          <cell r="B2825" t="str">
            <v xml:space="preserve">S/F Bend 20mm dia for PE Pipe </v>
          </cell>
          <cell r="D2825" t="str">
            <v>Each</v>
          </cell>
          <cell r="E2825" t="str">
            <v>18-802</v>
          </cell>
          <cell r="F2825">
            <v>161.46</v>
          </cell>
        </row>
        <row r="2826">
          <cell r="A2826" t="str">
            <v>18-803</v>
          </cell>
          <cell r="B2826" t="str">
            <v xml:space="preserve">S/F Bend 25mm dia for PE Pipe </v>
          </cell>
          <cell r="D2826" t="str">
            <v>Each</v>
          </cell>
          <cell r="E2826" t="str">
            <v>18-803</v>
          </cell>
          <cell r="F2826">
            <v>201.86</v>
          </cell>
        </row>
        <row r="2827">
          <cell r="A2827" t="str">
            <v>18-804</v>
          </cell>
          <cell r="B2827" t="str">
            <v xml:space="preserve">S/F Bend 32mm dia for PE Pipe </v>
          </cell>
          <cell r="D2827" t="str">
            <v>Each</v>
          </cell>
          <cell r="E2827" t="str">
            <v>18-804</v>
          </cell>
          <cell r="F2827">
            <v>292.45999999999998</v>
          </cell>
        </row>
        <row r="2828">
          <cell r="A2828" t="str">
            <v>18-805</v>
          </cell>
          <cell r="B2828" t="str">
            <v xml:space="preserve">S/F Bend 40mm dia for PE Pipe </v>
          </cell>
          <cell r="D2828" t="str">
            <v>Each</v>
          </cell>
          <cell r="E2828" t="str">
            <v>18-805</v>
          </cell>
          <cell r="F2828">
            <v>570.22</v>
          </cell>
        </row>
        <row r="2829">
          <cell r="A2829" t="str">
            <v>18-806</v>
          </cell>
          <cell r="B2829" t="str">
            <v xml:space="preserve">S/F Bend 50mm dia for PE Pipe </v>
          </cell>
          <cell r="D2829" t="str">
            <v>Each</v>
          </cell>
          <cell r="E2829" t="str">
            <v>18-806</v>
          </cell>
          <cell r="F2829">
            <v>843.24</v>
          </cell>
        </row>
        <row r="2830">
          <cell r="A2830" t="str">
            <v>18-807</v>
          </cell>
          <cell r="B2830" t="str">
            <v xml:space="preserve">S/F Bend 63mm dia for PE Pipe </v>
          </cell>
          <cell r="D2830" t="str">
            <v>Each</v>
          </cell>
          <cell r="E2830" t="str">
            <v>18-807</v>
          </cell>
          <cell r="F2830">
            <v>1189.71</v>
          </cell>
        </row>
        <row r="2831">
          <cell r="A2831" t="str">
            <v>18-808</v>
          </cell>
          <cell r="B2831" t="str">
            <v xml:space="preserve">S/F Bend 75mm dia for PE Pipe </v>
          </cell>
          <cell r="D2831" t="str">
            <v>Each</v>
          </cell>
          <cell r="E2831" t="str">
            <v>18-808</v>
          </cell>
          <cell r="F2831">
            <v>1787.71</v>
          </cell>
        </row>
        <row r="2832">
          <cell r="A2832" t="str">
            <v>18-809</v>
          </cell>
          <cell r="B2832" t="str">
            <v xml:space="preserve">S/F Bend 90mm dia for PE Pipe </v>
          </cell>
          <cell r="D2832" t="str">
            <v>Each</v>
          </cell>
          <cell r="E2832" t="str">
            <v>18-809</v>
          </cell>
          <cell r="F2832">
            <v>2292.12</v>
          </cell>
        </row>
        <row r="2833">
          <cell r="B2833" t="str">
            <v>Elbow</v>
          </cell>
        </row>
        <row r="2834">
          <cell r="A2834" t="str">
            <v>18-810</v>
          </cell>
          <cell r="B2834" t="str">
            <v>S/F Elbow 110mm dia for PE pipe but fusion joint</v>
          </cell>
          <cell r="D2834" t="str">
            <v>Each</v>
          </cell>
          <cell r="E2834" t="str">
            <v>18-810</v>
          </cell>
          <cell r="F2834">
            <v>3489.49</v>
          </cell>
        </row>
        <row r="2835">
          <cell r="A2835" t="str">
            <v>18-811</v>
          </cell>
          <cell r="B2835" t="str">
            <v>S/F Elbow 110mm dia for PE pipe but fusion joint</v>
          </cell>
          <cell r="D2835" t="str">
            <v>Each</v>
          </cell>
          <cell r="E2835" t="str">
            <v>18-811</v>
          </cell>
          <cell r="F2835">
            <v>3336.29</v>
          </cell>
        </row>
        <row r="2836">
          <cell r="A2836" t="str">
            <v>18-812</v>
          </cell>
          <cell r="B2836" t="str">
            <v>S/F Elbow 110mm dia for PE pipe but fusion joint</v>
          </cell>
          <cell r="D2836" t="str">
            <v>Each</v>
          </cell>
          <cell r="E2836" t="str">
            <v>18-812</v>
          </cell>
          <cell r="F2836">
            <v>5396.79</v>
          </cell>
        </row>
        <row r="2837">
          <cell r="A2837" t="str">
            <v>18-813</v>
          </cell>
          <cell r="B2837" t="str">
            <v>S/F Elbow 110mm dia for PE pipe but fusion joint</v>
          </cell>
          <cell r="D2837" t="str">
            <v>Each</v>
          </cell>
          <cell r="E2837" t="str">
            <v>18-813</v>
          </cell>
          <cell r="F2837">
            <v>6837.79</v>
          </cell>
        </row>
        <row r="2838">
          <cell r="A2838" t="str">
            <v>18-814</v>
          </cell>
          <cell r="B2838" t="str">
            <v>S/F Elbow 110mm dia for PE pipe but fusion joint</v>
          </cell>
          <cell r="D2838" t="str">
            <v>Each</v>
          </cell>
          <cell r="E2838" t="str">
            <v>18-814</v>
          </cell>
          <cell r="F2838">
            <v>10099.32</v>
          </cell>
        </row>
        <row r="2839">
          <cell r="A2839" t="str">
            <v>18-815</v>
          </cell>
          <cell r="B2839" t="str">
            <v>S/F Elbow 110mm dia for PE pipe but fusion joint</v>
          </cell>
          <cell r="D2839" t="str">
            <v>Each</v>
          </cell>
          <cell r="E2839" t="str">
            <v>18-815</v>
          </cell>
          <cell r="F2839">
            <v>22991.200000000001</v>
          </cell>
        </row>
        <row r="2840">
          <cell r="B2840" t="str">
            <v>Male / Female Bend</v>
          </cell>
        </row>
        <row r="2841">
          <cell r="A2841" t="str">
            <v>18-816</v>
          </cell>
          <cell r="B2841" t="str">
            <v xml:space="preserve">S/F Male /Female Bend 20 x 15mm dia for PE pipe </v>
          </cell>
          <cell r="D2841" t="str">
            <v>Each</v>
          </cell>
          <cell r="E2841" t="str">
            <v>18-816</v>
          </cell>
          <cell r="F2841">
            <v>125.96</v>
          </cell>
        </row>
        <row r="2842">
          <cell r="A2842" t="str">
            <v>18-817</v>
          </cell>
          <cell r="B2842" t="str">
            <v xml:space="preserve">S/F Male /Female Bend 20 x 20mm dia for PE pipe </v>
          </cell>
          <cell r="D2842" t="str">
            <v>Each</v>
          </cell>
          <cell r="E2842" t="str">
            <v>18-817</v>
          </cell>
          <cell r="F2842">
            <v>130.85</v>
          </cell>
        </row>
        <row r="2843">
          <cell r="A2843" t="str">
            <v>18-818</v>
          </cell>
          <cell r="B2843" t="str">
            <v xml:space="preserve">S/F Male /Female Bend 25 x 25mm dia for PE pipe </v>
          </cell>
          <cell r="D2843" t="str">
            <v>Each</v>
          </cell>
          <cell r="E2843" t="str">
            <v>18-818</v>
          </cell>
          <cell r="F2843">
            <v>161.46</v>
          </cell>
        </row>
        <row r="2844">
          <cell r="A2844" t="str">
            <v>18-819</v>
          </cell>
          <cell r="B2844" t="str">
            <v xml:space="preserve">S/F Male /Female Bend 25 x 20mm dia for PE pipe </v>
          </cell>
          <cell r="D2844" t="str">
            <v>Each</v>
          </cell>
          <cell r="E2844" t="str">
            <v>18-819</v>
          </cell>
          <cell r="F2844">
            <v>159.01</v>
          </cell>
        </row>
        <row r="2845">
          <cell r="A2845" t="str">
            <v>18-820</v>
          </cell>
          <cell r="B2845" t="str">
            <v xml:space="preserve">S/F Male /Female Bend 25 x 15mm dia for PE pipe </v>
          </cell>
          <cell r="D2845" t="str">
            <v>Each</v>
          </cell>
          <cell r="E2845" t="str">
            <v>18-820</v>
          </cell>
          <cell r="F2845">
            <v>155.34</v>
          </cell>
        </row>
        <row r="2846">
          <cell r="A2846" t="str">
            <v>18-821</v>
          </cell>
          <cell r="B2846" t="str">
            <v xml:space="preserve">S/F Male /Female Bend 32 x 20mm dia for PE pipe </v>
          </cell>
          <cell r="D2846" t="str">
            <v>Each</v>
          </cell>
          <cell r="E2846" t="str">
            <v>18-821</v>
          </cell>
          <cell r="F2846">
            <v>251.9</v>
          </cell>
        </row>
        <row r="2847">
          <cell r="A2847" t="str">
            <v>18-822</v>
          </cell>
          <cell r="B2847" t="str">
            <v xml:space="preserve">S/F Male /Female Bend 32 x 25mm dia for PE pipe </v>
          </cell>
          <cell r="D2847" t="str">
            <v>Each</v>
          </cell>
          <cell r="E2847" t="str">
            <v>18-822</v>
          </cell>
          <cell r="F2847">
            <v>255.57</v>
          </cell>
        </row>
        <row r="2848">
          <cell r="A2848" t="str">
            <v>18-823</v>
          </cell>
          <cell r="B2848" t="str">
            <v xml:space="preserve">S/F Male /Female Bend 40 x 32mm dia for PE pipe </v>
          </cell>
          <cell r="D2848" t="str">
            <v>Each</v>
          </cell>
          <cell r="E2848" t="str">
            <v>18-823</v>
          </cell>
          <cell r="F2848">
            <v>457.58</v>
          </cell>
        </row>
        <row r="2849">
          <cell r="A2849" t="str">
            <v>18-824</v>
          </cell>
          <cell r="B2849" t="str">
            <v xml:space="preserve">S/F Male /Female Bend 50 x 32mm dia for PE pipe </v>
          </cell>
          <cell r="D2849" t="str">
            <v>Each</v>
          </cell>
          <cell r="E2849" t="str">
            <v>18-824</v>
          </cell>
          <cell r="F2849">
            <v>545.73</v>
          </cell>
        </row>
        <row r="2850">
          <cell r="A2850" t="str">
            <v>18-825</v>
          </cell>
          <cell r="B2850" t="str">
            <v xml:space="preserve">S/F Male /Female Bend 50 x 40mm dia for PE pipe </v>
          </cell>
          <cell r="D2850" t="str">
            <v>Each</v>
          </cell>
          <cell r="E2850" t="str">
            <v>18-825</v>
          </cell>
          <cell r="F2850">
            <v>691.96</v>
          </cell>
        </row>
        <row r="2851">
          <cell r="A2851" t="str">
            <v>18-826</v>
          </cell>
          <cell r="B2851" t="str">
            <v xml:space="preserve">S/F Male /Female Bend 630 x 50mm dia for PE pipe </v>
          </cell>
          <cell r="D2851" t="str">
            <v>Each</v>
          </cell>
          <cell r="E2851" t="str">
            <v>18-826</v>
          </cell>
          <cell r="F2851">
            <v>1006.61</v>
          </cell>
        </row>
        <row r="2852">
          <cell r="A2852" t="str">
            <v>18-827</v>
          </cell>
          <cell r="B2852" t="str">
            <v xml:space="preserve">S/F Male /Female Bend 90 x 75mm dia for PE pipe </v>
          </cell>
          <cell r="D2852" t="str">
            <v>Each</v>
          </cell>
          <cell r="E2852" t="str">
            <v>18-827</v>
          </cell>
          <cell r="F2852">
            <v>2074.1999999999998</v>
          </cell>
        </row>
        <row r="2853">
          <cell r="A2853" t="str">
            <v>18-828</v>
          </cell>
          <cell r="B2853" t="str">
            <v xml:space="preserve">Same as item 18-802 to 18-804, 18-816 to 18-820 but fixing only </v>
          </cell>
          <cell r="D2853" t="str">
            <v>Each</v>
          </cell>
          <cell r="E2853" t="str">
            <v>18-828</v>
          </cell>
          <cell r="F2853">
            <v>20.67</v>
          </cell>
        </row>
        <row r="2854">
          <cell r="A2854" t="str">
            <v>18-829</v>
          </cell>
          <cell r="B2854" t="str">
            <v xml:space="preserve">Same as item 18-805 to 18-807, 18-821 to 18-824 but fixing only </v>
          </cell>
          <cell r="D2854" t="str">
            <v>Each</v>
          </cell>
          <cell r="E2854" t="str">
            <v>18-829</v>
          </cell>
          <cell r="F2854">
            <v>41.32</v>
          </cell>
        </row>
        <row r="2855">
          <cell r="A2855" t="str">
            <v>18-830</v>
          </cell>
          <cell r="B2855" t="str">
            <v xml:space="preserve">Same as item 18-808 to 18-810, 18-825 to 18-827 but fixing only </v>
          </cell>
          <cell r="D2855" t="str">
            <v>Each</v>
          </cell>
          <cell r="E2855" t="str">
            <v>18-830</v>
          </cell>
          <cell r="F2855">
            <v>51.65</v>
          </cell>
        </row>
        <row r="2856">
          <cell r="A2856" t="str">
            <v>18-831</v>
          </cell>
          <cell r="B2856" t="str">
            <v xml:space="preserve">Same as item 18-811 to 18-815 but fixing only </v>
          </cell>
          <cell r="D2856" t="str">
            <v>Each</v>
          </cell>
          <cell r="E2856" t="str">
            <v>18-831</v>
          </cell>
          <cell r="F2856">
            <v>72.31</v>
          </cell>
        </row>
        <row r="2857">
          <cell r="A2857" t="str">
            <v>18-832</v>
          </cell>
          <cell r="B2857" t="str">
            <v xml:space="preserve">Add to item 18-802 to 18-804, 18-816 to  18- 820 18-828 if removal  only </v>
          </cell>
          <cell r="D2857" t="str">
            <v>Each</v>
          </cell>
          <cell r="E2857" t="str">
            <v>18-832</v>
          </cell>
          <cell r="F2857">
            <v>15.5</v>
          </cell>
        </row>
        <row r="2858">
          <cell r="A2858" t="str">
            <v>18-833</v>
          </cell>
          <cell r="B2858" t="str">
            <v xml:space="preserve">Add to item 18-805 to 18-807, 18-821 to  18- 824 18-829 if removal  only </v>
          </cell>
          <cell r="D2858" t="str">
            <v>Each</v>
          </cell>
          <cell r="E2858" t="str">
            <v>18-833</v>
          </cell>
          <cell r="F2858">
            <v>30.99</v>
          </cell>
        </row>
        <row r="2859">
          <cell r="A2859" t="str">
            <v>18-834</v>
          </cell>
          <cell r="B2859" t="str">
            <v xml:space="preserve">Add to item 18-808 to 18-810, 18-825 to  18- 827 18-830 if removal  only </v>
          </cell>
          <cell r="D2859" t="str">
            <v>Each</v>
          </cell>
          <cell r="E2859" t="str">
            <v>18-834</v>
          </cell>
          <cell r="F2859">
            <v>38.74</v>
          </cell>
        </row>
        <row r="2860">
          <cell r="A2860" t="str">
            <v>18-835</v>
          </cell>
          <cell r="B2860" t="str">
            <v xml:space="preserve">Add to item 18-811 to 18-815, 18-831 if removal  only </v>
          </cell>
          <cell r="D2860" t="str">
            <v>Each</v>
          </cell>
          <cell r="E2860" t="str">
            <v>18-835</v>
          </cell>
          <cell r="F2860">
            <v>54.24</v>
          </cell>
        </row>
        <row r="2861">
          <cell r="B2861" t="str">
            <v>Male threaded adapter</v>
          </cell>
        </row>
        <row r="2862">
          <cell r="A2862" t="str">
            <v>18-836</v>
          </cell>
          <cell r="B2862" t="str">
            <v xml:space="preserve">S/F Male threaded adapter 20 x 15 mm dia for PE Pipe </v>
          </cell>
          <cell r="D2862" t="str">
            <v>Each</v>
          </cell>
          <cell r="E2862" t="str">
            <v>18-836</v>
          </cell>
          <cell r="F2862">
            <v>106.89</v>
          </cell>
        </row>
        <row r="2863">
          <cell r="A2863" t="str">
            <v>18-837</v>
          </cell>
          <cell r="B2863" t="str">
            <v xml:space="preserve">S/F Male threaded adapter 20 x 20 mm dia for PE Pipe </v>
          </cell>
          <cell r="D2863" t="str">
            <v>Each</v>
          </cell>
          <cell r="E2863" t="str">
            <v>18-837</v>
          </cell>
          <cell r="F2863">
            <v>109.34</v>
          </cell>
        </row>
        <row r="2864">
          <cell r="A2864" t="str">
            <v>18-838</v>
          </cell>
          <cell r="B2864" t="str">
            <v xml:space="preserve">S/F Male threaded adapter 25 x 25 mm dia for PE Pipe </v>
          </cell>
          <cell r="D2864" t="str">
            <v>Each</v>
          </cell>
          <cell r="E2864" t="str">
            <v>18-838</v>
          </cell>
          <cell r="F2864">
            <v>141.16999999999999</v>
          </cell>
        </row>
        <row r="2865">
          <cell r="A2865" t="str">
            <v>18-839</v>
          </cell>
          <cell r="B2865" t="str">
            <v xml:space="preserve">S/F Male threaded adapter 25 x 20 mm dia for PE Pipe </v>
          </cell>
          <cell r="D2865" t="str">
            <v>Each</v>
          </cell>
          <cell r="E2865" t="str">
            <v>18-839</v>
          </cell>
          <cell r="F2865">
            <v>138.72999999999999</v>
          </cell>
        </row>
        <row r="2866">
          <cell r="A2866" t="str">
            <v>18-840</v>
          </cell>
          <cell r="B2866" t="str">
            <v xml:space="preserve">S/F Male threaded adapter 25 x 15 mm dia for PE Pipe </v>
          </cell>
          <cell r="D2866" t="str">
            <v>Each</v>
          </cell>
          <cell r="E2866" t="str">
            <v>18-840</v>
          </cell>
          <cell r="F2866">
            <v>155.72</v>
          </cell>
        </row>
        <row r="2867">
          <cell r="A2867" t="str">
            <v>18-841</v>
          </cell>
          <cell r="B2867" t="str">
            <v xml:space="preserve">S/F Male threaded adapter 32 x 15 mm dia for PE Pipe </v>
          </cell>
          <cell r="D2867" t="str">
            <v>Each</v>
          </cell>
          <cell r="E2867" t="str">
            <v>18-841</v>
          </cell>
          <cell r="F2867">
            <v>155.72</v>
          </cell>
        </row>
        <row r="2868">
          <cell r="A2868" t="str">
            <v>18-842</v>
          </cell>
          <cell r="B2868" t="str">
            <v xml:space="preserve">S/F Male threaded adapter 32 x 20 mm dia for PE Pipe </v>
          </cell>
          <cell r="D2868" t="str">
            <v>Each</v>
          </cell>
          <cell r="E2868" t="str">
            <v>18-842</v>
          </cell>
          <cell r="F2868">
            <v>186.33</v>
          </cell>
        </row>
        <row r="2869">
          <cell r="A2869" t="str">
            <v>18-843</v>
          </cell>
          <cell r="B2869" t="str">
            <v xml:space="preserve">S/F Male threaded adapter 32 x 25 mm dia for PE Pipe </v>
          </cell>
          <cell r="D2869" t="str">
            <v>Each</v>
          </cell>
          <cell r="E2869" t="str">
            <v>18-843</v>
          </cell>
          <cell r="F2869">
            <v>188.77</v>
          </cell>
        </row>
        <row r="2870">
          <cell r="A2870" t="str">
            <v>18-844</v>
          </cell>
          <cell r="B2870" t="str">
            <v xml:space="preserve">S/F Male threaded adapter 40 x 25 mm dia for PE Pipe </v>
          </cell>
          <cell r="D2870" t="str">
            <v>Each</v>
          </cell>
          <cell r="E2870" t="str">
            <v>18-844</v>
          </cell>
          <cell r="F2870">
            <v>343.04</v>
          </cell>
        </row>
        <row r="2871">
          <cell r="A2871" t="str">
            <v>18-845</v>
          </cell>
          <cell r="B2871" t="str">
            <v xml:space="preserve">S/F Male threaded adapter 40 x 32 mm dia for PE Pipe </v>
          </cell>
          <cell r="D2871" t="str">
            <v>Each</v>
          </cell>
          <cell r="E2871" t="str">
            <v>18-845</v>
          </cell>
          <cell r="F2871">
            <v>355.82</v>
          </cell>
        </row>
        <row r="2872">
          <cell r="A2872" t="str">
            <v>18-846</v>
          </cell>
          <cell r="B2872" t="str">
            <v xml:space="preserve">S/F Male threaded adapter 40 x 40 mm dia for PE Pipe </v>
          </cell>
          <cell r="D2872" t="str">
            <v>Each</v>
          </cell>
          <cell r="E2872" t="str">
            <v>18-846</v>
          </cell>
          <cell r="F2872">
            <v>331.33</v>
          </cell>
        </row>
        <row r="2873">
          <cell r="A2873" t="str">
            <v>18-847</v>
          </cell>
          <cell r="B2873" t="str">
            <v xml:space="preserve">S/F Male threaded adapter 50 x 32 mm dia for PE Pipe </v>
          </cell>
          <cell r="D2873" t="str">
            <v>Each</v>
          </cell>
          <cell r="E2873" t="str">
            <v>18-847</v>
          </cell>
          <cell r="F2873">
            <v>429.28</v>
          </cell>
        </row>
        <row r="2874">
          <cell r="A2874" t="str">
            <v>18-848</v>
          </cell>
          <cell r="B2874" t="str">
            <v xml:space="preserve">S/F Male threaded adapter 50 x 40 mm dia for PE Pipe </v>
          </cell>
          <cell r="D2874" t="str">
            <v>Each</v>
          </cell>
          <cell r="E2874" t="str">
            <v>18-848</v>
          </cell>
          <cell r="F2874">
            <v>453.76</v>
          </cell>
        </row>
        <row r="2875">
          <cell r="A2875" t="str">
            <v>18-849</v>
          </cell>
          <cell r="B2875" t="str">
            <v xml:space="preserve">S/F Male threaded adapter 63 x 50 mm dia for PE Pipe </v>
          </cell>
          <cell r="D2875" t="str">
            <v>Each</v>
          </cell>
          <cell r="E2875" t="str">
            <v>18-849</v>
          </cell>
          <cell r="F2875">
            <v>639.86</v>
          </cell>
        </row>
        <row r="2876">
          <cell r="A2876" t="str">
            <v>18-850</v>
          </cell>
          <cell r="B2876" t="str">
            <v xml:space="preserve">S/F Male threaded adapter 75 x 63 mm dia for PE Pipe </v>
          </cell>
          <cell r="D2876" t="str">
            <v>Each</v>
          </cell>
          <cell r="E2876" t="str">
            <v>18-850</v>
          </cell>
          <cell r="F2876">
            <v>931.24</v>
          </cell>
        </row>
        <row r="2877">
          <cell r="A2877" t="str">
            <v>18-851</v>
          </cell>
          <cell r="B2877" t="str">
            <v xml:space="preserve">S/F Male threaded adapter 90 x 75 mm dia for PE Pipe </v>
          </cell>
          <cell r="D2877" t="str">
            <v>Each</v>
          </cell>
          <cell r="E2877" t="str">
            <v>18-851</v>
          </cell>
          <cell r="F2877">
            <v>1374.44</v>
          </cell>
        </row>
        <row r="2878">
          <cell r="A2878" t="str">
            <v>18-852</v>
          </cell>
          <cell r="B2878" t="str">
            <v xml:space="preserve">S/F Male threaded adapter 110 x 100 mm dia for PE Pipe </v>
          </cell>
          <cell r="D2878" t="str">
            <v>Each</v>
          </cell>
          <cell r="E2878" t="str">
            <v>18-852</v>
          </cell>
          <cell r="F2878">
            <v>3543.9</v>
          </cell>
        </row>
        <row r="2879">
          <cell r="B2879" t="str">
            <v>Female threaded Adapter</v>
          </cell>
        </row>
        <row r="2880">
          <cell r="A2880" t="str">
            <v>18-853</v>
          </cell>
          <cell r="B2880" t="str">
            <v xml:space="preserve">S/F Female threaded adapter 20 x 15 mm dia for PE Pipe </v>
          </cell>
          <cell r="D2880" t="str">
            <v>Each</v>
          </cell>
          <cell r="E2880" t="str">
            <v>18-853</v>
          </cell>
          <cell r="F2880">
            <v>121.59</v>
          </cell>
        </row>
        <row r="2881">
          <cell r="A2881" t="str">
            <v>18-854</v>
          </cell>
          <cell r="B2881" t="str">
            <v xml:space="preserve">S/F Female threaded adapter 20 x 20 mm dia for PE Pipe </v>
          </cell>
          <cell r="D2881" t="str">
            <v>Each</v>
          </cell>
          <cell r="E2881" t="str">
            <v>18-854</v>
          </cell>
          <cell r="F2881">
            <v>135.05000000000001</v>
          </cell>
        </row>
        <row r="2882">
          <cell r="A2882" t="str">
            <v>18-855</v>
          </cell>
          <cell r="B2882" t="str">
            <v xml:space="preserve">S/F Female threaded adapter 25 x 25 mm dia for PE Pipe </v>
          </cell>
          <cell r="D2882" t="str">
            <v>Each</v>
          </cell>
          <cell r="E2882" t="str">
            <v>18-855</v>
          </cell>
          <cell r="F2882">
            <v>159.54</v>
          </cell>
        </row>
        <row r="2883">
          <cell r="A2883" t="str">
            <v>18-856</v>
          </cell>
          <cell r="B2883" t="str">
            <v xml:space="preserve">S/F Female threaded adapter 25 x 20 mm dia for PE Pipe </v>
          </cell>
          <cell r="D2883" t="str">
            <v>Each</v>
          </cell>
          <cell r="E2883" t="str">
            <v>18-856</v>
          </cell>
          <cell r="F2883">
            <v>154.63999999999999</v>
          </cell>
        </row>
        <row r="2884">
          <cell r="A2884" t="str">
            <v>18-857</v>
          </cell>
          <cell r="B2884" t="str">
            <v xml:space="preserve">S/F Female threaded adapter 25 x 15 mm dia for PE Pipe </v>
          </cell>
          <cell r="D2884" t="str">
            <v>Each</v>
          </cell>
          <cell r="E2884" t="str">
            <v>18-857</v>
          </cell>
          <cell r="F2884">
            <v>171.63</v>
          </cell>
        </row>
        <row r="2885">
          <cell r="A2885" t="str">
            <v>18-858</v>
          </cell>
          <cell r="B2885" t="str">
            <v xml:space="preserve">S/F Female threaded adapter 32 x 20 mm dia for PE Pipe </v>
          </cell>
          <cell r="D2885" t="str">
            <v>Each</v>
          </cell>
          <cell r="E2885" t="str">
            <v>18-858</v>
          </cell>
          <cell r="F2885">
            <v>216.93</v>
          </cell>
        </row>
        <row r="2886">
          <cell r="A2886" t="str">
            <v>18-859</v>
          </cell>
          <cell r="B2886" t="str">
            <v xml:space="preserve">S/F Female threaded adapter 32 x 25 mm dia for PE Pipe </v>
          </cell>
          <cell r="D2886" t="str">
            <v>Each</v>
          </cell>
          <cell r="E2886" t="str">
            <v>18-859</v>
          </cell>
          <cell r="F2886">
            <v>220.61</v>
          </cell>
        </row>
        <row r="2887">
          <cell r="A2887" t="str">
            <v>18-860</v>
          </cell>
          <cell r="B2887" t="str">
            <v xml:space="preserve">S/F Female threaded adapter 40 x 25 mm dia for PE Pipe </v>
          </cell>
          <cell r="D2887" t="str">
            <v>Each</v>
          </cell>
          <cell r="E2887" t="str">
            <v>18-860</v>
          </cell>
          <cell r="F2887">
            <v>345.49</v>
          </cell>
        </row>
        <row r="2888">
          <cell r="A2888" t="str">
            <v>18-861</v>
          </cell>
          <cell r="B2888" t="str">
            <v xml:space="preserve">S/F Female threaded adapter 40 x 32 mm dia for PE Pipe </v>
          </cell>
          <cell r="D2888" t="str">
            <v>Each</v>
          </cell>
          <cell r="E2888" t="str">
            <v>18-861</v>
          </cell>
          <cell r="F2888">
            <v>358.27</v>
          </cell>
        </row>
        <row r="2889">
          <cell r="A2889" t="str">
            <v>18-862</v>
          </cell>
          <cell r="B2889" t="str">
            <v xml:space="preserve">S/F Female threaded adapter 50 x 32 mm dia for PE Pipe </v>
          </cell>
          <cell r="D2889" t="str">
            <v>Each</v>
          </cell>
          <cell r="E2889" t="str">
            <v>18-862</v>
          </cell>
          <cell r="F2889">
            <v>600.67999999999995</v>
          </cell>
        </row>
        <row r="2890">
          <cell r="A2890" t="str">
            <v>18-863</v>
          </cell>
          <cell r="B2890" t="str">
            <v xml:space="preserve">S/F Female threaded adapter 50 x 40 mm dia for PE Pipe </v>
          </cell>
          <cell r="D2890" t="str">
            <v>Each</v>
          </cell>
          <cell r="E2890" t="str">
            <v>18-863</v>
          </cell>
          <cell r="F2890">
            <v>604.35</v>
          </cell>
        </row>
        <row r="2891">
          <cell r="A2891" t="str">
            <v>18-864</v>
          </cell>
          <cell r="B2891" t="str">
            <v xml:space="preserve">S/F Female threaded adapter 63 x 50 mm dia for PE Pipe </v>
          </cell>
          <cell r="D2891" t="str">
            <v>Each</v>
          </cell>
          <cell r="E2891" t="str">
            <v>18-864</v>
          </cell>
          <cell r="F2891">
            <v>821.05</v>
          </cell>
        </row>
        <row r="2892">
          <cell r="A2892" t="str">
            <v>18-865</v>
          </cell>
          <cell r="B2892" t="str">
            <v xml:space="preserve">S/F Female threaded adapter 75 x 63 mm dia for PE Pipe </v>
          </cell>
          <cell r="D2892" t="str">
            <v>Each</v>
          </cell>
          <cell r="E2892" t="str">
            <v>18-865</v>
          </cell>
          <cell r="F2892">
            <v>1239.76</v>
          </cell>
        </row>
        <row r="2893">
          <cell r="A2893" t="str">
            <v>18-866</v>
          </cell>
          <cell r="B2893" t="str">
            <v xml:space="preserve">S/F Female threaded adapter 90 x 75 mm dia for PE Pipe </v>
          </cell>
          <cell r="D2893" t="str">
            <v>Each</v>
          </cell>
          <cell r="E2893" t="str">
            <v>18-866</v>
          </cell>
          <cell r="F2893">
            <v>1555.63</v>
          </cell>
        </row>
        <row r="2894">
          <cell r="A2894" t="str">
            <v>18-867</v>
          </cell>
          <cell r="B2894" t="str">
            <v xml:space="preserve">Same as item 18-836 to 18-839, 18-853 to 18-856 but fixing only </v>
          </cell>
          <cell r="D2894" t="str">
            <v>Each</v>
          </cell>
          <cell r="E2894" t="str">
            <v>18-867</v>
          </cell>
          <cell r="F2894">
            <v>30.99</v>
          </cell>
        </row>
        <row r="2895">
          <cell r="A2895" t="str">
            <v>18-868</v>
          </cell>
          <cell r="B2895" t="str">
            <v xml:space="preserve">Same as item 18-840 to 18-844, 18-857 to 18-860 but fixing only </v>
          </cell>
          <cell r="D2895" t="str">
            <v>Each</v>
          </cell>
          <cell r="E2895" t="str">
            <v>18-868</v>
          </cell>
          <cell r="F2895">
            <v>51.65</v>
          </cell>
        </row>
        <row r="2896">
          <cell r="A2896" t="str">
            <v>18-869</v>
          </cell>
          <cell r="B2896" t="str">
            <v xml:space="preserve">Same as item 18-845 to 18-852, 18-861 to 18-866 but fixing only </v>
          </cell>
          <cell r="D2896" t="str">
            <v>Each</v>
          </cell>
          <cell r="E2896" t="str">
            <v>18-869</v>
          </cell>
          <cell r="F2896">
            <v>61.99</v>
          </cell>
        </row>
        <row r="2897">
          <cell r="A2897" t="str">
            <v>18-870</v>
          </cell>
          <cell r="B2897" t="str">
            <v xml:space="preserve">Add to item 18-836 to 18-839, 18-853 to  18- 856 18-867 if removal  only </v>
          </cell>
          <cell r="D2897" t="str">
            <v>Each</v>
          </cell>
          <cell r="E2897" t="str">
            <v>18-870</v>
          </cell>
          <cell r="F2897">
            <v>23.24</v>
          </cell>
        </row>
        <row r="2898">
          <cell r="A2898" t="str">
            <v>18-871</v>
          </cell>
          <cell r="B2898" t="str">
            <v xml:space="preserve">Add to item 18-840 to 18-844, 18-857 to  18- 860 18-868 if removal  only </v>
          </cell>
          <cell r="D2898" t="str">
            <v>Each</v>
          </cell>
          <cell r="E2898" t="str">
            <v>18-871</v>
          </cell>
          <cell r="F2898">
            <v>38.74</v>
          </cell>
        </row>
        <row r="2899">
          <cell r="A2899" t="str">
            <v>18-872</v>
          </cell>
          <cell r="B2899" t="str">
            <v xml:space="preserve">Add to item 18-845 to 18-852, 18-861 to  18- 866 18-869 if removal  only </v>
          </cell>
          <cell r="D2899" t="str">
            <v>Each</v>
          </cell>
          <cell r="E2899" t="str">
            <v>18-872</v>
          </cell>
          <cell r="F2899">
            <v>46.49</v>
          </cell>
        </row>
        <row r="2900">
          <cell r="B2900" t="str">
            <v>End Cap</v>
          </cell>
        </row>
        <row r="2901">
          <cell r="A2901" t="str">
            <v>18-873</v>
          </cell>
          <cell r="B2901" t="str">
            <v xml:space="preserve">S/F End Cap 20mm dia for PE pipe </v>
          </cell>
          <cell r="D2901" t="str">
            <v>Each</v>
          </cell>
          <cell r="E2901" t="str">
            <v>18-873</v>
          </cell>
          <cell r="F2901">
            <v>97.8</v>
          </cell>
        </row>
        <row r="2902">
          <cell r="A2902" t="str">
            <v>18-874</v>
          </cell>
          <cell r="B2902" t="str">
            <v xml:space="preserve">S/F End Cap 25mm dia for PE pipe </v>
          </cell>
          <cell r="D2902" t="str">
            <v>Each</v>
          </cell>
          <cell r="E2902" t="str">
            <v>18-874</v>
          </cell>
          <cell r="F2902">
            <v>112.49</v>
          </cell>
        </row>
        <row r="2903">
          <cell r="A2903" t="str">
            <v>18-875</v>
          </cell>
          <cell r="B2903" t="str">
            <v xml:space="preserve">S/F End Cap 32mm dia for PE pipe </v>
          </cell>
          <cell r="D2903" t="str">
            <v>Each</v>
          </cell>
          <cell r="E2903" t="str">
            <v>18-875</v>
          </cell>
          <cell r="F2903">
            <v>157.79</v>
          </cell>
        </row>
        <row r="2904">
          <cell r="A2904" t="str">
            <v>18-876</v>
          </cell>
          <cell r="B2904" t="str">
            <v xml:space="preserve">S/F End Cap 40mm dia for PE pipe </v>
          </cell>
          <cell r="D2904" t="str">
            <v>Each</v>
          </cell>
          <cell r="E2904" t="str">
            <v>18-876</v>
          </cell>
          <cell r="F2904">
            <v>288.08999999999997</v>
          </cell>
        </row>
        <row r="2905">
          <cell r="A2905" t="str">
            <v>18-877</v>
          </cell>
          <cell r="B2905" t="str">
            <v xml:space="preserve">S/F End Cap 50mm dia for PE pipe </v>
          </cell>
          <cell r="D2905" t="str">
            <v>Each</v>
          </cell>
          <cell r="E2905" t="str">
            <v>18-877</v>
          </cell>
          <cell r="F2905">
            <v>483.98</v>
          </cell>
        </row>
        <row r="2906">
          <cell r="A2906" t="str">
            <v>18-878</v>
          </cell>
          <cell r="B2906" t="str">
            <v xml:space="preserve">S/F End Cap 63mm dia for PE pipe </v>
          </cell>
          <cell r="D2906" t="str">
            <v>Each</v>
          </cell>
          <cell r="E2906" t="str">
            <v>18-878</v>
          </cell>
          <cell r="F2906">
            <v>640.69000000000005</v>
          </cell>
        </row>
        <row r="2907">
          <cell r="A2907" t="str">
            <v>18-879</v>
          </cell>
          <cell r="B2907" t="str">
            <v xml:space="preserve">S/F End Cap 75mm dia for PE pipe </v>
          </cell>
          <cell r="D2907" t="str">
            <v>Each</v>
          </cell>
          <cell r="E2907" t="str">
            <v>18-879</v>
          </cell>
          <cell r="F2907">
            <v>957.1</v>
          </cell>
        </row>
        <row r="2908">
          <cell r="A2908" t="str">
            <v>18-880</v>
          </cell>
          <cell r="B2908" t="str">
            <v xml:space="preserve">S/F End Cap 90mm dia for PE pipe </v>
          </cell>
          <cell r="D2908" t="str">
            <v>Each</v>
          </cell>
          <cell r="E2908" t="str">
            <v>18-880</v>
          </cell>
          <cell r="F2908">
            <v>1582.71</v>
          </cell>
        </row>
        <row r="2909">
          <cell r="A2909" t="str">
            <v>18-881</v>
          </cell>
          <cell r="B2909" t="str">
            <v xml:space="preserve">S/F End Cap 110mm dia for PE pipe </v>
          </cell>
          <cell r="D2909" t="str">
            <v>Each</v>
          </cell>
          <cell r="E2909" t="str">
            <v>18-881</v>
          </cell>
          <cell r="F2909">
            <v>2476.4499999999998</v>
          </cell>
        </row>
        <row r="2910">
          <cell r="A2910" t="str">
            <v>18-882</v>
          </cell>
          <cell r="B2910" t="str">
            <v>S/F End Cap 125mm dia for PE pipe but fusion fitting</v>
          </cell>
          <cell r="D2910" t="str">
            <v>Each</v>
          </cell>
          <cell r="E2910" t="str">
            <v>18-882</v>
          </cell>
          <cell r="F2910">
            <v>2559.02</v>
          </cell>
        </row>
        <row r="2911">
          <cell r="A2911" t="str">
            <v>18-883</v>
          </cell>
          <cell r="B2911" t="str">
            <v>S/F End Cap 160mm dia for PE pipe but fusion fitting</v>
          </cell>
          <cell r="D2911" t="str">
            <v>Each</v>
          </cell>
          <cell r="E2911" t="str">
            <v>18-883</v>
          </cell>
          <cell r="F2911">
            <v>3133.22</v>
          </cell>
        </row>
        <row r="2912">
          <cell r="A2912" t="str">
            <v>18-884</v>
          </cell>
          <cell r="B2912" t="str">
            <v>S/F End Cap 180mm dia for PE pipe but fusion fitting</v>
          </cell>
          <cell r="D2912" t="str">
            <v>Each</v>
          </cell>
          <cell r="E2912" t="str">
            <v>18-884</v>
          </cell>
          <cell r="F2912">
            <v>3715.98</v>
          </cell>
        </row>
        <row r="2913">
          <cell r="A2913" t="str">
            <v>18-885</v>
          </cell>
          <cell r="B2913" t="str">
            <v xml:space="preserve">Same as item 18-873 to 18-875,  but fixing only </v>
          </cell>
          <cell r="D2913" t="str">
            <v>Each</v>
          </cell>
          <cell r="E2913" t="str">
            <v>18-885</v>
          </cell>
          <cell r="F2913">
            <v>20.67</v>
          </cell>
        </row>
        <row r="2914">
          <cell r="A2914" t="str">
            <v>18-886</v>
          </cell>
          <cell r="B2914" t="str">
            <v xml:space="preserve">Same as item 18-876 to 18-878, but fixing only </v>
          </cell>
          <cell r="D2914" t="str">
            <v>Each</v>
          </cell>
          <cell r="E2914" t="str">
            <v>18-886</v>
          </cell>
          <cell r="F2914">
            <v>30.99</v>
          </cell>
        </row>
        <row r="2915">
          <cell r="A2915" t="str">
            <v>18-887</v>
          </cell>
          <cell r="B2915" t="str">
            <v xml:space="preserve">Same as item 18-879 to 18-881, but fixing only </v>
          </cell>
          <cell r="D2915" t="str">
            <v>Each</v>
          </cell>
          <cell r="E2915" t="str">
            <v>18-887</v>
          </cell>
          <cell r="F2915">
            <v>41.32</v>
          </cell>
        </row>
        <row r="2916">
          <cell r="A2916" t="str">
            <v>18-888</v>
          </cell>
          <cell r="B2916" t="str">
            <v xml:space="preserve">Same as item 18-882 to 18-884, but fixing only </v>
          </cell>
          <cell r="D2916" t="str">
            <v>Each</v>
          </cell>
          <cell r="E2916" t="str">
            <v>18-888</v>
          </cell>
          <cell r="F2916">
            <v>51.65</v>
          </cell>
        </row>
        <row r="2917">
          <cell r="A2917" t="str">
            <v>18-889</v>
          </cell>
          <cell r="B2917" t="str">
            <v xml:space="preserve">Add to item 18-873 to 18-875, or  18-885 if removal  only </v>
          </cell>
          <cell r="D2917" t="str">
            <v>Each</v>
          </cell>
          <cell r="E2917" t="str">
            <v>18-889</v>
          </cell>
          <cell r="F2917">
            <v>15.5</v>
          </cell>
        </row>
        <row r="2918">
          <cell r="A2918" t="str">
            <v>18-890</v>
          </cell>
          <cell r="B2918" t="str">
            <v xml:space="preserve">Add to item 18-876 to 18-878, or  18-886 if removal  only </v>
          </cell>
          <cell r="D2918" t="str">
            <v>Each</v>
          </cell>
          <cell r="E2918" t="str">
            <v>18-890</v>
          </cell>
          <cell r="F2918">
            <v>23.24</v>
          </cell>
        </row>
        <row r="2919">
          <cell r="A2919" t="str">
            <v>18-891</v>
          </cell>
          <cell r="B2919" t="str">
            <v xml:space="preserve">Add to item 18-879 to 18-881, or  18-887 if removal  only </v>
          </cell>
          <cell r="D2919" t="str">
            <v>Each</v>
          </cell>
          <cell r="E2919" t="str">
            <v>18-891</v>
          </cell>
          <cell r="F2919">
            <v>30.99</v>
          </cell>
        </row>
        <row r="2920">
          <cell r="A2920" t="str">
            <v>18-892</v>
          </cell>
          <cell r="B2920" t="str">
            <v xml:space="preserve">Add to item 18-882 to 18-884, or 18- 888 if removal  only </v>
          </cell>
          <cell r="D2920" t="str">
            <v>Each</v>
          </cell>
          <cell r="E2920" t="str">
            <v>18-892</v>
          </cell>
          <cell r="F2920">
            <v>38.74</v>
          </cell>
        </row>
        <row r="2921">
          <cell r="B2921" t="str">
            <v>PPR Pipe (Poly propylene random)</v>
          </cell>
        </row>
        <row r="2922">
          <cell r="A2922" t="str">
            <v>18-893</v>
          </cell>
          <cell r="B2922" t="str">
            <v>S/F PPR Pipe (poly propylene random) with all fittings i.e socket bend tee elbow where required 20mm dia class PN-20(excl eczcavation)</v>
          </cell>
          <cell r="D2922" t="str">
            <v>Meter</v>
          </cell>
          <cell r="E2922" t="str">
            <v>18-893</v>
          </cell>
          <cell r="F2922">
            <v>184.49</v>
          </cell>
        </row>
        <row r="2923">
          <cell r="A2923" t="str">
            <v>18-894</v>
          </cell>
          <cell r="B2923" t="str">
            <v>S/F PPR Pipe (poly propylene random) with all fittings i.e socket bend tee elbow where required 25mm dia class PN-20(excl eczcavation)</v>
          </cell>
          <cell r="D2923" t="str">
            <v>Meter</v>
          </cell>
          <cell r="E2923" t="str">
            <v>18-894</v>
          </cell>
          <cell r="F2923">
            <v>219.99</v>
          </cell>
        </row>
        <row r="2924">
          <cell r="A2924" t="str">
            <v>18-895</v>
          </cell>
          <cell r="B2924" t="str">
            <v>S/F PPR Pipe (poly propylene random) with all fittings i.e socket bend tee elbow where required 32mm dia class PN-20(excl eczcavation)</v>
          </cell>
          <cell r="D2924" t="str">
            <v>Meter</v>
          </cell>
          <cell r="E2924" t="str">
            <v>18-895</v>
          </cell>
          <cell r="F2924">
            <v>333.17</v>
          </cell>
        </row>
        <row r="2925">
          <cell r="A2925" t="str">
            <v>18-896</v>
          </cell>
          <cell r="B2925" t="str">
            <v>S/F PPR Pipe (poly propylene random) with all fittings i.e socket bend tee elbow where required 40mm dia class PN-20(excl eczcavation)</v>
          </cell>
          <cell r="D2925" t="str">
            <v>Meter</v>
          </cell>
          <cell r="E2925" t="str">
            <v>18-896</v>
          </cell>
          <cell r="F2925">
            <v>498.98</v>
          </cell>
        </row>
        <row r="2926">
          <cell r="A2926" t="str">
            <v>18-897</v>
          </cell>
          <cell r="B2926" t="str">
            <v>S/F PPR Pipe (poly propylene random) with all fittings i.e socket bend tee elbow where required 50mm dia class PN-20(excl eczcavation)</v>
          </cell>
          <cell r="D2926" t="str">
            <v>Meter</v>
          </cell>
          <cell r="E2926" t="str">
            <v>18-897</v>
          </cell>
          <cell r="F2926">
            <v>855.48</v>
          </cell>
        </row>
        <row r="2927">
          <cell r="A2927" t="str">
            <v>18-898</v>
          </cell>
          <cell r="B2927" t="str">
            <v>S/F PPR Pipe (poly propylene random) with all fittings i.e socket bend tee elbow where required 63mm dia class PN-20(excl eczcavation)</v>
          </cell>
          <cell r="D2927" t="str">
            <v>Meter</v>
          </cell>
          <cell r="E2927" t="str">
            <v>18-898</v>
          </cell>
          <cell r="F2927">
            <v>1253.23</v>
          </cell>
        </row>
        <row r="2928">
          <cell r="A2928" t="str">
            <v>18-899</v>
          </cell>
          <cell r="B2928" t="str">
            <v>S/F PPR Pipe (poly propylene random) with all fittings i.e socket bend tee elbow where required 75mm dia class PN-20(excl eczcavation)</v>
          </cell>
          <cell r="D2928" t="str">
            <v>Meter</v>
          </cell>
          <cell r="E2928" t="str">
            <v>18-899</v>
          </cell>
          <cell r="F2928">
            <v>2131.0500000000002</v>
          </cell>
        </row>
        <row r="2929">
          <cell r="A2929" t="str">
            <v>18-900</v>
          </cell>
          <cell r="B2929" t="str">
            <v>S/F PPR Pipe (poly propylene random) with all fittings i.e socket bend tee elbow where required 90mm dia class PN-20(excl eczcavation)</v>
          </cell>
          <cell r="D2929" t="str">
            <v>Meter</v>
          </cell>
          <cell r="E2929" t="str">
            <v>18-900</v>
          </cell>
          <cell r="F2929">
            <v>3281.9</v>
          </cell>
        </row>
        <row r="2930">
          <cell r="A2930" t="str">
            <v>18-901</v>
          </cell>
          <cell r="B2930" t="str">
            <v>S/F PPR Pipe (poly propylene random) with all fittings i.e socket bend tee elbow where required 110mm dia class PN-20(excl eczcavation)</v>
          </cell>
          <cell r="D2930" t="str">
            <v>Meter</v>
          </cell>
          <cell r="E2930" t="str">
            <v>18-901</v>
          </cell>
          <cell r="F2930">
            <v>4965.3100000000004</v>
          </cell>
        </row>
        <row r="2931">
          <cell r="A2931" t="str">
            <v>18-902</v>
          </cell>
          <cell r="B2931" t="str">
            <v xml:space="preserve">Same as item 18-893 to 18-895, but fixing only </v>
          </cell>
          <cell r="D2931" t="str">
            <v>Meter</v>
          </cell>
          <cell r="E2931" t="str">
            <v>18-902</v>
          </cell>
          <cell r="F2931">
            <v>51.65</v>
          </cell>
        </row>
        <row r="2932">
          <cell r="A2932" t="str">
            <v>18-903</v>
          </cell>
          <cell r="B2932" t="str">
            <v xml:space="preserve">Same as item 18-896 to 18-898, but fixing only </v>
          </cell>
          <cell r="D2932" t="str">
            <v>Meter</v>
          </cell>
          <cell r="E2932" t="str">
            <v>18-903</v>
          </cell>
          <cell r="F2932">
            <v>72.31</v>
          </cell>
        </row>
        <row r="2933">
          <cell r="A2933" t="str">
            <v>18-904</v>
          </cell>
          <cell r="B2933" t="str">
            <v xml:space="preserve">Same as item 18-899 to 18-901, but fixing only </v>
          </cell>
          <cell r="D2933" t="str">
            <v>Meter</v>
          </cell>
          <cell r="E2933" t="str">
            <v>18-904</v>
          </cell>
          <cell r="F2933">
            <v>103.31</v>
          </cell>
        </row>
        <row r="2934">
          <cell r="A2934" t="str">
            <v>18-905</v>
          </cell>
          <cell r="B2934" t="str">
            <v xml:space="preserve">Add to item 18-893 to 18-895, or  18-902 if removal  only </v>
          </cell>
          <cell r="D2934" t="str">
            <v>Meter</v>
          </cell>
          <cell r="E2934" t="str">
            <v>18-905</v>
          </cell>
          <cell r="F2934">
            <v>38.74</v>
          </cell>
        </row>
        <row r="2935">
          <cell r="A2935" t="str">
            <v>18-906</v>
          </cell>
          <cell r="B2935" t="str">
            <v xml:space="preserve">Add to item 18-896 to 18-898, or  18-903 if removal  only </v>
          </cell>
          <cell r="D2935" t="str">
            <v>Meter</v>
          </cell>
          <cell r="E2935" t="str">
            <v>18-906</v>
          </cell>
          <cell r="F2935">
            <v>54.24</v>
          </cell>
        </row>
        <row r="2936">
          <cell r="A2936" t="str">
            <v>18-907</v>
          </cell>
          <cell r="B2936" t="str">
            <v xml:space="preserve">Add to item 18-899 to 18-901, or  18-904 if removal  only </v>
          </cell>
          <cell r="D2936" t="str">
            <v>Meter</v>
          </cell>
          <cell r="E2936" t="str">
            <v>18-907</v>
          </cell>
          <cell r="F2936">
            <v>77.47</v>
          </cell>
        </row>
        <row r="2937">
          <cell r="A2937" t="str">
            <v>18-908</v>
          </cell>
          <cell r="B2937" t="str">
            <v xml:space="preserve">S/F (poly propylene random) PPR Coupler / socket 20mm dia </v>
          </cell>
          <cell r="D2937" t="str">
            <v>Each</v>
          </cell>
          <cell r="E2937" t="str">
            <v>18-908</v>
          </cell>
          <cell r="F2937">
            <v>57.76</v>
          </cell>
        </row>
        <row r="2938">
          <cell r="B2938" t="str">
            <v xml:space="preserve">Coupler/Socket </v>
          </cell>
          <cell r="F2938">
            <v>51.27</v>
          </cell>
        </row>
        <row r="2939">
          <cell r="A2939" t="str">
            <v>18-909</v>
          </cell>
          <cell r="B2939" t="str">
            <v xml:space="preserve">S/F PPR Coupler/socket 20mm dia </v>
          </cell>
          <cell r="D2939" t="str">
            <v>Each</v>
          </cell>
          <cell r="E2939" t="str">
            <v>18-909</v>
          </cell>
          <cell r="F2939">
            <v>51.27</v>
          </cell>
        </row>
        <row r="2940">
          <cell r="A2940" t="str">
            <v>18-909</v>
          </cell>
          <cell r="B2940" t="str">
            <v xml:space="preserve">S/F PPR Coupler/socket 25mm dia </v>
          </cell>
          <cell r="D2940" t="str">
            <v>Each</v>
          </cell>
          <cell r="E2940" t="str">
            <v>18-909</v>
          </cell>
          <cell r="F2940">
            <v>51.27</v>
          </cell>
        </row>
        <row r="2941">
          <cell r="A2941" t="str">
            <v>18-910</v>
          </cell>
          <cell r="B2941" t="str">
            <v xml:space="preserve">S/F PPR Coupler/socket 32mm dia </v>
          </cell>
          <cell r="D2941" t="str">
            <v>Each</v>
          </cell>
          <cell r="E2941" t="str">
            <v>18-910</v>
          </cell>
          <cell r="F2941">
            <v>63.52</v>
          </cell>
        </row>
        <row r="2942">
          <cell r="A2942" t="str">
            <v>18-911</v>
          </cell>
          <cell r="B2942" t="str">
            <v xml:space="preserve">S/F PPR Coupler/socket 40mm dia </v>
          </cell>
          <cell r="D2942" t="str">
            <v>Each</v>
          </cell>
          <cell r="E2942" t="str">
            <v>18-911</v>
          </cell>
          <cell r="F2942">
            <v>112.33</v>
          </cell>
        </row>
        <row r="2943">
          <cell r="A2943" t="str">
            <v>18-912</v>
          </cell>
          <cell r="B2943" t="str">
            <v xml:space="preserve">S/F PPR Coupler/socket 50mm dia </v>
          </cell>
          <cell r="D2943" t="str">
            <v>Each</v>
          </cell>
          <cell r="E2943" t="str">
            <v>18-912</v>
          </cell>
          <cell r="F2943">
            <v>195.58</v>
          </cell>
        </row>
        <row r="2944">
          <cell r="A2944" t="str">
            <v>18-913</v>
          </cell>
          <cell r="B2944" t="str">
            <v xml:space="preserve">S/F PPR Coupler/socket 63mm dia </v>
          </cell>
          <cell r="D2944" t="str">
            <v>Each</v>
          </cell>
          <cell r="E2944" t="str">
            <v>18-913</v>
          </cell>
          <cell r="F2944">
            <v>311.27999999999997</v>
          </cell>
        </row>
        <row r="2945">
          <cell r="A2945" t="str">
            <v>18-914</v>
          </cell>
          <cell r="B2945" t="str">
            <v xml:space="preserve">S/F PPR Coupler/socket 75mm dia </v>
          </cell>
          <cell r="D2945" t="str">
            <v>Each</v>
          </cell>
          <cell r="E2945" t="str">
            <v>18-914</v>
          </cell>
          <cell r="F2945">
            <v>786.23</v>
          </cell>
        </row>
        <row r="2946">
          <cell r="A2946" t="str">
            <v>18-915</v>
          </cell>
          <cell r="B2946" t="str">
            <v xml:space="preserve">S/F PPR Coupler/socket 90mm dia </v>
          </cell>
          <cell r="D2946" t="str">
            <v>Each</v>
          </cell>
          <cell r="E2946" t="str">
            <v>18-915</v>
          </cell>
          <cell r="F2946">
            <v>1274.73</v>
          </cell>
        </row>
        <row r="2947">
          <cell r="A2947" t="str">
            <v>18-916</v>
          </cell>
          <cell r="B2947" t="str">
            <v xml:space="preserve">S/F PPR Coupler/socket 110mm dia </v>
          </cell>
          <cell r="D2947" t="str">
            <v>Each</v>
          </cell>
          <cell r="E2947" t="str">
            <v>18-916</v>
          </cell>
          <cell r="F2947">
            <v>2194.1799999999998</v>
          </cell>
        </row>
        <row r="2948">
          <cell r="B2948" t="str">
            <v>Reducing Coupler / Socket</v>
          </cell>
        </row>
        <row r="2949">
          <cell r="A2949" t="str">
            <v>18-917</v>
          </cell>
          <cell r="B2949" t="str">
            <v xml:space="preserve">S/F Reducing Coupler / Socket 25 x 20 mm dia </v>
          </cell>
          <cell r="D2949" t="str">
            <v>Each</v>
          </cell>
          <cell r="E2949" t="str">
            <v>18-917</v>
          </cell>
          <cell r="F2949">
            <v>52.81</v>
          </cell>
        </row>
        <row r="2950">
          <cell r="A2950" t="str">
            <v>18-918</v>
          </cell>
          <cell r="B2950" t="str">
            <v xml:space="preserve">S/F Reducing Coupler / Socket 32 x 20 mm dia </v>
          </cell>
          <cell r="D2950" t="str">
            <v>Each</v>
          </cell>
          <cell r="E2950" t="str">
            <v>18-918</v>
          </cell>
          <cell r="F2950">
            <v>59.32</v>
          </cell>
        </row>
        <row r="2951">
          <cell r="A2951" t="str">
            <v>18-919</v>
          </cell>
          <cell r="B2951" t="str">
            <v xml:space="preserve">S/F Reducing Coupler / Socket 32 x 25 mm dia </v>
          </cell>
          <cell r="D2951" t="str">
            <v>Each</v>
          </cell>
          <cell r="E2951" t="str">
            <v>18-919</v>
          </cell>
          <cell r="F2951">
            <v>57.4</v>
          </cell>
        </row>
        <row r="2952">
          <cell r="A2952" t="str">
            <v>18-920</v>
          </cell>
          <cell r="B2952" t="str">
            <v xml:space="preserve">S/F Reducing Coupler / Socket 40 x 20mm 40 x 25mm or 40 x 32 mm dia </v>
          </cell>
          <cell r="D2952" t="str">
            <v>Each</v>
          </cell>
          <cell r="E2952" t="str">
            <v>18-920</v>
          </cell>
          <cell r="F2952">
            <v>113.55</v>
          </cell>
        </row>
        <row r="2953">
          <cell r="A2953" t="str">
            <v>18-921</v>
          </cell>
          <cell r="B2953" t="str">
            <v xml:space="preserve">S/F Reducing Coupler / Socket 50 x 25mm 50 x 32mm or 50 x 40 mm dia </v>
          </cell>
          <cell r="D2953" t="str">
            <v>Each</v>
          </cell>
          <cell r="E2953" t="str">
            <v>18-921</v>
          </cell>
          <cell r="F2953">
            <v>137.72999999999999</v>
          </cell>
        </row>
        <row r="2954">
          <cell r="A2954" t="str">
            <v>18-922</v>
          </cell>
          <cell r="B2954" t="str">
            <v xml:space="preserve">S/F Reducing Coupler / Socket 63 x 25 mm dia </v>
          </cell>
          <cell r="D2954" t="str">
            <v>Each</v>
          </cell>
          <cell r="E2954" t="str">
            <v>18-922</v>
          </cell>
          <cell r="F2954">
            <v>245.78</v>
          </cell>
        </row>
        <row r="2955">
          <cell r="A2955" t="str">
            <v>18-923</v>
          </cell>
          <cell r="B2955" t="str">
            <v xml:space="preserve">S/F Reducing Coupler / Socket 63 x 35mm 63 x 40mm or 63 x 50 mm dia </v>
          </cell>
          <cell r="D2955" t="str">
            <v>Each</v>
          </cell>
          <cell r="E2955" t="str">
            <v>18-923</v>
          </cell>
          <cell r="F2955">
            <v>270.19</v>
          </cell>
        </row>
        <row r="2956">
          <cell r="A2956" t="str">
            <v>18-924</v>
          </cell>
          <cell r="B2956" t="str">
            <v xml:space="preserve">S/F Reducing Coupler / Socket 75 x 63 mm dia </v>
          </cell>
          <cell r="D2956" t="str">
            <v>Each</v>
          </cell>
          <cell r="E2956" t="str">
            <v>18-924</v>
          </cell>
          <cell r="F2956">
            <v>1031.0899999999999</v>
          </cell>
        </row>
        <row r="2957">
          <cell r="A2957" t="str">
            <v>18-925</v>
          </cell>
          <cell r="B2957" t="str">
            <v xml:space="preserve">S/F Reducing Coupler / Socket 90 x 63mm  or 90 x 75 mm dia </v>
          </cell>
          <cell r="D2957" t="str">
            <v>Each</v>
          </cell>
          <cell r="E2957" t="str">
            <v>18-925</v>
          </cell>
          <cell r="F2957">
            <v>1144.3399999999999</v>
          </cell>
        </row>
        <row r="2958">
          <cell r="A2958" t="str">
            <v>18-926</v>
          </cell>
          <cell r="B2958" t="str">
            <v xml:space="preserve">S/F Reducing Coupler / Socket 110 x 90mm  dia </v>
          </cell>
          <cell r="D2958" t="str">
            <v>Each</v>
          </cell>
          <cell r="E2958" t="str">
            <v>18-926</v>
          </cell>
          <cell r="F2958">
            <v>1725.34</v>
          </cell>
        </row>
        <row r="2959">
          <cell r="A2959" t="str">
            <v>18-927</v>
          </cell>
          <cell r="B2959" t="str">
            <v xml:space="preserve">Same as item 18-908 to 18-910, 18-917 to 18-919 but fixing only </v>
          </cell>
          <cell r="D2959" t="str">
            <v>Each</v>
          </cell>
          <cell r="E2959" t="str">
            <v>18-927</v>
          </cell>
          <cell r="F2959">
            <v>20.67</v>
          </cell>
        </row>
        <row r="2960">
          <cell r="A2960" t="str">
            <v>18-928</v>
          </cell>
          <cell r="B2960" t="str">
            <v xml:space="preserve">Same as item 18-911 to 18-913, 18-920 to 18-922 but fixing only </v>
          </cell>
          <cell r="D2960" t="str">
            <v>Each</v>
          </cell>
          <cell r="E2960" t="str">
            <v>18-928</v>
          </cell>
          <cell r="F2960">
            <v>41.32</v>
          </cell>
        </row>
        <row r="2961">
          <cell r="A2961" t="str">
            <v>18-929</v>
          </cell>
          <cell r="B2961" t="str">
            <v xml:space="preserve">Same as item 18-914 to 18-916, 18-923 to 18-926 but fixing only </v>
          </cell>
          <cell r="D2961" t="str">
            <v>Each</v>
          </cell>
          <cell r="E2961" t="str">
            <v>18-929</v>
          </cell>
          <cell r="F2961">
            <v>51.66</v>
          </cell>
        </row>
        <row r="2962">
          <cell r="A2962" t="str">
            <v>18-930</v>
          </cell>
          <cell r="B2962" t="str">
            <v xml:space="preserve">Add to item 18-908 to 18-910, or  18-917 to 18-919 to 18-927 if removal  only </v>
          </cell>
          <cell r="D2962" t="str">
            <v>Each</v>
          </cell>
          <cell r="E2962" t="str">
            <v>18-930</v>
          </cell>
          <cell r="F2962">
            <v>15.5</v>
          </cell>
        </row>
        <row r="2963">
          <cell r="A2963" t="str">
            <v>18-931</v>
          </cell>
          <cell r="B2963" t="str">
            <v xml:space="preserve">Add to item 18-911 to 18-913, or  18-920 to 18-922 to 18-928 if removal  only </v>
          </cell>
          <cell r="D2963" t="str">
            <v>Each</v>
          </cell>
          <cell r="E2963" t="str">
            <v>18-931</v>
          </cell>
          <cell r="F2963">
            <v>30.99</v>
          </cell>
        </row>
        <row r="2964">
          <cell r="A2964" t="str">
            <v>18-932</v>
          </cell>
          <cell r="B2964" t="str">
            <v xml:space="preserve">Add to item 18-914 to 18-916, or  18-923 to 18-926 to 18-929 if removal  only </v>
          </cell>
          <cell r="D2964" t="str">
            <v>Each</v>
          </cell>
          <cell r="E2964" t="str">
            <v>18-932</v>
          </cell>
          <cell r="F2964">
            <v>38.74</v>
          </cell>
        </row>
        <row r="2965">
          <cell r="B2965" t="str">
            <v>Equal Tee</v>
          </cell>
        </row>
        <row r="2966">
          <cell r="A2966" t="str">
            <v>18-933</v>
          </cell>
          <cell r="B2966" t="str">
            <v>S/F Tee Equal 20mm dia for PPR pipe</v>
          </cell>
          <cell r="D2966" t="str">
            <v>Each</v>
          </cell>
          <cell r="E2966" t="str">
            <v>18-933</v>
          </cell>
          <cell r="F2966">
            <v>78.73</v>
          </cell>
        </row>
        <row r="2967">
          <cell r="A2967" t="str">
            <v>18-934</v>
          </cell>
          <cell r="B2967" t="str">
            <v>S/F Tee Equal 25mm dia for PPR pipe</v>
          </cell>
          <cell r="D2967" t="str">
            <v>Each</v>
          </cell>
          <cell r="E2967" t="str">
            <v>18-934</v>
          </cell>
          <cell r="F2967">
            <v>86.08</v>
          </cell>
        </row>
        <row r="2968">
          <cell r="A2968" t="str">
            <v>18-935</v>
          </cell>
          <cell r="B2968" t="str">
            <v>S/F Tee Equal 32mm dia for PPR pipe</v>
          </cell>
          <cell r="D2968" t="str">
            <v>Each</v>
          </cell>
          <cell r="E2968" t="str">
            <v>18-935</v>
          </cell>
          <cell r="F2968">
            <v>104.45</v>
          </cell>
        </row>
        <row r="2969">
          <cell r="A2969" t="str">
            <v>18-936</v>
          </cell>
          <cell r="B2969" t="str">
            <v>S/F Tee Equal 40mm dia for PPR pipe</v>
          </cell>
          <cell r="D2969" t="str">
            <v>Each</v>
          </cell>
          <cell r="E2969" t="str">
            <v>18-936</v>
          </cell>
          <cell r="F2969">
            <v>186.33</v>
          </cell>
        </row>
        <row r="2970">
          <cell r="A2970" t="str">
            <v>18-937</v>
          </cell>
          <cell r="B2970" t="str">
            <v>S/F Tee Equal 50mm dia for PPR pipe</v>
          </cell>
          <cell r="D2970" t="str">
            <v>Each</v>
          </cell>
          <cell r="E2970" t="str">
            <v>18-937</v>
          </cell>
          <cell r="F2970">
            <v>357.73</v>
          </cell>
        </row>
        <row r="2971">
          <cell r="A2971" t="str">
            <v>18-938</v>
          </cell>
          <cell r="B2971" t="str">
            <v>S/F Tee Equal 63mm dia for PPR pipe</v>
          </cell>
          <cell r="D2971" t="str">
            <v>Each</v>
          </cell>
          <cell r="E2971" t="str">
            <v>18-938</v>
          </cell>
          <cell r="F2971">
            <v>731.14</v>
          </cell>
        </row>
        <row r="2972">
          <cell r="A2972" t="str">
            <v>18-939</v>
          </cell>
          <cell r="B2972" t="str">
            <v>S/F Tee Equal 75mm dia for PPR pipe</v>
          </cell>
          <cell r="D2972" t="str">
            <v>Each</v>
          </cell>
          <cell r="E2972" t="str">
            <v>18-939</v>
          </cell>
          <cell r="F2972">
            <v>2326.94</v>
          </cell>
        </row>
        <row r="2973">
          <cell r="A2973" t="str">
            <v>18-940</v>
          </cell>
          <cell r="B2973" t="str">
            <v>S/F Tee Equal 90mm dia for PPR pipe</v>
          </cell>
          <cell r="D2973" t="str">
            <v>Each</v>
          </cell>
          <cell r="E2973" t="str">
            <v>18-940</v>
          </cell>
          <cell r="F2973">
            <v>3918.53</v>
          </cell>
        </row>
        <row r="2974">
          <cell r="A2974" t="str">
            <v>18-941</v>
          </cell>
          <cell r="B2974" t="str">
            <v>S/F Tee Equal 110mm dia for PPR pipe</v>
          </cell>
          <cell r="D2974" t="str">
            <v>Each</v>
          </cell>
          <cell r="E2974" t="str">
            <v>18-941</v>
          </cell>
          <cell r="F2974">
            <v>5326.48</v>
          </cell>
        </row>
        <row r="2975">
          <cell r="B2975" t="str">
            <v>Reducing Tee</v>
          </cell>
        </row>
        <row r="2976">
          <cell r="A2976" t="str">
            <v>18-942</v>
          </cell>
          <cell r="B2976" t="str">
            <v>S/F Reducing Tee  25mm x 20mm x 25mm dia for PPR pipe</v>
          </cell>
          <cell r="D2976" t="str">
            <v>Each</v>
          </cell>
          <cell r="E2976" t="str">
            <v>18-942</v>
          </cell>
          <cell r="F2976">
            <v>101.69</v>
          </cell>
        </row>
        <row r="2977">
          <cell r="A2977" t="str">
            <v>18-943</v>
          </cell>
          <cell r="B2977" t="str">
            <v>S/F Reducing Tee  32mm x 20mm x 32mm dia for PPR pipe</v>
          </cell>
          <cell r="D2977" t="str">
            <v>Each</v>
          </cell>
          <cell r="E2977" t="str">
            <v>18-943</v>
          </cell>
          <cell r="F2977">
            <v>120.97</v>
          </cell>
        </row>
        <row r="2978">
          <cell r="A2978" t="str">
            <v>18-944</v>
          </cell>
          <cell r="B2978" t="str">
            <v>S/F Reducing Tee  32mm x 25mm x 32mm dia for PPR pipe</v>
          </cell>
          <cell r="D2978" t="str">
            <v>Each</v>
          </cell>
          <cell r="E2978" t="str">
            <v>18-944</v>
          </cell>
          <cell r="F2978">
            <v>159.54</v>
          </cell>
        </row>
        <row r="2979">
          <cell r="A2979" t="str">
            <v>18-945</v>
          </cell>
          <cell r="B2979" t="str">
            <v>S/F Reducing Tee  40mm x 20mm x 40mm  40mm x 25mm x 40mm or  40mm x 32mm x 40mmdia for PPR pipe</v>
          </cell>
          <cell r="D2979" t="str">
            <v>Each</v>
          </cell>
          <cell r="E2979" t="str">
            <v>18-945</v>
          </cell>
          <cell r="F2979">
            <v>231.63</v>
          </cell>
        </row>
        <row r="2980">
          <cell r="A2980" t="str">
            <v>18-946</v>
          </cell>
          <cell r="B2980" t="str">
            <v>S/F Reducing Tee  50mm x 25mm x 50mm  50mm x 32mm x 50mm or 50mm x 40mm x 50mm dia for PPR pipe</v>
          </cell>
          <cell r="D2980" t="str">
            <v>Each</v>
          </cell>
          <cell r="E2980" t="str">
            <v>18-946</v>
          </cell>
          <cell r="F2980">
            <v>437.31</v>
          </cell>
        </row>
        <row r="2981">
          <cell r="A2981" t="str">
            <v>18-947</v>
          </cell>
          <cell r="B2981" t="str">
            <v>S/F Reducing Tee 63mm x 25mm x 63mm dia for PPR pipe</v>
          </cell>
          <cell r="D2981" t="str">
            <v>Each</v>
          </cell>
          <cell r="E2981" t="str">
            <v>18-947</v>
          </cell>
          <cell r="F2981">
            <v>499.06</v>
          </cell>
        </row>
        <row r="2982">
          <cell r="A2982" t="str">
            <v>18-948</v>
          </cell>
          <cell r="B2982" t="str">
            <v>S/F Reducing Tee 63mm x 32mm x 63mm dia for PPR pipe</v>
          </cell>
          <cell r="D2982" t="str">
            <v>Each</v>
          </cell>
          <cell r="E2982" t="str">
            <v>18-948</v>
          </cell>
          <cell r="F2982">
            <v>537.01</v>
          </cell>
        </row>
        <row r="2983">
          <cell r="A2983" t="str">
            <v>18-949</v>
          </cell>
          <cell r="B2983" t="str">
            <v>S/F Reducing Tee 63mm x 40mm x 63mm or 63x50x63mm dia for PPR pipe</v>
          </cell>
          <cell r="D2983" t="str">
            <v>Each</v>
          </cell>
          <cell r="E2983" t="str">
            <v>18-949</v>
          </cell>
          <cell r="F2983">
            <v>679.03</v>
          </cell>
        </row>
        <row r="2984">
          <cell r="A2984" t="str">
            <v>18-950</v>
          </cell>
          <cell r="B2984" t="str">
            <v>S/F Reducing Tee 75mm x 63mm x 75mm dia for PPR pipe</v>
          </cell>
          <cell r="D2984" t="str">
            <v>Each</v>
          </cell>
          <cell r="E2984" t="str">
            <v>18-950</v>
          </cell>
          <cell r="F2984">
            <v>1898.44</v>
          </cell>
        </row>
        <row r="2985">
          <cell r="A2985" t="str">
            <v>18-951</v>
          </cell>
          <cell r="B2985" t="str">
            <v xml:space="preserve">Same as item 18-933 to 18-935, 18-942 to 18-944 but fixing only </v>
          </cell>
          <cell r="D2985" t="str">
            <v>Each</v>
          </cell>
          <cell r="E2985" t="str">
            <v>18-951</v>
          </cell>
          <cell r="F2985">
            <v>30.99</v>
          </cell>
        </row>
        <row r="2986">
          <cell r="A2986" t="str">
            <v>18-952</v>
          </cell>
          <cell r="B2986" t="str">
            <v xml:space="preserve">Same as item 18-938 to 18-936, 18-945 to 18-946 but fixing only </v>
          </cell>
          <cell r="D2986" t="str">
            <v>Each</v>
          </cell>
          <cell r="E2986" t="str">
            <v>18-952</v>
          </cell>
          <cell r="F2986">
            <v>51.65</v>
          </cell>
        </row>
        <row r="2987">
          <cell r="A2987" t="str">
            <v>18-953</v>
          </cell>
          <cell r="B2987" t="str">
            <v xml:space="preserve">Same as item 18-939 to 18-941, 18-947 to 18-950 but fixing only </v>
          </cell>
          <cell r="D2987" t="str">
            <v>Each</v>
          </cell>
          <cell r="E2987" t="str">
            <v>18-953</v>
          </cell>
          <cell r="F2987">
            <v>61.99</v>
          </cell>
        </row>
        <row r="2988">
          <cell r="A2988" t="str">
            <v>18-954</v>
          </cell>
          <cell r="B2988" t="str">
            <v xml:space="preserve">Add to item 18-938 to 18-935, or  18-942 to 18-944 to 18-951 if removal  only </v>
          </cell>
          <cell r="D2988" t="str">
            <v>Each</v>
          </cell>
          <cell r="E2988" t="str">
            <v>18-954</v>
          </cell>
          <cell r="F2988">
            <v>23.24</v>
          </cell>
        </row>
        <row r="2989">
          <cell r="A2989" t="str">
            <v>18-955</v>
          </cell>
          <cell r="B2989" t="str">
            <v xml:space="preserve">Add to item 18-936 to 18-938, or  18-945 to 18-946 to 18-952 if removal  only </v>
          </cell>
          <cell r="D2989" t="str">
            <v>Each</v>
          </cell>
          <cell r="E2989" t="str">
            <v>18-955</v>
          </cell>
          <cell r="F2989">
            <v>38.74</v>
          </cell>
        </row>
        <row r="2990">
          <cell r="A2990" t="str">
            <v>18-956</v>
          </cell>
          <cell r="B2990" t="str">
            <v xml:space="preserve">Add to item 18-939 to 18-941, or  18-947 to 18-950 to 18-953 if removal  only </v>
          </cell>
          <cell r="D2990" t="str">
            <v>Each</v>
          </cell>
          <cell r="E2990" t="str">
            <v>18-956</v>
          </cell>
          <cell r="F2990">
            <v>46.49</v>
          </cell>
        </row>
        <row r="2991">
          <cell r="B2991" t="str">
            <v xml:space="preserve">Male Threaded Tee </v>
          </cell>
        </row>
        <row r="2992">
          <cell r="A2992" t="str">
            <v>18-957</v>
          </cell>
          <cell r="B2992" t="str">
            <v>S/F Male threaded Tee 20mm x 15mm dia for PPR pipe</v>
          </cell>
          <cell r="D2992" t="str">
            <v>Each</v>
          </cell>
          <cell r="E2992" t="str">
            <v>18-957</v>
          </cell>
          <cell r="F2992">
            <v>352.37</v>
          </cell>
        </row>
        <row r="2993">
          <cell r="A2993" t="str">
            <v>18-958</v>
          </cell>
          <cell r="B2993" t="str">
            <v>S/F Male threaded Tee 20mm x 20mm dia for PPR pipe</v>
          </cell>
          <cell r="D2993" t="str">
            <v>Each</v>
          </cell>
          <cell r="E2993" t="str">
            <v>18-958</v>
          </cell>
          <cell r="F2993">
            <v>645.59</v>
          </cell>
        </row>
        <row r="2994">
          <cell r="A2994" t="str">
            <v>18-959</v>
          </cell>
          <cell r="B2994" t="str">
            <v>S/F Male threaded Tee 25mm x 15mm dia for PPR pipe</v>
          </cell>
          <cell r="D2994" t="str">
            <v>Each</v>
          </cell>
          <cell r="E2994" t="str">
            <v>18-959</v>
          </cell>
          <cell r="F2994">
            <v>398.28</v>
          </cell>
        </row>
        <row r="2995">
          <cell r="A2995" t="str">
            <v>18-960</v>
          </cell>
          <cell r="B2995" t="str">
            <v>S/F Male threaded Tee 25mm x 20mm dia for PPR pipe</v>
          </cell>
          <cell r="D2995" t="str">
            <v>Each</v>
          </cell>
          <cell r="E2995" t="str">
            <v>18-960</v>
          </cell>
          <cell r="F2995">
            <v>398.28</v>
          </cell>
        </row>
        <row r="2996">
          <cell r="A2996" t="str">
            <v>18-961</v>
          </cell>
          <cell r="B2996" t="str">
            <v>S/F Male threaded Tee 32mm x 20mm dia for PPR pipe</v>
          </cell>
          <cell r="D2996" t="str">
            <v>Each</v>
          </cell>
          <cell r="E2996" t="str">
            <v>18-961</v>
          </cell>
          <cell r="F2996">
            <v>480.16</v>
          </cell>
        </row>
        <row r="2997">
          <cell r="A2997" t="str">
            <v>18-962</v>
          </cell>
          <cell r="B2997" t="str">
            <v>S/F Male threaded Tee 32mm x 25mm dia for PPR pipe</v>
          </cell>
          <cell r="D2997" t="str">
            <v>Each</v>
          </cell>
          <cell r="E2997" t="str">
            <v>18-962</v>
          </cell>
          <cell r="F2997">
            <v>541.37</v>
          </cell>
        </row>
        <row r="2998">
          <cell r="B2998" t="str">
            <v xml:space="preserve">Female Threaded Tee </v>
          </cell>
        </row>
        <row r="2999">
          <cell r="A2999" t="str">
            <v>18-963</v>
          </cell>
          <cell r="B2999" t="str">
            <v>S/F Female threaded Tee 20mm x 15mm dia for PPR pipe</v>
          </cell>
          <cell r="D2999" t="str">
            <v>Each</v>
          </cell>
          <cell r="E2999" t="str">
            <v>18-963</v>
          </cell>
          <cell r="F2999">
            <v>352.37</v>
          </cell>
        </row>
        <row r="3000">
          <cell r="A3000" t="str">
            <v>18-964</v>
          </cell>
          <cell r="B3000" t="str">
            <v>S/F Female threaded Tee 20mm x 20mm dia for PPR pipe</v>
          </cell>
          <cell r="D3000" t="str">
            <v>Each</v>
          </cell>
          <cell r="E3000" t="str">
            <v>18-964</v>
          </cell>
          <cell r="F3000">
            <v>496.22</v>
          </cell>
        </row>
        <row r="3001">
          <cell r="A3001" t="str">
            <v>18-965</v>
          </cell>
          <cell r="B3001" t="str">
            <v>S/F Female threaded Tee 25mm x 15mm dia for PPR pipe</v>
          </cell>
          <cell r="D3001" t="str">
            <v>Each</v>
          </cell>
          <cell r="E3001" t="str">
            <v>18-965</v>
          </cell>
          <cell r="F3001">
            <v>217.08</v>
          </cell>
        </row>
        <row r="3002">
          <cell r="A3002" t="str">
            <v>18-966</v>
          </cell>
          <cell r="B3002" t="str">
            <v>S/F Female threaded Tee 25mm x 20mm dia for PPR pipe</v>
          </cell>
          <cell r="D3002" t="str">
            <v>Each</v>
          </cell>
          <cell r="E3002" t="str">
            <v>18-966</v>
          </cell>
          <cell r="F3002">
            <v>281.97000000000003</v>
          </cell>
        </row>
        <row r="3003">
          <cell r="A3003" t="str">
            <v>18-967</v>
          </cell>
          <cell r="B3003" t="str">
            <v>S/F Female threaded Tee 32mm x 20mm dia for PPR pipe</v>
          </cell>
          <cell r="D3003" t="str">
            <v>Each</v>
          </cell>
          <cell r="E3003" t="str">
            <v>18-967</v>
          </cell>
          <cell r="F3003">
            <v>345.49</v>
          </cell>
        </row>
        <row r="3004">
          <cell r="A3004" t="str">
            <v>18-968</v>
          </cell>
          <cell r="B3004" t="str">
            <v>S/F Female threaded Tee 32mm x 25mm dia for PPR pipe</v>
          </cell>
          <cell r="D3004" t="str">
            <v>Each</v>
          </cell>
          <cell r="E3004" t="str">
            <v>18-968</v>
          </cell>
          <cell r="F3004">
            <v>541.37</v>
          </cell>
        </row>
        <row r="3005">
          <cell r="A3005" t="str">
            <v>18-969</v>
          </cell>
          <cell r="B3005" t="str">
            <v xml:space="preserve">Same as item 18-957 to 18-960, 18-963 to 18-966 but fixing only </v>
          </cell>
          <cell r="D3005" t="str">
            <v>Each</v>
          </cell>
          <cell r="E3005" t="str">
            <v>18-969</v>
          </cell>
          <cell r="F3005">
            <v>30.99</v>
          </cell>
        </row>
        <row r="3006">
          <cell r="A3006" t="str">
            <v>18-970</v>
          </cell>
          <cell r="B3006" t="str">
            <v xml:space="preserve">Same as item 18-961 to 18-962, 18-967 to 18-968 but fixing only </v>
          </cell>
          <cell r="D3006" t="str">
            <v>Each</v>
          </cell>
          <cell r="E3006" t="str">
            <v>18-970</v>
          </cell>
          <cell r="F3006">
            <v>51.65</v>
          </cell>
        </row>
        <row r="3007">
          <cell r="A3007" t="str">
            <v>18-971</v>
          </cell>
          <cell r="B3007" t="str">
            <v xml:space="preserve">Add to item 18-957 to 18-960, or  18-963 to 18-966 if removal  only </v>
          </cell>
          <cell r="D3007" t="str">
            <v>Each</v>
          </cell>
          <cell r="E3007" t="str">
            <v>18-971</v>
          </cell>
          <cell r="F3007">
            <v>23.24</v>
          </cell>
        </row>
        <row r="3008">
          <cell r="A3008" t="str">
            <v>18-972</v>
          </cell>
          <cell r="B3008" t="str">
            <v xml:space="preserve">Add to item 18-961 to 18-962, or  18-967 to 18-968 to 18-970 if removal  only </v>
          </cell>
          <cell r="D3008" t="str">
            <v>Each</v>
          </cell>
          <cell r="E3008" t="str">
            <v>18-972</v>
          </cell>
          <cell r="F3008">
            <v>38.74</v>
          </cell>
        </row>
        <row r="3009">
          <cell r="B3009" t="str">
            <v>Elbow</v>
          </cell>
        </row>
        <row r="3010">
          <cell r="A3010" t="str">
            <v>18-973</v>
          </cell>
          <cell r="B3010" t="str">
            <v xml:space="preserve">S/F Elbow 20mm dia 900 for PPR Pipe </v>
          </cell>
          <cell r="D3010" t="str">
            <v>Each</v>
          </cell>
          <cell r="E3010" t="str">
            <v>18-973</v>
          </cell>
          <cell r="F3010">
            <v>63.52</v>
          </cell>
        </row>
        <row r="3011">
          <cell r="A3011" t="str">
            <v>18-974</v>
          </cell>
          <cell r="B3011" t="str">
            <v xml:space="preserve">S/F Elbow 25mm dia 900 for PPR Pipe </v>
          </cell>
          <cell r="D3011" t="str">
            <v>Each</v>
          </cell>
          <cell r="E3011" t="str">
            <v>18-974</v>
          </cell>
          <cell r="F3011">
            <v>53.72</v>
          </cell>
        </row>
        <row r="3012">
          <cell r="A3012" t="str">
            <v>18-975</v>
          </cell>
          <cell r="B3012" t="str">
            <v xml:space="preserve">S/F Elbow 32mm dia 900 for PPR Pipe </v>
          </cell>
          <cell r="D3012" t="str">
            <v>Each</v>
          </cell>
          <cell r="E3012" t="str">
            <v>18-975</v>
          </cell>
          <cell r="F3012">
            <v>84.94</v>
          </cell>
        </row>
        <row r="3013">
          <cell r="A3013" t="str">
            <v>18-976</v>
          </cell>
          <cell r="B3013" t="str">
            <v xml:space="preserve">S/F Elbow 40mm dia 900 for PPR Pipe </v>
          </cell>
          <cell r="D3013" t="str">
            <v>Each</v>
          </cell>
          <cell r="E3013" t="str">
            <v>18-976</v>
          </cell>
          <cell r="F3013">
            <v>151.51</v>
          </cell>
        </row>
        <row r="3014">
          <cell r="A3014" t="str">
            <v>18-977</v>
          </cell>
          <cell r="B3014" t="str">
            <v xml:space="preserve">S/F Elbow 50mm dia 900 for PPR Pipe </v>
          </cell>
          <cell r="D3014" t="str">
            <v>Each</v>
          </cell>
          <cell r="E3014" t="str">
            <v>18-977</v>
          </cell>
          <cell r="F3014">
            <v>285.57</v>
          </cell>
        </row>
        <row r="3015">
          <cell r="A3015" t="str">
            <v>18-978</v>
          </cell>
          <cell r="B3015" t="str">
            <v xml:space="preserve">S/F Elbow 63mm dia 900 for PPR Pipe </v>
          </cell>
          <cell r="D3015" t="str">
            <v>Each</v>
          </cell>
          <cell r="E3015" t="str">
            <v>18-978</v>
          </cell>
          <cell r="F3015">
            <v>413.51</v>
          </cell>
        </row>
        <row r="3016">
          <cell r="A3016" t="str">
            <v>18-979</v>
          </cell>
          <cell r="B3016" t="str">
            <v xml:space="preserve">S/F Elbow 75mm dia 900 for PPR Pipe </v>
          </cell>
          <cell r="D3016" t="str">
            <v>Each</v>
          </cell>
          <cell r="E3016" t="str">
            <v>18-979</v>
          </cell>
          <cell r="F3016">
            <v>1337.17</v>
          </cell>
        </row>
        <row r="3017">
          <cell r="A3017" t="str">
            <v>18-980</v>
          </cell>
          <cell r="B3017" t="str">
            <v xml:space="preserve">S/F Elbow 90mm dia 900 for PPR Pipe </v>
          </cell>
          <cell r="D3017" t="str">
            <v>Each</v>
          </cell>
          <cell r="E3017" t="str">
            <v>18-980</v>
          </cell>
          <cell r="F3017">
            <v>2866.32</v>
          </cell>
        </row>
        <row r="3018">
          <cell r="A3018" t="str">
            <v>18-981</v>
          </cell>
          <cell r="B3018" t="str">
            <v xml:space="preserve">S/F Elbow 110mm dia 900 for PPR Pipe </v>
          </cell>
          <cell r="D3018" t="str">
            <v>Each</v>
          </cell>
          <cell r="E3018" t="str">
            <v>18-981</v>
          </cell>
          <cell r="F3018">
            <v>4973.34</v>
          </cell>
        </row>
        <row r="3019">
          <cell r="A3019" t="str">
            <v>18-982</v>
          </cell>
          <cell r="B3019" t="str">
            <v xml:space="preserve">S/F Elbow 20mm dia 450 for PPR Pipe </v>
          </cell>
          <cell r="D3019" t="str">
            <v>Each</v>
          </cell>
          <cell r="E3019" t="str">
            <v>18-982</v>
          </cell>
          <cell r="F3019">
            <v>65.66</v>
          </cell>
        </row>
        <row r="3020">
          <cell r="A3020" t="str">
            <v>18-983</v>
          </cell>
          <cell r="B3020" t="str">
            <v xml:space="preserve">S/F Elbow 25mm dia 450 for PPR Pipe </v>
          </cell>
          <cell r="D3020" t="str">
            <v>Each</v>
          </cell>
          <cell r="E3020" t="str">
            <v>18-983</v>
          </cell>
          <cell r="F3020">
            <v>72.09</v>
          </cell>
        </row>
        <row r="3021">
          <cell r="A3021" t="str">
            <v>18-984</v>
          </cell>
          <cell r="B3021" t="str">
            <v xml:space="preserve">S/F Elbow 32mm dia 450 for PPR Pipe </v>
          </cell>
          <cell r="D3021" t="str">
            <v>Each</v>
          </cell>
          <cell r="E3021" t="str">
            <v>18-984</v>
          </cell>
          <cell r="F3021">
            <v>104.22</v>
          </cell>
        </row>
        <row r="3022">
          <cell r="A3022" t="str">
            <v>18-985</v>
          </cell>
          <cell r="B3022" t="str">
            <v xml:space="preserve">S/F Elbow 40mm dia 450 for PPR Pipe </v>
          </cell>
          <cell r="D3022" t="str">
            <v>Each</v>
          </cell>
          <cell r="E3022" t="str">
            <v>18-985</v>
          </cell>
          <cell r="F3022">
            <v>157.02000000000001</v>
          </cell>
        </row>
        <row r="3023">
          <cell r="A3023" t="str">
            <v>18-986</v>
          </cell>
          <cell r="B3023" t="str">
            <v xml:space="preserve">S/F Elbow 50mm dia 450 for PPR Pipe </v>
          </cell>
          <cell r="D3023" t="str">
            <v>Each</v>
          </cell>
          <cell r="E3023" t="str">
            <v>18-986</v>
          </cell>
          <cell r="F3023">
            <v>506.55</v>
          </cell>
        </row>
        <row r="3024">
          <cell r="A3024" t="str">
            <v>18-987</v>
          </cell>
          <cell r="B3024" t="str">
            <v xml:space="preserve">S/F Elbow 63mm dia 450 for PPR Pipe </v>
          </cell>
          <cell r="D3024" t="str">
            <v>Each</v>
          </cell>
          <cell r="E3024" t="str">
            <v>18-987</v>
          </cell>
          <cell r="F3024">
            <v>906.9</v>
          </cell>
        </row>
        <row r="3025">
          <cell r="A3025" t="str">
            <v>18-988</v>
          </cell>
          <cell r="B3025" t="str">
            <v xml:space="preserve">S/F Elbow 75mm dia 450 for PPR Pipe </v>
          </cell>
          <cell r="D3025" t="str">
            <v>Each</v>
          </cell>
          <cell r="E3025" t="str">
            <v>18-988</v>
          </cell>
          <cell r="F3025">
            <v>1398.38</v>
          </cell>
        </row>
        <row r="3026">
          <cell r="A3026" t="str">
            <v>18-989</v>
          </cell>
          <cell r="B3026" t="str">
            <v xml:space="preserve">S/F Elbow 90mm dia 450 for PPR Pipe </v>
          </cell>
          <cell r="D3026" t="str">
            <v>Each</v>
          </cell>
          <cell r="E3026" t="str">
            <v>18-989</v>
          </cell>
          <cell r="F3026">
            <v>2223.56</v>
          </cell>
        </row>
        <row r="3027">
          <cell r="B3027" t="str">
            <v>Male threaded -  90° Elbow</v>
          </cell>
        </row>
        <row r="3028">
          <cell r="A3028" t="str">
            <v>18-990</v>
          </cell>
          <cell r="B3028" t="str">
            <v xml:space="preserve">S/F Male threaded  900 Elbow 20 x 15mm dia for PPR Pipe </v>
          </cell>
          <cell r="D3028" t="str">
            <v>Each</v>
          </cell>
          <cell r="E3028" t="str">
            <v>18-990</v>
          </cell>
          <cell r="F3028">
            <v>241.04</v>
          </cell>
        </row>
        <row r="3029">
          <cell r="A3029" t="str">
            <v>18-991</v>
          </cell>
          <cell r="B3029" t="str">
            <v xml:space="preserve">S/F Male threaded  900 Elbow 20 x 20mm dia for PPR Pipe </v>
          </cell>
          <cell r="D3029" t="str">
            <v>Each</v>
          </cell>
          <cell r="E3029" t="str">
            <v>18-991</v>
          </cell>
          <cell r="F3029">
            <v>498.14</v>
          </cell>
        </row>
        <row r="3030">
          <cell r="A3030" t="str">
            <v>18-992</v>
          </cell>
          <cell r="B3030" t="str">
            <v xml:space="preserve">S/F Male threaded  900 Elbow 25 x 15mm dia for PPR Pipe </v>
          </cell>
          <cell r="D3030" t="str">
            <v>Each</v>
          </cell>
          <cell r="E3030" t="str">
            <v>18-992</v>
          </cell>
          <cell r="F3030">
            <v>230.02</v>
          </cell>
        </row>
        <row r="3031">
          <cell r="A3031" t="str">
            <v>18-993</v>
          </cell>
          <cell r="B3031" t="str">
            <v xml:space="preserve">S/F Male threaded  900 Elbow 25 x 20mm dia for PPR Pipe </v>
          </cell>
          <cell r="D3031" t="str">
            <v>Each</v>
          </cell>
          <cell r="E3031" t="str">
            <v>18-993</v>
          </cell>
          <cell r="F3031">
            <v>273.94</v>
          </cell>
        </row>
        <row r="3032">
          <cell r="A3032" t="str">
            <v>18-994</v>
          </cell>
          <cell r="B3032" t="str">
            <v xml:space="preserve">S/F Male threaded  900 Elbow 32 x 20mm dia for PPR Pipe </v>
          </cell>
          <cell r="D3032" t="str">
            <v>Each</v>
          </cell>
          <cell r="E3032" t="str">
            <v>18-994</v>
          </cell>
          <cell r="F3032">
            <v>390.25</v>
          </cell>
        </row>
        <row r="3033">
          <cell r="A3033" t="str">
            <v>18-995</v>
          </cell>
          <cell r="B3033" t="str">
            <v xml:space="preserve">S/F Male threaded  900 Elbow 32 x 25mm dia for PPR Pipe </v>
          </cell>
          <cell r="D3033" t="str">
            <v>Each</v>
          </cell>
          <cell r="E3033" t="str">
            <v>18-995</v>
          </cell>
          <cell r="F3033">
            <v>453.91</v>
          </cell>
        </row>
        <row r="3034">
          <cell r="B3034" t="str">
            <v>Female threaded  90° Elbow</v>
          </cell>
        </row>
        <row r="3035">
          <cell r="A3035" t="str">
            <v>18-996</v>
          </cell>
          <cell r="B3035" t="str">
            <v xml:space="preserve">S/F Female threaded  900 Elbow 20 x15mm dia for PPR Pipe </v>
          </cell>
          <cell r="D3035" t="str">
            <v>Each</v>
          </cell>
          <cell r="E3035" t="str">
            <v>18-996</v>
          </cell>
          <cell r="F3035">
            <v>259.39999999999998</v>
          </cell>
        </row>
        <row r="3036">
          <cell r="A3036" t="str">
            <v>18-997</v>
          </cell>
          <cell r="B3036" t="str">
            <v xml:space="preserve">S/F Female threaded  900 Elbow 20 x20mm dia for PPR Pipe </v>
          </cell>
          <cell r="D3036" t="str">
            <v>Each</v>
          </cell>
          <cell r="E3036" t="str">
            <v>18-997</v>
          </cell>
          <cell r="F3036">
            <v>396.53</v>
          </cell>
        </row>
        <row r="3037">
          <cell r="A3037" t="str">
            <v>18-998</v>
          </cell>
          <cell r="B3037" t="str">
            <v xml:space="preserve">S/F Female threaded  900 Elbow 25 x15mm dia for PPR Pipe </v>
          </cell>
          <cell r="D3037" t="str">
            <v>Each</v>
          </cell>
          <cell r="E3037" t="str">
            <v>18-998</v>
          </cell>
          <cell r="F3037">
            <v>179.83</v>
          </cell>
        </row>
        <row r="3038">
          <cell r="A3038" t="str">
            <v>18-999</v>
          </cell>
          <cell r="B3038" t="str">
            <v xml:space="preserve">S/F Female threaded  900 Elbow 25 x20mm dia for PPR Pipe </v>
          </cell>
          <cell r="D3038" t="str">
            <v>Each</v>
          </cell>
          <cell r="E3038" t="str">
            <v>18-999</v>
          </cell>
          <cell r="F3038">
            <v>243.33</v>
          </cell>
        </row>
        <row r="3039">
          <cell r="A3039" t="str">
            <v>18-1000</v>
          </cell>
          <cell r="B3039" t="str">
            <v xml:space="preserve">S/F Female threaded  900 Elbow 32 x20mm dia for PPR Pipe </v>
          </cell>
          <cell r="D3039" t="str">
            <v>Each</v>
          </cell>
          <cell r="E3039" t="str">
            <v>18-1000</v>
          </cell>
          <cell r="F3039">
            <v>341.27</v>
          </cell>
        </row>
        <row r="3040">
          <cell r="A3040" t="str">
            <v>18-1001</v>
          </cell>
          <cell r="B3040" t="str">
            <v xml:space="preserve">S/F Female threaded  900 Elbow 32 x25mm dia for PPR Pipe </v>
          </cell>
          <cell r="D3040" t="str">
            <v>Each</v>
          </cell>
          <cell r="E3040" t="str">
            <v>18-1001</v>
          </cell>
          <cell r="F3040">
            <v>445.34</v>
          </cell>
        </row>
        <row r="3041">
          <cell r="A3041" t="str">
            <v>18-1002</v>
          </cell>
          <cell r="B3041" t="str">
            <v xml:space="preserve">Same as item 18-973 to 18-975, 18-982 to 18-984, 18-990 to 18-992 or 18-996 to 18-998 but fixing only </v>
          </cell>
          <cell r="D3041" t="str">
            <v>Each</v>
          </cell>
          <cell r="E3041" t="str">
            <v>18-1002</v>
          </cell>
          <cell r="F3041">
            <v>20.67</v>
          </cell>
        </row>
        <row r="3042">
          <cell r="A3042" t="str">
            <v>18-1003</v>
          </cell>
          <cell r="B3042" t="str">
            <v xml:space="preserve">Same as item 18-976 to 18-978, 18-982 to 18-985, 18-993 to 18-995 or 18-999 to 18-1001 but fixing only </v>
          </cell>
          <cell r="D3042" t="str">
            <v>Each</v>
          </cell>
          <cell r="E3042" t="str">
            <v>18-1003</v>
          </cell>
          <cell r="F3042">
            <v>41.32</v>
          </cell>
        </row>
        <row r="3043">
          <cell r="A3043" t="str">
            <v>18-1004</v>
          </cell>
          <cell r="B3043" t="str">
            <v xml:space="preserve">Same as item 18-979 to 18-981, 18-988 to 18-989,  but fixing only </v>
          </cell>
          <cell r="D3043" t="str">
            <v>Each</v>
          </cell>
          <cell r="E3043" t="str">
            <v>18-1004</v>
          </cell>
          <cell r="F3043">
            <v>51.65</v>
          </cell>
        </row>
        <row r="3044">
          <cell r="A3044" t="str">
            <v>18-1005</v>
          </cell>
          <cell r="B3044" t="str">
            <v xml:space="preserve">Add to item 18-973 to 18-975, or  18-982 to 18-984 18-990 to 18-992 18-996 to 18-996 18-1002 if removal  only </v>
          </cell>
          <cell r="D3044" t="str">
            <v>Each</v>
          </cell>
          <cell r="E3044" t="str">
            <v>18-1005</v>
          </cell>
          <cell r="F3044">
            <v>15.5</v>
          </cell>
        </row>
        <row r="3045">
          <cell r="A3045" t="str">
            <v>18-1006</v>
          </cell>
          <cell r="B3045" t="str">
            <v xml:space="preserve">Add to item 18-976 to 18-978, or  18-985 to 18-987 18-993 to 18-995 18-999 to 18-1001 or  18-1003 if removal  only </v>
          </cell>
          <cell r="D3045" t="str">
            <v>Each</v>
          </cell>
          <cell r="E3045" t="str">
            <v>18-1006</v>
          </cell>
          <cell r="F3045">
            <v>30.99</v>
          </cell>
        </row>
        <row r="3046">
          <cell r="A3046" t="str">
            <v>18-1007</v>
          </cell>
          <cell r="B3046" t="str">
            <v xml:space="preserve">Add to item 18-979 to 18-981, or  18-989 or 18-1004  if removal  only </v>
          </cell>
          <cell r="D3046" t="str">
            <v>Each</v>
          </cell>
          <cell r="E3046" t="str">
            <v>18-1007</v>
          </cell>
          <cell r="F3046">
            <v>38.74</v>
          </cell>
        </row>
        <row r="3047">
          <cell r="B3047" t="str">
            <v>Ball Tap with Handle</v>
          </cell>
        </row>
        <row r="3048">
          <cell r="A3048" t="str">
            <v>18-1008</v>
          </cell>
          <cell r="B3048" t="str">
            <v xml:space="preserve">S/F Ball tap with handle 20mm dia for PPR pipe </v>
          </cell>
          <cell r="D3048" t="str">
            <v>Each</v>
          </cell>
          <cell r="E3048" t="str">
            <v>18-1008</v>
          </cell>
          <cell r="F3048">
            <v>938.89</v>
          </cell>
        </row>
        <row r="3049">
          <cell r="A3049" t="str">
            <v>18-1009</v>
          </cell>
          <cell r="B3049" t="str">
            <v xml:space="preserve">S/F Ball tap with handle 25mm dia for PPR pipe </v>
          </cell>
          <cell r="D3049" t="str">
            <v>Each</v>
          </cell>
          <cell r="E3049" t="str">
            <v>18-1009</v>
          </cell>
          <cell r="F3049">
            <v>1214.3599999999999</v>
          </cell>
        </row>
        <row r="3050">
          <cell r="A3050" t="str">
            <v>18-1010</v>
          </cell>
          <cell r="B3050" t="str">
            <v xml:space="preserve">S/F Ball tap with handle 32mm dia for PPR pipe </v>
          </cell>
          <cell r="D3050" t="str">
            <v>Each</v>
          </cell>
          <cell r="E3050" t="str">
            <v>18-1010</v>
          </cell>
          <cell r="F3050">
            <v>1948.94</v>
          </cell>
        </row>
        <row r="3051">
          <cell r="A3051" t="str">
            <v>18-1011</v>
          </cell>
          <cell r="B3051" t="str">
            <v xml:space="preserve">S/F Ball tap with handle 40mm dia for PPR pipe </v>
          </cell>
          <cell r="D3051" t="str">
            <v>Each</v>
          </cell>
          <cell r="E3051" t="str">
            <v>18-1011</v>
          </cell>
          <cell r="F3051">
            <v>4326.37</v>
          </cell>
        </row>
        <row r="3052">
          <cell r="A3052" t="str">
            <v>18-1012</v>
          </cell>
          <cell r="B3052" t="str">
            <v xml:space="preserve">S/F Ball tap with handle 50 or 63 mm dia for PPR pipe </v>
          </cell>
          <cell r="D3052" t="str">
            <v>Each</v>
          </cell>
          <cell r="E3052" t="str">
            <v>18-1012</v>
          </cell>
          <cell r="F3052">
            <v>4938.5200000000004</v>
          </cell>
        </row>
        <row r="3053">
          <cell r="B3053" t="str">
            <v>Screw Tap with Handle</v>
          </cell>
        </row>
        <row r="3054">
          <cell r="A3054" t="str">
            <v>18-1013</v>
          </cell>
          <cell r="B3054" t="str">
            <v xml:space="preserve">S/F Screw tap with handle 20mm dia for PPR pipe </v>
          </cell>
          <cell r="D3054" t="str">
            <v>Each</v>
          </cell>
          <cell r="E3054" t="str">
            <v>18-1013</v>
          </cell>
          <cell r="F3054">
            <v>1816.71</v>
          </cell>
        </row>
        <row r="3055">
          <cell r="A3055" t="str">
            <v>18-1014</v>
          </cell>
          <cell r="B3055" t="str">
            <v xml:space="preserve">S/F Screw tap with handle 25mm dia for PPR pipe </v>
          </cell>
          <cell r="D3055" t="str">
            <v>Each</v>
          </cell>
          <cell r="E3055" t="str">
            <v>18-1014</v>
          </cell>
          <cell r="F3055">
            <v>2772.89</v>
          </cell>
        </row>
        <row r="3056">
          <cell r="A3056" t="str">
            <v>18-1015</v>
          </cell>
          <cell r="B3056" t="str">
            <v xml:space="preserve">S/F Screw tap with handle 32mm dia for PPR pipe </v>
          </cell>
          <cell r="D3056" t="str">
            <v>Each</v>
          </cell>
          <cell r="E3056" t="str">
            <v>18-1015</v>
          </cell>
          <cell r="F3056">
            <v>3770.7</v>
          </cell>
        </row>
        <row r="3057">
          <cell r="A3057" t="str">
            <v>18-1016</v>
          </cell>
          <cell r="B3057" t="str">
            <v xml:space="preserve">S/F Screw tap with handle 40mm dia for PPR pipe </v>
          </cell>
          <cell r="D3057" t="str">
            <v>Each</v>
          </cell>
          <cell r="E3057" t="str">
            <v>18-1016</v>
          </cell>
          <cell r="F3057">
            <v>5463.74</v>
          </cell>
        </row>
        <row r="3058">
          <cell r="A3058" t="str">
            <v>18-1017</v>
          </cell>
          <cell r="B3058" t="str">
            <v xml:space="preserve">S/F Screw tap with handle 50 or 63 mm dia for PPR pipe </v>
          </cell>
          <cell r="D3058" t="str">
            <v>Each</v>
          </cell>
          <cell r="E3058" t="str">
            <v>18-1017</v>
          </cell>
          <cell r="F3058">
            <v>6968.41</v>
          </cell>
        </row>
        <row r="3059">
          <cell r="A3059" t="str">
            <v>18-1018</v>
          </cell>
          <cell r="B3059" t="str">
            <v xml:space="preserve">Same as item 18-1008 to 18-1110, 18-1013 to 18-1015 but fixing only </v>
          </cell>
          <cell r="D3059" t="str">
            <v>Each</v>
          </cell>
          <cell r="E3059" t="str">
            <v>18-1018</v>
          </cell>
          <cell r="F3059">
            <v>20.67</v>
          </cell>
        </row>
        <row r="3060">
          <cell r="A3060" t="str">
            <v>18-1019</v>
          </cell>
          <cell r="B3060" t="str">
            <v xml:space="preserve">Same as item 18-1011 to 18-1012, 18-1016 to 18-1017,  but fixing only </v>
          </cell>
          <cell r="D3060" t="str">
            <v>Each</v>
          </cell>
          <cell r="E3060" t="str">
            <v>18-1019</v>
          </cell>
          <cell r="F3060">
            <v>41.32</v>
          </cell>
        </row>
        <row r="3061">
          <cell r="A3061" t="str">
            <v>18-1020</v>
          </cell>
          <cell r="B3061" t="str">
            <v xml:space="preserve">Add to item 18-1008 to 18-1010, or  18-1013 to 18-1015 or 18-1018 if removal  only </v>
          </cell>
          <cell r="D3061" t="str">
            <v>Each</v>
          </cell>
          <cell r="E3061" t="str">
            <v>18-1020</v>
          </cell>
          <cell r="F3061">
            <v>15.5</v>
          </cell>
        </row>
        <row r="3062">
          <cell r="A3062" t="str">
            <v>18-1021</v>
          </cell>
          <cell r="B3062" t="str">
            <v xml:space="preserve">Add to item 18-1011 to 18-1012, or  18-1016 to 18-1017 or 1019 if removal  only </v>
          </cell>
          <cell r="D3062" t="str">
            <v>Each</v>
          </cell>
          <cell r="E3062" t="str">
            <v>18-1021</v>
          </cell>
          <cell r="F3062">
            <v>30.99</v>
          </cell>
        </row>
        <row r="3063">
          <cell r="B3063" t="str">
            <v>Male Threaded - Adapter</v>
          </cell>
        </row>
        <row r="3064">
          <cell r="A3064" t="str">
            <v>18-1022</v>
          </cell>
          <cell r="B3064" t="str">
            <v>S/F threaded adapter 20 x 15 mm dia for PPR pipe</v>
          </cell>
          <cell r="D3064" t="str">
            <v>Each</v>
          </cell>
          <cell r="E3064" t="str">
            <v>18-1022</v>
          </cell>
          <cell r="F3064">
            <v>275.23</v>
          </cell>
        </row>
        <row r="3065">
          <cell r="A3065" t="str">
            <v>18-1023</v>
          </cell>
          <cell r="B3065" t="str">
            <v>S/F Male threaded adapter 20 x 20 mm dia for PPR pipe</v>
          </cell>
          <cell r="D3065" t="str">
            <v>Each</v>
          </cell>
          <cell r="E3065" t="str">
            <v>18-1023</v>
          </cell>
          <cell r="F3065">
            <v>349.31</v>
          </cell>
        </row>
        <row r="3066">
          <cell r="A3066" t="str">
            <v>18-1024</v>
          </cell>
          <cell r="B3066" t="str">
            <v>S/F Male threaded adapter 25 x 15 mm dia for PPR pipe</v>
          </cell>
          <cell r="D3066" t="str">
            <v>Each</v>
          </cell>
          <cell r="E3066" t="str">
            <v>18-1024</v>
          </cell>
          <cell r="F3066">
            <v>251.36</v>
          </cell>
        </row>
        <row r="3067">
          <cell r="A3067" t="str">
            <v>18-1025</v>
          </cell>
          <cell r="B3067" t="str">
            <v>S/F Male threaded adapter 25 x 20 mm dia for PPR pipe</v>
          </cell>
          <cell r="D3067" t="str">
            <v>Each</v>
          </cell>
          <cell r="E3067" t="str">
            <v>18-1025</v>
          </cell>
          <cell r="F3067">
            <v>281.97000000000003</v>
          </cell>
        </row>
        <row r="3068">
          <cell r="A3068" t="str">
            <v>18-1026</v>
          </cell>
          <cell r="B3068" t="str">
            <v>S/F Male threaded adapter 32 x 20 mm dia for PPR pipe</v>
          </cell>
          <cell r="D3068" t="str">
            <v>Each</v>
          </cell>
          <cell r="E3068" t="str">
            <v>18-1026</v>
          </cell>
          <cell r="F3068">
            <v>803.68</v>
          </cell>
        </row>
        <row r="3069">
          <cell r="A3069" t="str">
            <v>18-1027</v>
          </cell>
          <cell r="B3069" t="str">
            <v>S/F Male threaded adapter 32 x 25 mm dia for PPR pipe</v>
          </cell>
          <cell r="D3069" t="str">
            <v>Each</v>
          </cell>
          <cell r="E3069" t="str">
            <v>18-1027</v>
          </cell>
          <cell r="F3069">
            <v>565.86</v>
          </cell>
        </row>
        <row r="3070">
          <cell r="A3070" t="str">
            <v>18-1028</v>
          </cell>
          <cell r="B3070" t="str">
            <v>S/Fmale  threaded adapter 40 x 32 mm dia for PPR pipe</v>
          </cell>
          <cell r="D3070" t="str">
            <v>Each</v>
          </cell>
          <cell r="E3070" t="str">
            <v>18-1028</v>
          </cell>
          <cell r="F3070">
            <v>1459.6</v>
          </cell>
        </row>
        <row r="3071">
          <cell r="A3071" t="str">
            <v>18-1029</v>
          </cell>
          <cell r="B3071" t="str">
            <v>S/F Male threaded adapter 50 x 40 mm dia for PPR pipe</v>
          </cell>
          <cell r="D3071" t="str">
            <v>Each</v>
          </cell>
          <cell r="E3071" t="str">
            <v>18-1029</v>
          </cell>
          <cell r="F3071">
            <v>1722.82</v>
          </cell>
        </row>
        <row r="3072">
          <cell r="A3072" t="str">
            <v>18-1030</v>
          </cell>
          <cell r="B3072" t="str">
            <v>S/F Male threaded adapter 63 x 50 mm dia for PPR pipe</v>
          </cell>
          <cell r="D3072" t="str">
            <v>Each</v>
          </cell>
          <cell r="E3072" t="str">
            <v>18-1030</v>
          </cell>
          <cell r="F3072">
            <v>2761.57</v>
          </cell>
        </row>
        <row r="3073">
          <cell r="B3073" t="str">
            <v>Female threaded adapter</v>
          </cell>
        </row>
        <row r="3074">
          <cell r="A3074" t="str">
            <v>18-1031</v>
          </cell>
          <cell r="B3074" t="str">
            <v>S/F Female threaded adapter 20 x 15 mm dia for PPR pipe</v>
          </cell>
          <cell r="D3074" t="str">
            <v>Each</v>
          </cell>
          <cell r="E3074" t="str">
            <v>18-1031</v>
          </cell>
          <cell r="F3074">
            <v>284.23</v>
          </cell>
        </row>
        <row r="3075">
          <cell r="A3075" t="str">
            <v>18-1032</v>
          </cell>
          <cell r="B3075" t="str">
            <v>S/F Female threaded adapter 20 x 20 mm dia for PPR pipe</v>
          </cell>
          <cell r="D3075" t="str">
            <v>Each</v>
          </cell>
          <cell r="E3075" t="str">
            <v>18-1032</v>
          </cell>
          <cell r="F3075">
            <v>545.19000000000005</v>
          </cell>
        </row>
        <row r="3076">
          <cell r="A3076" t="str">
            <v>18-1033</v>
          </cell>
          <cell r="B3076" t="str">
            <v>S/F Female threaded adapter 25 x 15 mm dia for PPR pipe</v>
          </cell>
          <cell r="D3076" t="str">
            <v>Each</v>
          </cell>
          <cell r="E3076" t="str">
            <v>18-1033</v>
          </cell>
          <cell r="F3076">
            <v>184.02</v>
          </cell>
        </row>
        <row r="3077">
          <cell r="A3077" t="str">
            <v>18-1034</v>
          </cell>
          <cell r="B3077" t="str">
            <v>S/F Female threaded adapter 25 x 20 mm dia for PPR pipe</v>
          </cell>
          <cell r="D3077" t="str">
            <v>Each</v>
          </cell>
          <cell r="E3077" t="str">
            <v>18-1034</v>
          </cell>
          <cell r="F3077">
            <v>226.88</v>
          </cell>
        </row>
        <row r="3078">
          <cell r="A3078" t="str">
            <v>18-1035</v>
          </cell>
          <cell r="B3078" t="str">
            <v>S/F Female threaded adapter 32 x 25 mm dia for PPR pipe</v>
          </cell>
          <cell r="D3078" t="str">
            <v>Each</v>
          </cell>
          <cell r="E3078" t="str">
            <v>18-1035</v>
          </cell>
          <cell r="F3078">
            <v>418.94</v>
          </cell>
        </row>
        <row r="3079">
          <cell r="A3079" t="str">
            <v>18-1036</v>
          </cell>
          <cell r="B3079" t="str">
            <v>S/F Female threaded adapter 40 x 32 mm dia for PPR pipe</v>
          </cell>
          <cell r="D3079" t="str">
            <v>Each</v>
          </cell>
          <cell r="E3079" t="str">
            <v>18-1036</v>
          </cell>
          <cell r="F3079">
            <v>1398.38</v>
          </cell>
        </row>
        <row r="3080">
          <cell r="A3080" t="str">
            <v>18-1037</v>
          </cell>
          <cell r="B3080" t="str">
            <v>S/F Female threaded adapter 50 x 40 mm dia for PPR pipe</v>
          </cell>
          <cell r="D3080" t="str">
            <v>Each</v>
          </cell>
          <cell r="E3080" t="str">
            <v>18-1037</v>
          </cell>
          <cell r="F3080">
            <v>1735.68</v>
          </cell>
        </row>
        <row r="3081">
          <cell r="A3081" t="str">
            <v>18-1038</v>
          </cell>
          <cell r="B3081" t="str">
            <v>S/F Female threaded adapter 63 x 50 mm dia for PPR pipe</v>
          </cell>
          <cell r="D3081" t="str">
            <v>Each</v>
          </cell>
          <cell r="E3081" t="str">
            <v>18-1038</v>
          </cell>
          <cell r="F3081">
            <v>2633.02</v>
          </cell>
        </row>
        <row r="3082">
          <cell r="A3082" t="str">
            <v>18-1039</v>
          </cell>
          <cell r="B3082" t="str">
            <v>S/F Female threaded adapter 75 x 63 mm dia for PPR pipe</v>
          </cell>
          <cell r="D3082" t="str">
            <v>Each</v>
          </cell>
          <cell r="E3082" t="str">
            <v>18-1039</v>
          </cell>
          <cell r="F3082">
            <v>8019.94</v>
          </cell>
        </row>
        <row r="3083">
          <cell r="A3083" t="str">
            <v>18-1040</v>
          </cell>
          <cell r="B3083" t="str">
            <v xml:space="preserve">Same as item 18-1022 to 18-1025, 18-1031 to 18-1034,  but fixing only </v>
          </cell>
          <cell r="D3083" t="str">
            <v>Each</v>
          </cell>
          <cell r="E3083" t="str">
            <v>18-1040</v>
          </cell>
          <cell r="F3083">
            <v>30.99</v>
          </cell>
        </row>
        <row r="3084">
          <cell r="A3084" t="str">
            <v>18-1041</v>
          </cell>
          <cell r="B3084" t="str">
            <v xml:space="preserve">Same as item 18-1026 to 18-1029, 18-1035 to 18-1037,  but fixing only </v>
          </cell>
          <cell r="D3084" t="str">
            <v>Each</v>
          </cell>
          <cell r="E3084" t="str">
            <v>18-1041</v>
          </cell>
          <cell r="F3084">
            <v>51.65</v>
          </cell>
        </row>
        <row r="3085">
          <cell r="A3085" t="str">
            <v>18-1042</v>
          </cell>
          <cell r="B3085" t="str">
            <v xml:space="preserve">Same as item 18-1030 to 18-1038, 18-1039  but fixing only </v>
          </cell>
          <cell r="D3085" t="str">
            <v>Each</v>
          </cell>
          <cell r="E3085" t="str">
            <v>18-1042</v>
          </cell>
          <cell r="F3085">
            <v>61.99</v>
          </cell>
        </row>
        <row r="3086">
          <cell r="A3086" t="str">
            <v>18-1043</v>
          </cell>
          <cell r="B3086" t="str">
            <v xml:space="preserve">Add to item 18-1022 to 18-1025, or  18-1031 to 18-1034 or 18-1040 if removal  only </v>
          </cell>
          <cell r="D3086" t="str">
            <v>Each</v>
          </cell>
          <cell r="E3086" t="str">
            <v>18-1043</v>
          </cell>
          <cell r="F3086">
            <v>23.24</v>
          </cell>
        </row>
        <row r="3087">
          <cell r="A3087" t="str">
            <v>18-1044</v>
          </cell>
          <cell r="B3087" t="str">
            <v xml:space="preserve">Add to item 18-1026 to 18-1029, or  18-1035 to 18-1037 or 18-1041 if removal  only </v>
          </cell>
          <cell r="D3087" t="str">
            <v>Each</v>
          </cell>
          <cell r="E3087" t="str">
            <v>18-1044</v>
          </cell>
          <cell r="F3087">
            <v>38.74</v>
          </cell>
        </row>
        <row r="3088">
          <cell r="A3088" t="str">
            <v>18-1045</v>
          </cell>
          <cell r="B3088" t="str">
            <v xml:space="preserve">Add to item 18-1030 to 18-1038, or  18-1039 to  18-1042 if removal  only </v>
          </cell>
          <cell r="D3088" t="str">
            <v>Each</v>
          </cell>
          <cell r="E3088" t="str">
            <v>18-1045</v>
          </cell>
          <cell r="F3088">
            <v>46.49</v>
          </cell>
        </row>
        <row r="3089">
          <cell r="A3089" t="str">
            <v>18-1046</v>
          </cell>
          <cell r="B3089" t="str">
            <v>S/F Cross piece 20mm dia for PPR pipe</v>
          </cell>
          <cell r="D3089" t="str">
            <v>Each</v>
          </cell>
          <cell r="E3089" t="str">
            <v>18-1046</v>
          </cell>
          <cell r="F3089">
            <v>223.2</v>
          </cell>
        </row>
        <row r="3090">
          <cell r="A3090" t="str">
            <v>18-1047</v>
          </cell>
          <cell r="B3090" t="str">
            <v>S/F Cross piece 25mm dia for PPR pipe</v>
          </cell>
          <cell r="D3090" t="str">
            <v>Each</v>
          </cell>
          <cell r="E3090" t="str">
            <v>18-1047</v>
          </cell>
          <cell r="F3090">
            <v>185.25</v>
          </cell>
        </row>
        <row r="3091">
          <cell r="B3091" t="str">
            <v>Shut off Valve with Handle</v>
          </cell>
        </row>
        <row r="3092">
          <cell r="A3092" t="str">
            <v>18-1048</v>
          </cell>
          <cell r="B3092" t="str">
            <v>S/F Shut off valve handle 20mm dia for PPR pipe</v>
          </cell>
          <cell r="D3092" t="str">
            <v>Each</v>
          </cell>
          <cell r="E3092" t="str">
            <v>18-1048</v>
          </cell>
          <cell r="F3092">
            <v>4879.22</v>
          </cell>
        </row>
        <row r="3093">
          <cell r="A3093" t="str">
            <v>18-1049</v>
          </cell>
          <cell r="B3093" t="str">
            <v>S/F Shut off valve handle 25mm dia for PPR pipe</v>
          </cell>
          <cell r="D3093" t="str">
            <v>Each</v>
          </cell>
          <cell r="E3093" t="str">
            <v>18-1049</v>
          </cell>
          <cell r="F3093">
            <v>5173.05</v>
          </cell>
        </row>
        <row r="3094">
          <cell r="A3094" t="str">
            <v>18-1050</v>
          </cell>
          <cell r="B3094" t="str">
            <v xml:space="preserve">Same as item 18-1046 to 18-1049  but fixing only </v>
          </cell>
          <cell r="D3094" t="str">
            <v>Each</v>
          </cell>
          <cell r="E3094" t="str">
            <v>18-1050</v>
          </cell>
          <cell r="F3094">
            <v>30.99</v>
          </cell>
        </row>
        <row r="3095">
          <cell r="A3095" t="str">
            <v>18-1051</v>
          </cell>
          <cell r="B3095" t="str">
            <v xml:space="preserve">Add to item 18-1046 to 18-1049, or  18-1050 if removal  only </v>
          </cell>
          <cell r="D3095" t="str">
            <v>Each</v>
          </cell>
          <cell r="E3095" t="str">
            <v>18-1051</v>
          </cell>
          <cell r="F3095">
            <v>23.24</v>
          </cell>
        </row>
        <row r="3096">
          <cell r="B3096" t="str">
            <v>FRP - Fuel Pipe and Fitting</v>
          </cell>
        </row>
        <row r="3097">
          <cell r="A3097" t="str">
            <v>18-1052</v>
          </cell>
          <cell r="B3097" t="str">
            <v xml:space="preserve">S/F FRP pipe for fuel laid in treanch (excl cost of excavation) complete with jointing material as required 100mm dia (5mm thickness) </v>
          </cell>
          <cell r="D3097" t="str">
            <v>Meter</v>
          </cell>
          <cell r="E3097" t="str">
            <v>18-1052</v>
          </cell>
          <cell r="F3097">
            <v>6113.54</v>
          </cell>
        </row>
        <row r="3098">
          <cell r="A3098" t="str">
            <v>18-1053</v>
          </cell>
          <cell r="B3098" t="str">
            <v xml:space="preserve">S/F FRP pipe for fuel laid in treanch (excl cost of excavation) complete with jointing material as required 150mm dia (5mm thickness) </v>
          </cell>
          <cell r="D3098" t="str">
            <v>Meter</v>
          </cell>
          <cell r="E3098" t="str">
            <v>18-1053</v>
          </cell>
          <cell r="F3098">
            <v>9344.4699999999993</v>
          </cell>
        </row>
        <row r="3099">
          <cell r="A3099" t="str">
            <v>18-1054</v>
          </cell>
          <cell r="B3099" t="str">
            <v xml:space="preserve">Same as item 18-1052 to 18-1053  but fixing only </v>
          </cell>
          <cell r="D3099" t="str">
            <v>Meter</v>
          </cell>
          <cell r="E3099" t="str">
            <v>18-1054</v>
          </cell>
          <cell r="F3099">
            <v>642.15</v>
          </cell>
        </row>
        <row r="3100">
          <cell r="A3100" t="str">
            <v>18-1055</v>
          </cell>
          <cell r="B3100" t="str">
            <v xml:space="preserve">Add to item 18-1052 to 18-1053, or  18-1054 if removal  only </v>
          </cell>
          <cell r="D3100" t="str">
            <v>Meter</v>
          </cell>
          <cell r="E3100" t="str">
            <v>18-1055</v>
          </cell>
          <cell r="F3100">
            <v>145.38999999999999</v>
          </cell>
        </row>
        <row r="3101">
          <cell r="A3101" t="str">
            <v>18-1056</v>
          </cell>
          <cell r="B3101" t="str">
            <v xml:space="preserve">S/F Flange for FRP pipe 100mm dia (5mm thickness)  with jointing material as required </v>
          </cell>
          <cell r="D3101" t="str">
            <v>Each</v>
          </cell>
          <cell r="E3101" t="str">
            <v>18-1056</v>
          </cell>
          <cell r="F3101">
            <v>13897.65</v>
          </cell>
        </row>
        <row r="3102">
          <cell r="A3102" t="str">
            <v>18-1057</v>
          </cell>
          <cell r="B3102" t="str">
            <v xml:space="preserve">S/F Flange for FRP pipe 100mm dia (6mm thickness)  with jointing material as required </v>
          </cell>
          <cell r="D3102" t="str">
            <v>Each</v>
          </cell>
          <cell r="E3102" t="str">
            <v>18-1057</v>
          </cell>
          <cell r="F3102">
            <v>24160.95</v>
          </cell>
        </row>
        <row r="3103">
          <cell r="A3103" t="str">
            <v>18-1058</v>
          </cell>
          <cell r="B3103" t="str">
            <v xml:space="preserve">Same as item 18-1056 to 18-1057  but fixing only </v>
          </cell>
          <cell r="D3103" t="str">
            <v>Each</v>
          </cell>
          <cell r="E3103" t="str">
            <v>18-1058</v>
          </cell>
          <cell r="F3103">
            <v>719.28</v>
          </cell>
        </row>
        <row r="3104">
          <cell r="A3104" t="str">
            <v>18-1059</v>
          </cell>
          <cell r="B3104" t="str">
            <v xml:space="preserve">Add to item 18-1056 to 18-1057, or  18-1058 if removal  only </v>
          </cell>
          <cell r="D3104" t="str">
            <v>Each</v>
          </cell>
          <cell r="E3104" t="str">
            <v>18-1059</v>
          </cell>
          <cell r="F3104">
            <v>145.38999999999999</v>
          </cell>
        </row>
        <row r="3105">
          <cell r="A3105" t="str">
            <v>18-1060</v>
          </cell>
          <cell r="B3105" t="str">
            <v xml:space="preserve">S/F Bend 900 for FRP pipe 100mm dia (5mm thickness)  with jointing material as required </v>
          </cell>
          <cell r="D3105" t="str">
            <v>Each</v>
          </cell>
          <cell r="E3105" t="str">
            <v>18-1060</v>
          </cell>
          <cell r="F3105">
            <v>12568.97</v>
          </cell>
        </row>
        <row r="3106">
          <cell r="A3106" t="str">
            <v>18-1061</v>
          </cell>
          <cell r="B3106" t="str">
            <v xml:space="preserve">S/F Bend 900 for FRP pipe 150mm dia (6mm thickness)  with jointing material as required </v>
          </cell>
          <cell r="D3106" t="str">
            <v>Each</v>
          </cell>
          <cell r="E3106" t="str">
            <v>18-1061</v>
          </cell>
          <cell r="F3106">
            <v>21494.12</v>
          </cell>
        </row>
        <row r="3107">
          <cell r="A3107" t="str">
            <v>18-1062</v>
          </cell>
          <cell r="B3107" t="str">
            <v xml:space="preserve">S/F Bend 450 for FRP pipe 100mm dia (5mm thickness)  with jointing material as required </v>
          </cell>
          <cell r="D3107" t="str">
            <v>Each</v>
          </cell>
          <cell r="E3107" t="str">
            <v>18-1062</v>
          </cell>
          <cell r="F3107">
            <v>7659.53</v>
          </cell>
        </row>
        <row r="3108">
          <cell r="A3108" t="str">
            <v>18-1063</v>
          </cell>
          <cell r="B3108" t="str">
            <v xml:space="preserve">S/F Bend 450 for FRP pipe 150mm dia (6mm thickness)  with jointing material as required </v>
          </cell>
          <cell r="D3108" t="str">
            <v>Each</v>
          </cell>
          <cell r="E3108" t="str">
            <v>18-1063</v>
          </cell>
          <cell r="F3108">
            <v>12646.1</v>
          </cell>
        </row>
        <row r="3109">
          <cell r="A3109" t="str">
            <v>18-1064</v>
          </cell>
          <cell r="B3109" t="str">
            <v xml:space="preserve">S/F socket reducing for FRP pipe 150 x 100mm dia (7.5mm thickness)  with jointing material as required </v>
          </cell>
          <cell r="D3109" t="str">
            <v>Each</v>
          </cell>
          <cell r="E3109" t="str">
            <v>18-1064</v>
          </cell>
          <cell r="F3109">
            <v>12938.71</v>
          </cell>
        </row>
        <row r="3110">
          <cell r="A3110" t="str">
            <v>18-1065</v>
          </cell>
          <cell r="B3110" t="str">
            <v xml:space="preserve">S/F socket reducing for FRP pipe 100 x 80mm dia (7.5mm thickness)  with jointing material as required </v>
          </cell>
          <cell r="D3110" t="str">
            <v>Each</v>
          </cell>
          <cell r="E3110" t="str">
            <v>18-1065</v>
          </cell>
          <cell r="F3110">
            <v>10131.379999999999</v>
          </cell>
        </row>
        <row r="3111">
          <cell r="A3111" t="str">
            <v>18-1066</v>
          </cell>
          <cell r="B3111" t="str">
            <v xml:space="preserve">Same as item 18-1060 to 18-1065  but fixing only </v>
          </cell>
          <cell r="D3111" t="str">
            <v>Each</v>
          </cell>
          <cell r="E3111" t="str">
            <v>18-1066</v>
          </cell>
          <cell r="F3111">
            <v>1293.17</v>
          </cell>
        </row>
        <row r="3112">
          <cell r="A3112" t="str">
            <v>18-1067</v>
          </cell>
          <cell r="B3112" t="str">
            <v xml:space="preserve">Add to item 18-1060 to 18-1065, or  18-1066 if removal  only </v>
          </cell>
          <cell r="D3112" t="str">
            <v>Each</v>
          </cell>
          <cell r="E3112" t="str">
            <v>18-1067</v>
          </cell>
          <cell r="F3112">
            <v>218.08</v>
          </cell>
        </row>
        <row r="3113">
          <cell r="A3113" t="str">
            <v>18-1068</v>
          </cell>
          <cell r="B3113" t="str">
            <v xml:space="preserve">S/F Tee equal for FRP pipe 100mm dia (5mm thickness)  with jointing material as required </v>
          </cell>
          <cell r="D3113" t="str">
            <v>Each</v>
          </cell>
          <cell r="E3113" t="str">
            <v>18-1068</v>
          </cell>
          <cell r="F3113">
            <v>14154.43</v>
          </cell>
        </row>
        <row r="3114">
          <cell r="A3114" t="str">
            <v>18-1069</v>
          </cell>
          <cell r="B3114" t="str">
            <v xml:space="preserve">S/F Tee equal for FRP pipe 150mm dia (5mm thickness)  with jointing material as required </v>
          </cell>
          <cell r="D3114" t="str">
            <v>Each</v>
          </cell>
          <cell r="E3114" t="str">
            <v>18-1069</v>
          </cell>
          <cell r="F3114">
            <v>22041.38</v>
          </cell>
        </row>
        <row r="3115">
          <cell r="A3115" t="str">
            <v>18-1070</v>
          </cell>
          <cell r="B3115" t="str">
            <v xml:space="preserve">S/F Tee reducing for FRP pipe 100x100x80mm dia (5mm thickness)  with jointing material as required </v>
          </cell>
          <cell r="D3115" t="str">
            <v>Each</v>
          </cell>
          <cell r="E3115" t="str">
            <v>18-1070</v>
          </cell>
          <cell r="F3115">
            <v>13046.45</v>
          </cell>
        </row>
        <row r="3116">
          <cell r="A3116" t="str">
            <v>18-1071</v>
          </cell>
          <cell r="B3116" t="str">
            <v xml:space="preserve">S/F Tee reducing for FRP pipe 150x150x100mm dia (6mm thickness)  with jointing material as required </v>
          </cell>
          <cell r="D3116" t="str">
            <v>Each</v>
          </cell>
          <cell r="E3116" t="str">
            <v>18-1071</v>
          </cell>
          <cell r="F3116">
            <v>20394.7</v>
          </cell>
        </row>
        <row r="3117">
          <cell r="A3117" t="str">
            <v>18-1072</v>
          </cell>
          <cell r="B3117" t="str">
            <v xml:space="preserve">Same as item 18-1070 to 18-1071  but fixing only </v>
          </cell>
          <cell r="D3117" t="str">
            <v>Each</v>
          </cell>
          <cell r="E3117" t="str">
            <v>18-1072</v>
          </cell>
          <cell r="F3117">
            <v>1721.67</v>
          </cell>
        </row>
        <row r="3118">
          <cell r="A3118" t="str">
            <v>18-1073</v>
          </cell>
          <cell r="B3118" t="str">
            <v xml:space="preserve">Add to item 18-1070 to 18-1071, or  18-1072 if removal  only </v>
          </cell>
          <cell r="D3118" t="str">
            <v>Each</v>
          </cell>
          <cell r="E3118" t="str">
            <v>18-1073</v>
          </cell>
          <cell r="F3118">
            <v>218.08</v>
          </cell>
        </row>
        <row r="3120">
          <cell r="B3120" t="str">
            <v>19 - WATER SUPPLY INSTALLATION</v>
          </cell>
        </row>
        <row r="3121">
          <cell r="B3121" t="str">
            <v xml:space="preserve">Centrifugal pumping set </v>
          </cell>
        </row>
        <row r="3122">
          <cell r="A3122" t="str">
            <v>19-01</v>
          </cell>
          <cell r="B3122" t="str">
            <v>Centrifugal pumping set AC electric motor driven 400 volts 3 phase 50 cycles 1 HP mounted on a common channel base total head 20/25 Meters, S/F.</v>
          </cell>
          <cell r="D3122" t="str">
            <v>Each</v>
          </cell>
          <cell r="E3122" t="str">
            <v>19-01</v>
          </cell>
          <cell r="F3122">
            <v>27542.01</v>
          </cell>
        </row>
        <row r="3123">
          <cell r="A3123" t="str">
            <v>19-02</v>
          </cell>
          <cell r="B3123" t="str">
            <v>Centrifugal pumping set AC electric motor driven 400 volts 3 phase 50 cycles 2 HP mounted on a common channel base total head 25/30 Meters, S/F.</v>
          </cell>
          <cell r="D3123" t="str">
            <v>Each</v>
          </cell>
          <cell r="E3123" t="str">
            <v>19-02</v>
          </cell>
          <cell r="F3123">
            <v>36239.129999999997</v>
          </cell>
        </row>
        <row r="3124">
          <cell r="A3124" t="str">
            <v>19-03</v>
          </cell>
          <cell r="B3124" t="str">
            <v>Centrifugal pumping set AC electric motor driven 220/230 volts SP 1 HP 50cycles  total head 20/25 Meters, S/F.</v>
          </cell>
          <cell r="D3124" t="str">
            <v>Each</v>
          </cell>
          <cell r="E3124" t="str">
            <v>19-03</v>
          </cell>
          <cell r="F3124">
            <v>31061.87</v>
          </cell>
        </row>
        <row r="3125">
          <cell r="A3125" t="str">
            <v>19-04</v>
          </cell>
          <cell r="B3125" t="str">
            <v>Centrifugal pumping set AC electric motor driven 220/230 volts SP 1/2 HP 50cycles  total head 10/15 Meters, S/F.</v>
          </cell>
          <cell r="D3125" t="str">
            <v>Each</v>
          </cell>
          <cell r="E3125" t="str">
            <v>19-04</v>
          </cell>
          <cell r="F3125">
            <v>23869.11</v>
          </cell>
        </row>
        <row r="3126">
          <cell r="A3126" t="str">
            <v>19-05</v>
          </cell>
          <cell r="B3126" t="str">
            <v xml:space="preserve">Same as  item 19-1 but fixing only </v>
          </cell>
          <cell r="D3126" t="str">
            <v>Each</v>
          </cell>
          <cell r="E3126" t="str">
            <v>19-05</v>
          </cell>
          <cell r="F3126">
            <v>309.91000000000003</v>
          </cell>
        </row>
        <row r="3127">
          <cell r="A3127" t="str">
            <v>19-06</v>
          </cell>
          <cell r="B3127" t="str">
            <v xml:space="preserve">Same as  item 19-2 but fixing only </v>
          </cell>
          <cell r="D3127" t="str">
            <v>Each</v>
          </cell>
          <cell r="E3127" t="str">
            <v>19-06</v>
          </cell>
          <cell r="F3127">
            <v>516.51</v>
          </cell>
        </row>
        <row r="3128">
          <cell r="A3128" t="str">
            <v>19-07</v>
          </cell>
          <cell r="B3128" t="str">
            <v xml:space="preserve">Same as  item 19-3 but fixing only </v>
          </cell>
          <cell r="D3128" t="str">
            <v>Each</v>
          </cell>
          <cell r="E3128" t="str">
            <v>19-07</v>
          </cell>
          <cell r="F3128">
            <v>309.91000000000003</v>
          </cell>
        </row>
        <row r="3129">
          <cell r="A3129" t="str">
            <v>19-08</v>
          </cell>
          <cell r="B3129" t="str">
            <v xml:space="preserve">Same as  item 19-3 but fixing only </v>
          </cell>
          <cell r="D3129" t="str">
            <v>Each</v>
          </cell>
          <cell r="E3129" t="str">
            <v>19-08</v>
          </cell>
          <cell r="F3129">
            <v>309.91000000000003</v>
          </cell>
        </row>
        <row r="3130">
          <cell r="A3130" t="str">
            <v>19-09</v>
          </cell>
          <cell r="B3130" t="str">
            <v xml:space="preserve">Add to item 19-1 or 19-5 if removal only </v>
          </cell>
          <cell r="D3130" t="str">
            <v>Each</v>
          </cell>
          <cell r="E3130" t="str">
            <v>19-09</v>
          </cell>
          <cell r="F3130">
            <v>232.42</v>
          </cell>
        </row>
        <row r="3131">
          <cell r="A3131" t="str">
            <v>19-10</v>
          </cell>
          <cell r="B3131" t="str">
            <v xml:space="preserve">Add to item 19-2 or 19-6 if removal only . </v>
          </cell>
          <cell r="D3131" t="str">
            <v>Each</v>
          </cell>
          <cell r="E3131" t="str">
            <v>19-10</v>
          </cell>
          <cell r="F3131">
            <v>387.38</v>
          </cell>
        </row>
        <row r="3132">
          <cell r="A3132" t="str">
            <v>19-11</v>
          </cell>
          <cell r="B3132" t="str">
            <v xml:space="preserve">Add to item 19-3 or 19-7 if removal only  </v>
          </cell>
          <cell r="D3132" t="str">
            <v>Each</v>
          </cell>
          <cell r="E3132" t="str">
            <v>19-11</v>
          </cell>
          <cell r="F3132">
            <v>232.42</v>
          </cell>
        </row>
        <row r="3133">
          <cell r="A3133" t="str">
            <v>19-12</v>
          </cell>
          <cell r="B3133" t="str">
            <v xml:space="preserve">Add to item 19-4 or 19-8 if removal only . </v>
          </cell>
          <cell r="D3133" t="str">
            <v>Each</v>
          </cell>
          <cell r="E3133" t="str">
            <v>19-12</v>
          </cell>
          <cell r="F3133">
            <v>232.42</v>
          </cell>
        </row>
        <row r="3134">
          <cell r="A3134" t="str">
            <v>19-13</v>
          </cell>
          <cell r="B3134" t="str">
            <v>Cetrifugal Pumping set  with AC electirc motor 400 volts 3 phase 5 HP,  50 cycles, motor and pump directly coupled and mounted on common bed plate/channel base duly aligned head 13-10 M capacity 100 - 200 gpm,150rpm complete with anchoring bolts/nuts, S/F</v>
          </cell>
          <cell r="D3134" t="str">
            <v>Each</v>
          </cell>
          <cell r="E3134" t="str">
            <v>19-13</v>
          </cell>
          <cell r="F3134">
            <v>356669.2</v>
          </cell>
        </row>
        <row r="3135">
          <cell r="A3135" t="str">
            <v>19-14</v>
          </cell>
          <cell r="B3135" t="str">
            <v>Pumping set cetrifugal with AC electirc motor 400 volts 3 phase 10 HP, 50 cycles, motor and pump directly coupled and mounted on common bed plate/channel base duly aligned head 15-11 M capacity 200 - 300 gpm,1450 rpm complete with anchoring bolts/nuts, S/</v>
          </cell>
          <cell r="D3135" t="str">
            <v>Each</v>
          </cell>
          <cell r="E3135" t="str">
            <v>19-14</v>
          </cell>
          <cell r="F3135">
            <v>429698.69</v>
          </cell>
        </row>
        <row r="3136">
          <cell r="A3136" t="str">
            <v>19-15</v>
          </cell>
          <cell r="B3136" t="str">
            <v>Pumping set cetrifugal with AC electirc motor 400 volts 3 phase 15 HP, 50 cycles, motor and pump directly coupled and mounted on common bed plate/channel base duly aligned head 12-17 M capacity 300 - 550 gpm,1450 rpm complete with anchoring bolts/nuts, S/</v>
          </cell>
          <cell r="D3136" t="str">
            <v>Each</v>
          </cell>
          <cell r="E3136" t="str">
            <v>19-15</v>
          </cell>
          <cell r="F3136">
            <v>505636.06</v>
          </cell>
        </row>
        <row r="3137">
          <cell r="A3137" t="str">
            <v>19-16</v>
          </cell>
          <cell r="B3137" t="str">
            <v>Pumping set cetrifugal with AC electirc motor 400 volts 3 phase 15 HP,  50 cycles, motor and pump directly coupled and mounted on common bed plate/channel base duly aligned head 27-33 M capacity 100 - 210 gpm,2850/2900 rpm complete with anchoring bolts/nu</v>
          </cell>
          <cell r="D3137" t="str">
            <v>Each</v>
          </cell>
          <cell r="E3137" t="str">
            <v>19-16</v>
          </cell>
          <cell r="F3137">
            <v>410751.89</v>
          </cell>
        </row>
        <row r="3138">
          <cell r="A3138" t="str">
            <v>19-17</v>
          </cell>
          <cell r="B3138" t="str">
            <v>Pumping set cetrifugal with AC electirc motor 400 volts 3 phase 15 HP, 50 cycles, motor and pump directly coupled and mounted on common bed plate/channel base duly aligned head 41-38 M capacity 150 - 250 gpm,150rpm complete with anchoring bolts/nuts, S/F.</v>
          </cell>
          <cell r="D3138" t="str">
            <v>Each</v>
          </cell>
          <cell r="E3138" t="str">
            <v>19-17</v>
          </cell>
          <cell r="F3138">
            <v>429698.85</v>
          </cell>
        </row>
        <row r="3139">
          <cell r="A3139" t="str">
            <v>19-18</v>
          </cell>
          <cell r="B3139" t="str">
            <v>Pumping set cetrifugal with AC electirc motor 400 volts 3 phase 15 HP, 50 cycles, motor and pump directly coupled and mounted on common bed plate/channel base duly aligned head 35 M capacity 300 gpm,150rpm complete with anchoring bolts/nuts, S/F.</v>
          </cell>
          <cell r="D3139" t="str">
            <v>Each</v>
          </cell>
          <cell r="E3139" t="str">
            <v>19-18</v>
          </cell>
          <cell r="F3139">
            <v>486046.95</v>
          </cell>
        </row>
        <row r="3140">
          <cell r="A3140" t="str">
            <v>19-19</v>
          </cell>
          <cell r="B3140" t="str">
            <v xml:space="preserve">Same as  item 19-13 but fixing only </v>
          </cell>
          <cell r="D3140" t="str">
            <v>Each</v>
          </cell>
          <cell r="E3140" t="str">
            <v>19-19</v>
          </cell>
          <cell r="F3140">
            <v>826.4</v>
          </cell>
        </row>
        <row r="3141">
          <cell r="A3141" t="str">
            <v>19-20</v>
          </cell>
          <cell r="B3141" t="str">
            <v xml:space="preserve">Same as  item 19-14 but fixing only </v>
          </cell>
          <cell r="D3141" t="str">
            <v>Each</v>
          </cell>
          <cell r="E3141" t="str">
            <v>19-20</v>
          </cell>
          <cell r="F3141">
            <v>826.4</v>
          </cell>
        </row>
        <row r="3142">
          <cell r="A3142" t="str">
            <v>19-21</v>
          </cell>
          <cell r="B3142" t="str">
            <v xml:space="preserve">Same as  item 19-15 but fixing only </v>
          </cell>
          <cell r="D3142" t="str">
            <v>Each</v>
          </cell>
          <cell r="E3142" t="str">
            <v>19-21</v>
          </cell>
          <cell r="F3142">
            <v>1136.31</v>
          </cell>
        </row>
        <row r="3143">
          <cell r="A3143" t="str">
            <v>19-22</v>
          </cell>
          <cell r="B3143" t="str">
            <v xml:space="preserve">Same as  item 19-16 but fixing only </v>
          </cell>
          <cell r="D3143" t="str">
            <v>Each</v>
          </cell>
          <cell r="E3143" t="str">
            <v>19-22</v>
          </cell>
          <cell r="F3143">
            <v>929.71</v>
          </cell>
        </row>
        <row r="3144">
          <cell r="A3144" t="str">
            <v>19-23</v>
          </cell>
          <cell r="B3144" t="str">
            <v xml:space="preserve">Same as  item 19-17 but fixing only </v>
          </cell>
          <cell r="D3144" t="str">
            <v>Each</v>
          </cell>
          <cell r="E3144" t="str">
            <v>19-23</v>
          </cell>
          <cell r="F3144">
            <v>1136.31</v>
          </cell>
        </row>
        <row r="3145">
          <cell r="A3145" t="str">
            <v>19-24</v>
          </cell>
          <cell r="B3145" t="str">
            <v xml:space="preserve">Same as  item 19-18 but fixing only </v>
          </cell>
          <cell r="D3145" t="str">
            <v>Each</v>
          </cell>
          <cell r="E3145" t="str">
            <v>19-24</v>
          </cell>
          <cell r="F3145">
            <v>1342.91</v>
          </cell>
        </row>
        <row r="3146">
          <cell r="A3146" t="str">
            <v>19-25</v>
          </cell>
          <cell r="B3146" t="str">
            <v>Add to item 19-13 or 19-19 if removal only</v>
          </cell>
          <cell r="D3146" t="str">
            <v>Each</v>
          </cell>
          <cell r="E3146" t="str">
            <v>19-25</v>
          </cell>
          <cell r="F3146">
            <v>619.79999999999995</v>
          </cell>
        </row>
        <row r="3147">
          <cell r="A3147" t="str">
            <v>19-26</v>
          </cell>
          <cell r="B3147" t="str">
            <v>Add to item 19-14 or 19-20 if removal only</v>
          </cell>
          <cell r="D3147" t="str">
            <v>Each</v>
          </cell>
          <cell r="E3147" t="str">
            <v>19-26</v>
          </cell>
          <cell r="F3147">
            <v>619.79999999999995</v>
          </cell>
        </row>
        <row r="3148">
          <cell r="A3148" t="str">
            <v>19-27</v>
          </cell>
          <cell r="B3148" t="str">
            <v>Add to item 21-19 or 19-21 if removal only</v>
          </cell>
          <cell r="D3148" t="str">
            <v>Each</v>
          </cell>
          <cell r="E3148" t="str">
            <v>19-27</v>
          </cell>
          <cell r="F3148">
            <v>852.22</v>
          </cell>
        </row>
        <row r="3149">
          <cell r="A3149" t="str">
            <v>19-28</v>
          </cell>
          <cell r="B3149" t="str">
            <v>Add to item 19-16 or 19-22 if removal only</v>
          </cell>
          <cell r="D3149" t="str">
            <v>Each</v>
          </cell>
          <cell r="E3149" t="str">
            <v>19-28</v>
          </cell>
          <cell r="F3149">
            <v>697.28</v>
          </cell>
        </row>
        <row r="3150">
          <cell r="A3150" t="str">
            <v>19-29</v>
          </cell>
          <cell r="B3150" t="str">
            <v>Add to item 19-17 or 19-23 if removal only</v>
          </cell>
          <cell r="D3150" t="str">
            <v>Each</v>
          </cell>
          <cell r="E3150" t="str">
            <v>19-29</v>
          </cell>
          <cell r="F3150">
            <v>852.22</v>
          </cell>
        </row>
        <row r="3151">
          <cell r="A3151" t="str">
            <v>19-30</v>
          </cell>
          <cell r="B3151" t="str">
            <v>Add to item 19-18 or 19-24 if removal only</v>
          </cell>
          <cell r="D3151" t="str">
            <v>Each</v>
          </cell>
          <cell r="E3151" t="str">
            <v>19-30</v>
          </cell>
          <cell r="F3151">
            <v>1007.18</v>
          </cell>
        </row>
        <row r="3152">
          <cell r="B3152" t="str">
            <v xml:space="preserve">Tube Well Boaring </v>
          </cell>
        </row>
        <row r="3153">
          <cell r="A3153" t="str">
            <v>19-31</v>
          </cell>
          <cell r="B3153" t="str">
            <v>Tube Well Boaring in any soil drilling a bore hole 375 mm dia employing Reverse Rotary Hydraulic method/percussion method upto 50 meters depth, complete.</v>
          </cell>
          <cell r="D3153" t="str">
            <v>Meter</v>
          </cell>
          <cell r="E3153" t="str">
            <v>19-31</v>
          </cell>
          <cell r="F3153">
            <v>2448.6</v>
          </cell>
        </row>
        <row r="3154">
          <cell r="A3154" t="str">
            <v>19-32</v>
          </cell>
          <cell r="B3154" t="str">
            <v>Tube Well Boaring in any soil drilling a bore hole 450 mm dia employing Reverse Rotary Hydraulic method/Percussion method upto 50 meters depth, complete.</v>
          </cell>
          <cell r="D3154" t="str">
            <v>Meter</v>
          </cell>
          <cell r="E3154" t="str">
            <v>19-32</v>
          </cell>
          <cell r="F3154">
            <v>3060.75</v>
          </cell>
        </row>
        <row r="3155">
          <cell r="A3155" t="str">
            <v>19-33</v>
          </cell>
          <cell r="B3155" t="str">
            <v>Tube Well Boaring in any soil drilling a bore hole 600 mm dia employing Reverse Rotary Hydraulic method/Percussion method upto 50 meters depth, complete.</v>
          </cell>
          <cell r="D3155" t="str">
            <v>Meter</v>
          </cell>
          <cell r="E3155" t="str">
            <v>19-33</v>
          </cell>
          <cell r="F3155">
            <v>3672.9</v>
          </cell>
        </row>
        <row r="3156">
          <cell r="A3156" t="str">
            <v>19-34</v>
          </cell>
          <cell r="B3156" t="str">
            <v>Tube Well Boaring in any soil drilling a bore hole 375 mm dia employing Reverse Rotary Hydraulic method/Percussion method above 50 but upto 100 meters depth, complete.</v>
          </cell>
          <cell r="D3156" t="str">
            <v>Meter</v>
          </cell>
          <cell r="E3156" t="str">
            <v>19-34</v>
          </cell>
          <cell r="F3156">
            <v>3495.38</v>
          </cell>
        </row>
        <row r="3157">
          <cell r="A3157" t="str">
            <v>19-35</v>
          </cell>
          <cell r="B3157" t="str">
            <v>Tube Well Boaring in any soil drilling a bore hole 450 mm dia employing Reverse Rotary Hydraulic method/Percussion method above 50 but upto 100 meters depth, complete.</v>
          </cell>
          <cell r="D3157" t="str">
            <v>Meter</v>
          </cell>
          <cell r="E3157" t="str">
            <v>19-35</v>
          </cell>
          <cell r="F3157">
            <v>4285.05</v>
          </cell>
        </row>
        <row r="3158">
          <cell r="A3158" t="str">
            <v>19-36</v>
          </cell>
          <cell r="B3158" t="str">
            <v>Tube Well Boaring in any soil drilling a bore hole 600 mm dia employing Reverse Rotary Hydraulic method/Percussion method above 50 but upto 100 meters depth, complete.</v>
          </cell>
          <cell r="D3158" t="str">
            <v>Meter</v>
          </cell>
          <cell r="E3158" t="str">
            <v>19-36</v>
          </cell>
          <cell r="F3158">
            <v>4897.2</v>
          </cell>
        </row>
        <row r="3159">
          <cell r="A3159" t="str">
            <v>19-37</v>
          </cell>
          <cell r="B3159" t="str">
            <v>Tube Well Boaring in any soil drilling a bore hole 375 mm dia employing Reverse Rotary Hydraulic method/Percussion method above 100 but upto 150 meters depth, complete.</v>
          </cell>
          <cell r="D3159" t="str">
            <v>Meter</v>
          </cell>
          <cell r="E3159" t="str">
            <v>19-37</v>
          </cell>
          <cell r="F3159">
            <v>3679.02</v>
          </cell>
        </row>
        <row r="3160">
          <cell r="A3160" t="str">
            <v>19-38</v>
          </cell>
          <cell r="B3160" t="str">
            <v>Tube Well Boaring in any soil drilling a bore hole 450 mm dia employing Reverse Rotary Hydraulic method/Percussion method above 100 but upto 150 meters depth, complete.</v>
          </cell>
          <cell r="D3160" t="str">
            <v>Meter</v>
          </cell>
          <cell r="E3160" t="str">
            <v>19-38</v>
          </cell>
          <cell r="F3160">
            <v>4955.97</v>
          </cell>
        </row>
        <row r="3161">
          <cell r="A3161" t="str">
            <v>19-39</v>
          </cell>
          <cell r="B3161" t="str">
            <v>Tube Well Boaring in any soil drilling a bore hole 600 mm dia employing Reverse Rotary Hydraulic method/Percussion method above 100 but upto 150 meters depth, complete.</v>
          </cell>
          <cell r="D3161" t="str">
            <v>Meter</v>
          </cell>
          <cell r="E3161" t="str">
            <v>19-39</v>
          </cell>
          <cell r="F3161">
            <v>6121.5</v>
          </cell>
        </row>
        <row r="3162">
          <cell r="A3162" t="str">
            <v>19-40</v>
          </cell>
          <cell r="B3162" t="str">
            <v>Tube Well Boaring in any soil drilling a bore hole 375 mm dia employing Reverse Rotary Hydraulic method/Percussion method bore beyond 150 meters depth, complete.</v>
          </cell>
          <cell r="D3162" t="str">
            <v>Meter</v>
          </cell>
          <cell r="E3162" t="str">
            <v>19-40</v>
          </cell>
          <cell r="F3162">
            <v>3856.55</v>
          </cell>
        </row>
        <row r="3163">
          <cell r="A3163" t="str">
            <v>19-41</v>
          </cell>
          <cell r="B3163" t="str">
            <v>Tube Well Boaring in any soil drilling a bore hole 450 mm dia employing Reverse Rotary Hydraulic method/Percussion method bore beyond 150 meters depth, complete.</v>
          </cell>
          <cell r="D3163" t="str">
            <v>Meter</v>
          </cell>
          <cell r="E3163" t="str">
            <v>19-41</v>
          </cell>
          <cell r="F3163">
            <v>5242.45</v>
          </cell>
        </row>
        <row r="3164">
          <cell r="A3164" t="str">
            <v>19-42</v>
          </cell>
          <cell r="B3164" t="str">
            <v>Tube Well Boaring in any soil drilling a bore hole 600 mm dia employing Reverse Rotary Hydraulic method/Percussion method bore beyond 150 meters depth, complete.</v>
          </cell>
          <cell r="D3164" t="str">
            <v>Meter</v>
          </cell>
          <cell r="E3164" t="str">
            <v>19-42</v>
          </cell>
          <cell r="F3164">
            <v>7049.52</v>
          </cell>
        </row>
        <row r="3165">
          <cell r="A3165" t="str">
            <v>19-43</v>
          </cell>
          <cell r="B3165" t="str">
            <v>In any soil drilling trail bore hole 150mm dia, bore upto 50 meters depth.</v>
          </cell>
          <cell r="D3165" t="str">
            <v>Meter</v>
          </cell>
          <cell r="E3165" t="str">
            <v>19-43</v>
          </cell>
          <cell r="F3165">
            <v>1836.45</v>
          </cell>
        </row>
        <row r="3166">
          <cell r="A3166" t="str">
            <v>19-44</v>
          </cell>
          <cell r="B3166" t="str">
            <v>In any soil drilling trail bore hole 150mm dia, bore above  50M and upto 100 meters depth.</v>
          </cell>
          <cell r="D3166" t="str">
            <v>Meter</v>
          </cell>
          <cell r="E3166" t="str">
            <v>19-44</v>
          </cell>
          <cell r="F3166">
            <v>2258.83</v>
          </cell>
        </row>
        <row r="3167">
          <cell r="A3167" t="str">
            <v>19-45</v>
          </cell>
          <cell r="B3167" t="str">
            <v>In any soil drilling trail bore hole 150mm dia, bore above 100M and upto 150 meters depth.</v>
          </cell>
          <cell r="D3167" t="str">
            <v>Meter</v>
          </cell>
          <cell r="E3167" t="str">
            <v>19-45</v>
          </cell>
          <cell r="F3167">
            <v>2422.89</v>
          </cell>
        </row>
        <row r="3168">
          <cell r="A3168" t="str">
            <v>19-46</v>
          </cell>
          <cell r="B3168" t="str">
            <v>In any soil drilling trail bore hole 150mm dia, bore beyond 150 meters depth.</v>
          </cell>
          <cell r="D3168" t="str">
            <v>Meter</v>
          </cell>
          <cell r="E3168" t="str">
            <v>19-46</v>
          </cell>
          <cell r="F3168">
            <v>2558.79</v>
          </cell>
        </row>
        <row r="3169">
          <cell r="A3169" t="str">
            <v>19-47</v>
          </cell>
          <cell r="B3169" t="str">
            <v>Supply and installation MS blind pipe 5.0mm thick 200mm dia with screwed joints complete.</v>
          </cell>
          <cell r="D3169" t="str">
            <v>Meter</v>
          </cell>
          <cell r="E3169" t="str">
            <v>19-47</v>
          </cell>
          <cell r="F3169">
            <v>4652.25</v>
          </cell>
        </row>
        <row r="3170">
          <cell r="A3170" t="str">
            <v>19-48</v>
          </cell>
          <cell r="B3170" t="str">
            <v>Supply and installation MS blind pipe 5.5mm thick 250mm dia with screwed joints complete.</v>
          </cell>
          <cell r="D3170" t="str">
            <v>Meter</v>
          </cell>
          <cell r="E3170" t="str">
            <v>19-48</v>
          </cell>
          <cell r="F3170">
            <v>6213.97</v>
          </cell>
        </row>
        <row r="3171">
          <cell r="A3171" t="str">
            <v>19-49</v>
          </cell>
          <cell r="B3171" t="str">
            <v>Supply and installation MS blind pipe 6.35mm thick 300mm dia with screwed joints complete.</v>
          </cell>
          <cell r="D3171" t="str">
            <v>Meter</v>
          </cell>
          <cell r="E3171" t="str">
            <v>19-49</v>
          </cell>
          <cell r="F3171">
            <v>7449.35</v>
          </cell>
        </row>
        <row r="3172">
          <cell r="A3172" t="str">
            <v>19-50</v>
          </cell>
          <cell r="B3172" t="str">
            <v>Supply and installation Brass slotted strainer 4.75mm thick 200mm dia with screwed joints complete.</v>
          </cell>
          <cell r="D3172" t="str">
            <v>Meter</v>
          </cell>
          <cell r="E3172" t="str">
            <v>19-50</v>
          </cell>
          <cell r="F3172">
            <v>21826.92</v>
          </cell>
        </row>
        <row r="3173">
          <cell r="A3173" t="str">
            <v>19-51</v>
          </cell>
          <cell r="B3173" t="str">
            <v>Supply and installation brass slotted strainer 4.75mm thick 250mm dia with screwed joints complete.</v>
          </cell>
          <cell r="D3173" t="str">
            <v>Meter</v>
          </cell>
          <cell r="E3173" t="str">
            <v>19-51</v>
          </cell>
          <cell r="F3173">
            <v>26619.75</v>
          </cell>
        </row>
        <row r="3174">
          <cell r="A3174" t="str">
            <v>19-52</v>
          </cell>
          <cell r="B3174" t="str">
            <v>Supply and installation brass slotted strainer 4.75mm thick 300mm dia with screwed joints complete.</v>
          </cell>
          <cell r="D3174" t="str">
            <v>Meter</v>
          </cell>
          <cell r="E3174" t="str">
            <v>19-52</v>
          </cell>
          <cell r="F3174">
            <v>37166.79</v>
          </cell>
        </row>
        <row r="3175">
          <cell r="A3175" t="str">
            <v>19-53</v>
          </cell>
          <cell r="B3175" t="str">
            <v>Supply and installation Stainless steel strainer 4.75mm thick 200mm dia with screwed joints complete.</v>
          </cell>
          <cell r="D3175" t="str">
            <v>Meter</v>
          </cell>
          <cell r="E3175" t="str">
            <v>19-53</v>
          </cell>
          <cell r="F3175">
            <v>33815.08</v>
          </cell>
        </row>
        <row r="3176">
          <cell r="A3176" t="str">
            <v>19-54</v>
          </cell>
          <cell r="B3176" t="str">
            <v>Supply and installation stainless steel strainer 4.75mm thick 250mm dia with screwed joints complete.</v>
          </cell>
          <cell r="D3176" t="str">
            <v>Meter</v>
          </cell>
          <cell r="E3176" t="str">
            <v>19-54</v>
          </cell>
          <cell r="F3176">
            <v>47252.51</v>
          </cell>
        </row>
        <row r="3177">
          <cell r="A3177" t="str">
            <v>19-55</v>
          </cell>
          <cell r="B3177" t="str">
            <v>Supply and installation stainless steel strainer 4.75mm thick 300mm dia with screwed joints complete.</v>
          </cell>
          <cell r="D3177" t="str">
            <v>Meter</v>
          </cell>
          <cell r="E3177" t="str">
            <v>19-55</v>
          </cell>
          <cell r="F3177">
            <v>59524.95</v>
          </cell>
        </row>
        <row r="3178">
          <cell r="A3178" t="str">
            <v>19-56</v>
          </cell>
          <cell r="B3178" t="str">
            <v xml:space="preserve">Supply and installation of Bail plug 200mm dia of approved specifications. </v>
          </cell>
          <cell r="D3178" t="str">
            <v>Meter</v>
          </cell>
          <cell r="E3178" t="str">
            <v>19-56</v>
          </cell>
          <cell r="F3178">
            <v>8361.9699999999993</v>
          </cell>
        </row>
        <row r="3179">
          <cell r="A3179" t="str">
            <v>19-57</v>
          </cell>
          <cell r="B3179" t="str">
            <v xml:space="preserve">Supply and installation of bail plug 250mm dia of approved specifications. </v>
          </cell>
          <cell r="D3179" t="str">
            <v>Each</v>
          </cell>
          <cell r="E3179" t="str">
            <v>19-57</v>
          </cell>
          <cell r="F3179">
            <v>11422.72</v>
          </cell>
        </row>
        <row r="3180">
          <cell r="A3180" t="str">
            <v>19-58</v>
          </cell>
          <cell r="B3180" t="str">
            <v xml:space="preserve">Supply and installation of bail plug 300mm dia of approved specifications. </v>
          </cell>
          <cell r="D3180" t="str">
            <v>Each</v>
          </cell>
          <cell r="E3180" t="str">
            <v>19-58</v>
          </cell>
          <cell r="F3180">
            <v>14361.04</v>
          </cell>
        </row>
        <row r="3181">
          <cell r="A3181" t="str">
            <v>19-59</v>
          </cell>
          <cell r="B3181" t="str">
            <v>Supply and Pouring of Shrouding Gravel of requisite grade in annular space between blind pipe/strainer and bore hole according to specifications for 200mm dia, blind pipe/strainer.</v>
          </cell>
          <cell r="D3181" t="str">
            <v>Meter</v>
          </cell>
          <cell r="E3181" t="str">
            <v>19-59</v>
          </cell>
          <cell r="F3181">
            <v>115.64</v>
          </cell>
        </row>
        <row r="3182">
          <cell r="A3182" t="str">
            <v>19-60</v>
          </cell>
          <cell r="B3182" t="str">
            <v>Supply and poring of shrouding gravel of requisite grade in annular space between blind pipe/strainer and bore hole according to specifications for 250mm dia, blind/strainer.</v>
          </cell>
          <cell r="D3182" t="str">
            <v>Meter</v>
          </cell>
          <cell r="E3182" t="str">
            <v>19-60</v>
          </cell>
          <cell r="F3182">
            <v>156.22</v>
          </cell>
        </row>
        <row r="3183">
          <cell r="A3183" t="str">
            <v>19-61</v>
          </cell>
          <cell r="B3183" t="str">
            <v>Supply and poring of shrouding gravel of requisite grade in annular space between blind pipe/strainer and bore hole according to specifications for 300mm dia, blind/strainer.</v>
          </cell>
          <cell r="D3183" t="str">
            <v>Meter</v>
          </cell>
          <cell r="E3183" t="str">
            <v>19-61</v>
          </cell>
          <cell r="F3183">
            <v>270.57</v>
          </cell>
        </row>
        <row r="3184">
          <cell r="A3184" t="str">
            <v>19-62</v>
          </cell>
          <cell r="B3184" t="str">
            <v>Provision of Sanitary seal of approved design and specifications for 200mm dia, blind pipe</v>
          </cell>
          <cell r="D3184" t="str">
            <v>Meter</v>
          </cell>
          <cell r="E3184" t="str">
            <v>19-62</v>
          </cell>
          <cell r="F3184">
            <v>876.04</v>
          </cell>
        </row>
        <row r="3185">
          <cell r="A3185" t="str">
            <v>19-63</v>
          </cell>
          <cell r="B3185" t="str">
            <v>Provision of sanitary seal of approved design and specifications for 250mm dia, blind pipe</v>
          </cell>
          <cell r="D3185" t="str">
            <v>Meter</v>
          </cell>
          <cell r="E3185" t="str">
            <v>19-63</v>
          </cell>
          <cell r="F3185">
            <v>1198.45</v>
          </cell>
        </row>
        <row r="3186">
          <cell r="A3186" t="str">
            <v>19-64</v>
          </cell>
          <cell r="B3186" t="str">
            <v>Provision of sanitary seal of approved design and specifications for 300mm dia, blind pipe</v>
          </cell>
          <cell r="D3186" t="str">
            <v>Meter</v>
          </cell>
          <cell r="E3186" t="str">
            <v>19-64</v>
          </cell>
          <cell r="F3186">
            <v>2256.1</v>
          </cell>
        </row>
        <row r="3187">
          <cell r="A3187" t="str">
            <v>19-65</v>
          </cell>
          <cell r="B3187" t="str">
            <v>Develop Test and Sterilize tube well in accordance with approved procedure, 200mm dia.</v>
          </cell>
          <cell r="D3187" t="str">
            <v>Each</v>
          </cell>
          <cell r="E3187" t="str">
            <v>19-65</v>
          </cell>
          <cell r="F3187">
            <v>88149.6</v>
          </cell>
        </row>
        <row r="3188">
          <cell r="A3188" t="str">
            <v>19-66</v>
          </cell>
          <cell r="B3188" t="str">
            <v>Develop test and sterilize tube well in accordance with approved procedure, 250mm dia.</v>
          </cell>
          <cell r="D3188" t="str">
            <v>Each</v>
          </cell>
          <cell r="E3188" t="str">
            <v>19-66</v>
          </cell>
          <cell r="F3188">
            <v>102841.2</v>
          </cell>
        </row>
        <row r="3189">
          <cell r="A3189" t="str">
            <v>19-67</v>
          </cell>
          <cell r="B3189" t="str">
            <v>Develop test and sterilize tube well in accordance with approved procedure, 300mm dia.</v>
          </cell>
          <cell r="D3189" t="str">
            <v>Each</v>
          </cell>
          <cell r="E3189" t="str">
            <v>19-67</v>
          </cell>
          <cell r="F3189">
            <v>117532.8</v>
          </cell>
        </row>
        <row r="3190">
          <cell r="B3190" t="str">
            <v>Deep Well Turine / Pump</v>
          </cell>
        </row>
        <row r="3191">
          <cell r="A3191" t="str">
            <v>19-68</v>
          </cell>
          <cell r="B3191" t="str">
            <v>Pumping set Deep Well Turbine hollow shaft AC electric motor driven 400 volts 3 phase 50 cycles complete with shafts, column pipes, motor and auto star delta starter, pump capacity 0.50-0.70 cusec upto 46 meters, head with pump setting upto 18M with elect</v>
          </cell>
          <cell r="D3191" t="str">
            <v>Each</v>
          </cell>
          <cell r="E3191" t="str">
            <v>19-68</v>
          </cell>
          <cell r="F3191">
            <v>1232870.1000000001</v>
          </cell>
        </row>
        <row r="3192">
          <cell r="A3192" t="str">
            <v>19-69</v>
          </cell>
          <cell r="B3192" t="str">
            <v>Pumping set deep well turbine hollow shaft AC electric motor driven 400 volts 3 phase 50 cycles complete with shafts, column pipes, motor and auto star delta starter, pump capacity above 0.7and upto1.0 cusec upto 46 M, head with pump setting upto 18M with</v>
          </cell>
          <cell r="D3192" t="str">
            <v>Each</v>
          </cell>
          <cell r="E3192" t="str">
            <v>19-69</v>
          </cell>
          <cell r="F3192">
            <v>1433655.3</v>
          </cell>
        </row>
        <row r="3193">
          <cell r="A3193" t="str">
            <v>19-70</v>
          </cell>
          <cell r="B3193" t="str">
            <v>Pumping set deep well turbine hollow shaft AC electric motor driven 400 volts 3 phase 50 cycles complete with shafts, column pipes, motor and auto star delta starter, pump capacity above 1.0-1.25 cusec at 35-47 M, head with pump setting upto 18M with elec</v>
          </cell>
          <cell r="D3193" t="str">
            <v>Each</v>
          </cell>
          <cell r="E3193" t="str">
            <v>19-70</v>
          </cell>
          <cell r="F3193">
            <v>1603833</v>
          </cell>
        </row>
        <row r="3194">
          <cell r="A3194" t="str">
            <v>19-71</v>
          </cell>
          <cell r="B3194" t="str">
            <v>Pumping set deep well turbine hollow shaft AC electric motor driven 400 volts 3 phase 50 cycles complete with shafts, column pipes, motor and auto star delta starter, pump capacity above 1.0 cusec upto 1.5 cusec at 46 M, head with pump setting upto 18M wi</v>
          </cell>
          <cell r="D3194" t="str">
            <v>Each</v>
          </cell>
          <cell r="E3194" t="str">
            <v>19-71</v>
          </cell>
          <cell r="F3194">
            <v>1754421.9</v>
          </cell>
        </row>
        <row r="3195">
          <cell r="A3195" t="str">
            <v>19-72</v>
          </cell>
          <cell r="B3195" t="str">
            <v>Pumping set deep well turbine hollow shaft AC electric motor driven 400 volts 3 phase 50 cycles complete with shafts, column pipes, motor and auto star delta starter, pump capacity above 0.5 cusec upto 0.75 cusec at 47-61 M, head with pump setting upto 46</v>
          </cell>
          <cell r="D3195" t="str">
            <v>Each</v>
          </cell>
          <cell r="E3195" t="str">
            <v>19-72</v>
          </cell>
          <cell r="F3195">
            <v>1414678.65</v>
          </cell>
        </row>
        <row r="3196">
          <cell r="A3196" t="str">
            <v>19-73</v>
          </cell>
          <cell r="B3196" t="str">
            <v>Pumping set deep well turbine hollow shaft AC electric motor driven 400 volts 3 phase 50 cycles complete with shafts, column pipes, motor and auto star delta starter, pump capacity above 0.5 -0.8cusec at 60-78 M, head with pump setting upto 46M with elect</v>
          </cell>
          <cell r="D3196" t="str">
            <v>Each</v>
          </cell>
          <cell r="E3196" t="str">
            <v>19-73</v>
          </cell>
          <cell r="F3196">
            <v>1584856.35</v>
          </cell>
        </row>
        <row r="3197">
          <cell r="A3197" t="str">
            <v>19-74</v>
          </cell>
          <cell r="B3197" t="str">
            <v>Pumping set deep well turbine hollow shaft AC electric motor driven 400 volts 3 phase 50 cycles complete with shafts, column pipes, motor and auto star delta starter, pump capacity above 1.0 and upto 1.5 cusec at 63-92 M, head with pump setting upto 46M w</v>
          </cell>
          <cell r="D3197" t="str">
            <v>Each</v>
          </cell>
          <cell r="E3197" t="str">
            <v>19-74</v>
          </cell>
          <cell r="F3197">
            <v>2518385.1</v>
          </cell>
        </row>
        <row r="3198">
          <cell r="A3198" t="str">
            <v>19-75</v>
          </cell>
          <cell r="B3198" t="str">
            <v>Pumping set deep well turbine hollow shaft AC electric motor driven 400 volts 3 phase 50 cycles complete with shafts, column pipes, motor and auto star delta starter, pump capacity above 1.5 and upto 2.0 cusec at 40-62 M, head with pump setting upto 46M w</v>
          </cell>
          <cell r="D3198" t="str">
            <v>Each</v>
          </cell>
          <cell r="E3198" t="str">
            <v>19-75</v>
          </cell>
          <cell r="F3198">
            <v>2348819.5499999998</v>
          </cell>
        </row>
        <row r="3199">
          <cell r="A3199" t="str">
            <v>19-76</v>
          </cell>
          <cell r="B3199" t="str">
            <v>Pumping set deep well turbine hollow shaft AC electric motor driven 400 volts 3 phase 50 cycles complete with shafts, column pipes, motor and auto star delta starter, pump capacity above 1.0 and upto 1.5 cusec at 47-70 M, head with pump setting upto 46M w</v>
          </cell>
          <cell r="D3199" t="str">
            <v>Each</v>
          </cell>
          <cell r="E3199" t="str">
            <v>19-76</v>
          </cell>
          <cell r="F3199">
            <v>2239856.85</v>
          </cell>
        </row>
        <row r="3200">
          <cell r="A3200" t="str">
            <v>19-77</v>
          </cell>
          <cell r="B3200" t="str">
            <v xml:space="preserve">Pumping set deep well turbine hollow shaft AC electric motor driven 400 volts 3 phase 50 cycles complete with shafts, column pipes, motor and auto star delta starter, pump capacity above 0.80 and upto 1.0 cusec at 68-85 M, head with pump setting upto 46M </v>
          </cell>
          <cell r="D3200" t="str">
            <v>Each</v>
          </cell>
          <cell r="E3200" t="str">
            <v>19-77</v>
          </cell>
          <cell r="F3200">
            <v>2018258.55</v>
          </cell>
        </row>
        <row r="3201">
          <cell r="A3201" t="str">
            <v>19-78</v>
          </cell>
          <cell r="B3201" t="str">
            <v xml:space="preserve">Pumping set deep well turbine hollow shaft AC electric motor driven 400 volts 3 phase 50 cycles complete with shafts, column pipes, motor and auto star delta starter, pump capacity above 2.0 and upto 2.25 cusec at 40-50 M, head with pump setting upto 46M </v>
          </cell>
          <cell r="D3201" t="str">
            <v>Each</v>
          </cell>
          <cell r="E3201" t="str">
            <v>19-78</v>
          </cell>
          <cell r="F3201">
            <v>2358001.7999999998</v>
          </cell>
        </row>
        <row r="3202">
          <cell r="A3202" t="str">
            <v>19-79</v>
          </cell>
          <cell r="B3202" t="str">
            <v xml:space="preserve">Pumping set deep well turbine hollow shaft AC electric motor driven 400 volts 3 phase 50 cycles complete with shafts, column pipes, motor and auto star delta starter, pump capacity above 2.0 and upto 2.25 cusec at 58-78 M, head with pump setting upto 46M </v>
          </cell>
          <cell r="D3202" t="str">
            <v>Each</v>
          </cell>
          <cell r="E3202" t="str">
            <v>19-79</v>
          </cell>
          <cell r="F3202">
            <v>2853843.3</v>
          </cell>
        </row>
        <row r="3203">
          <cell r="A3203" t="str">
            <v>19-80</v>
          </cell>
          <cell r="B3203" t="str">
            <v xml:space="preserve">Pumping set deep well turbine hollow shaft AC electric motor driven 400 volts 3 phase 50 cycles complete with shafts, column pipes, motor and auto star delta starter, pump capacity above 0.75 and upto 1.0 cusec at 66-88 M, head with pump setting upto 46M </v>
          </cell>
          <cell r="D3203" t="str">
            <v>Each</v>
          </cell>
          <cell r="E3203" t="str">
            <v>19-80</v>
          </cell>
          <cell r="F3203">
            <v>2169459.6</v>
          </cell>
        </row>
        <row r="3204">
          <cell r="A3204" t="str">
            <v>19-81</v>
          </cell>
          <cell r="B3204" t="str">
            <v xml:space="preserve">Same as item 19-68 but fixing only </v>
          </cell>
          <cell r="D3204" t="str">
            <v>Each</v>
          </cell>
          <cell r="E3204" t="str">
            <v>19-81</v>
          </cell>
          <cell r="F3204">
            <v>2448.6</v>
          </cell>
        </row>
        <row r="3205">
          <cell r="A3205" t="str">
            <v>19-82</v>
          </cell>
          <cell r="B3205" t="str">
            <v xml:space="preserve">Same as item 19-69 but fixing only </v>
          </cell>
          <cell r="D3205" t="str">
            <v>Each</v>
          </cell>
          <cell r="E3205" t="str">
            <v>19-82</v>
          </cell>
          <cell r="F3205">
            <v>3030.14</v>
          </cell>
        </row>
        <row r="3206">
          <cell r="A3206" t="str">
            <v>19-83</v>
          </cell>
          <cell r="B3206" t="str">
            <v xml:space="preserve">Same as item 19-70 but fixing only </v>
          </cell>
          <cell r="D3206" t="str">
            <v>Each</v>
          </cell>
          <cell r="E3206" t="str">
            <v>19-83</v>
          </cell>
          <cell r="F3206">
            <v>3030.14</v>
          </cell>
        </row>
        <row r="3207">
          <cell r="A3207" t="str">
            <v>19-84</v>
          </cell>
          <cell r="B3207" t="str">
            <v xml:space="preserve">Same as item 19-71 but fixing only </v>
          </cell>
          <cell r="D3207" t="str">
            <v>Each</v>
          </cell>
          <cell r="E3207" t="str">
            <v>19-84</v>
          </cell>
          <cell r="F3207">
            <v>3611.69</v>
          </cell>
        </row>
        <row r="3208">
          <cell r="A3208" t="str">
            <v>19-85</v>
          </cell>
          <cell r="B3208" t="str">
            <v xml:space="preserve">Same as item 19-72 but fixing only </v>
          </cell>
          <cell r="D3208" t="str">
            <v>Each</v>
          </cell>
          <cell r="E3208" t="str">
            <v>19-85</v>
          </cell>
          <cell r="F3208">
            <v>3611.69</v>
          </cell>
        </row>
        <row r="3209">
          <cell r="A3209" t="str">
            <v>19-86</v>
          </cell>
          <cell r="B3209" t="str">
            <v xml:space="preserve">Same as item 19-73 but fixing only </v>
          </cell>
          <cell r="D3209" t="str">
            <v>Each</v>
          </cell>
          <cell r="E3209" t="str">
            <v>19-86</v>
          </cell>
          <cell r="F3209">
            <v>3611.69</v>
          </cell>
        </row>
        <row r="3210">
          <cell r="A3210" t="str">
            <v>19-87</v>
          </cell>
          <cell r="B3210" t="str">
            <v xml:space="preserve">Same as item 19-74 but fixing only </v>
          </cell>
          <cell r="D3210" t="str">
            <v>Each</v>
          </cell>
          <cell r="E3210" t="str">
            <v>19-87</v>
          </cell>
          <cell r="F3210">
            <v>3611.69</v>
          </cell>
        </row>
        <row r="3211">
          <cell r="A3211" t="str">
            <v>19-88</v>
          </cell>
          <cell r="B3211" t="str">
            <v xml:space="preserve">Same as item 19-75 but fixing only </v>
          </cell>
          <cell r="D3211" t="str">
            <v>Each</v>
          </cell>
          <cell r="E3211" t="str">
            <v>19-88</v>
          </cell>
          <cell r="F3211">
            <v>4774.7700000000004</v>
          </cell>
        </row>
        <row r="3212">
          <cell r="A3212" t="str">
            <v>19-89</v>
          </cell>
          <cell r="B3212" t="str">
            <v xml:space="preserve">Same as item 19-76 but fixing only </v>
          </cell>
          <cell r="D3212" t="str">
            <v>Each</v>
          </cell>
          <cell r="E3212" t="str">
            <v>19-89</v>
          </cell>
          <cell r="F3212">
            <v>3611.69</v>
          </cell>
        </row>
        <row r="3213">
          <cell r="A3213" t="str">
            <v>19-90</v>
          </cell>
          <cell r="B3213" t="str">
            <v xml:space="preserve">Same as item 19-77 but fixing only </v>
          </cell>
          <cell r="D3213" t="str">
            <v>Each</v>
          </cell>
          <cell r="E3213" t="str">
            <v>19-90</v>
          </cell>
          <cell r="F3213">
            <v>3030.14</v>
          </cell>
        </row>
        <row r="3214">
          <cell r="A3214" t="str">
            <v>19-91</v>
          </cell>
          <cell r="B3214" t="str">
            <v xml:space="preserve">Same as item 19-78 but fixing only </v>
          </cell>
          <cell r="D3214" t="str">
            <v>Each</v>
          </cell>
          <cell r="E3214" t="str">
            <v>19-91</v>
          </cell>
          <cell r="F3214">
            <v>4774.7700000000004</v>
          </cell>
        </row>
        <row r="3215">
          <cell r="A3215" t="str">
            <v>19-92</v>
          </cell>
          <cell r="B3215" t="str">
            <v xml:space="preserve">Same as item 19-79 but fixing only </v>
          </cell>
          <cell r="D3215" t="str">
            <v>Each</v>
          </cell>
          <cell r="E3215" t="str">
            <v>19-92</v>
          </cell>
          <cell r="F3215">
            <v>3611.69</v>
          </cell>
        </row>
        <row r="3216">
          <cell r="A3216" t="str">
            <v>19-93</v>
          </cell>
          <cell r="B3216" t="str">
            <v xml:space="preserve">Same as item 19-80 but fixing only </v>
          </cell>
          <cell r="D3216" t="str">
            <v>Each</v>
          </cell>
          <cell r="E3216" t="str">
            <v>19-93</v>
          </cell>
          <cell r="F3216">
            <v>3611.69</v>
          </cell>
        </row>
        <row r="3217">
          <cell r="A3217" t="str">
            <v>19-94</v>
          </cell>
          <cell r="B3217" t="str">
            <v xml:space="preserve">Add to item 19-68 or 19-81 if removal only </v>
          </cell>
          <cell r="D3217" t="str">
            <v>Each</v>
          </cell>
          <cell r="E3217" t="str">
            <v>19-94</v>
          </cell>
          <cell r="F3217">
            <v>1836.45</v>
          </cell>
        </row>
        <row r="3218">
          <cell r="A3218" t="str">
            <v>19-95</v>
          </cell>
          <cell r="B3218" t="str">
            <v>Add to item 19-69 or 19-82 if removal only</v>
          </cell>
          <cell r="D3218" t="str">
            <v>Each</v>
          </cell>
          <cell r="E3218" t="str">
            <v>19-95</v>
          </cell>
          <cell r="F3218">
            <v>2272.61</v>
          </cell>
        </row>
        <row r="3219">
          <cell r="A3219" t="str">
            <v>19-96</v>
          </cell>
          <cell r="B3219" t="str">
            <v>Add to item 19-70 or 19-83 if removal only</v>
          </cell>
          <cell r="D3219" t="str">
            <v>Each</v>
          </cell>
          <cell r="E3219" t="str">
            <v>19-96</v>
          </cell>
          <cell r="F3219">
            <v>2272.61</v>
          </cell>
        </row>
        <row r="3220">
          <cell r="A3220" t="str">
            <v>19-97</v>
          </cell>
          <cell r="B3220" t="str">
            <v>Add to item 19-71 or 19-84 if removal only</v>
          </cell>
          <cell r="D3220" t="str">
            <v>Each</v>
          </cell>
          <cell r="E3220" t="str">
            <v>19-97</v>
          </cell>
          <cell r="F3220">
            <v>2708.76</v>
          </cell>
        </row>
        <row r="3221">
          <cell r="A3221" t="str">
            <v>19-98</v>
          </cell>
          <cell r="B3221" t="str">
            <v>Add to item 19-72 or 19-85 if removal only</v>
          </cell>
          <cell r="D3221" t="str">
            <v>Each</v>
          </cell>
          <cell r="E3221" t="str">
            <v>19-98</v>
          </cell>
          <cell r="F3221">
            <v>2272.61</v>
          </cell>
        </row>
        <row r="3222">
          <cell r="A3222" t="str">
            <v>19-99</v>
          </cell>
          <cell r="B3222" t="str">
            <v>Add to item 19-73 or 19-86 if removal only</v>
          </cell>
          <cell r="D3222" t="str">
            <v>Each</v>
          </cell>
          <cell r="E3222" t="str">
            <v>19-99</v>
          </cell>
          <cell r="F3222">
            <v>2708.76</v>
          </cell>
        </row>
        <row r="3223">
          <cell r="A3223" t="str">
            <v>19-100</v>
          </cell>
          <cell r="B3223" t="str">
            <v>Add to item 19-74 or 19-87 if removal only</v>
          </cell>
          <cell r="D3223" t="str">
            <v>Each</v>
          </cell>
          <cell r="E3223" t="str">
            <v>19-100</v>
          </cell>
          <cell r="F3223">
            <v>2708.76</v>
          </cell>
        </row>
        <row r="3224">
          <cell r="A3224" t="str">
            <v>19-101</v>
          </cell>
          <cell r="B3224" t="str">
            <v>Add to item 19-75 or 19-88 if removal only</v>
          </cell>
          <cell r="D3224" t="str">
            <v>Each</v>
          </cell>
          <cell r="E3224" t="str">
            <v>19-101</v>
          </cell>
          <cell r="F3224">
            <v>3581.08</v>
          </cell>
        </row>
        <row r="3225">
          <cell r="A3225" t="str">
            <v>19-102</v>
          </cell>
          <cell r="B3225" t="str">
            <v>Add to item 19-76 or 19-89 if removal only</v>
          </cell>
          <cell r="D3225" t="str">
            <v>Each</v>
          </cell>
          <cell r="E3225" t="str">
            <v>19-102</v>
          </cell>
          <cell r="F3225">
            <v>2708.76</v>
          </cell>
        </row>
        <row r="3226">
          <cell r="A3226" t="str">
            <v>19-103</v>
          </cell>
          <cell r="B3226" t="str">
            <v>Add to item 19-77 or 19-90 if removal only</v>
          </cell>
          <cell r="D3226" t="str">
            <v>Each</v>
          </cell>
          <cell r="E3226" t="str">
            <v>19-103</v>
          </cell>
          <cell r="F3226">
            <v>2272.61</v>
          </cell>
        </row>
        <row r="3227">
          <cell r="A3227" t="str">
            <v>19-104</v>
          </cell>
          <cell r="B3227" t="str">
            <v>Add to item 19-78 or 19-91 if removal only</v>
          </cell>
          <cell r="D3227" t="str">
            <v>Each</v>
          </cell>
          <cell r="E3227" t="str">
            <v>19-104</v>
          </cell>
          <cell r="F3227">
            <v>3581.08</v>
          </cell>
        </row>
        <row r="3228">
          <cell r="A3228" t="str">
            <v>19-105</v>
          </cell>
          <cell r="B3228" t="str">
            <v>Add to item 19-79 or 19-92 if removal only</v>
          </cell>
          <cell r="D3228" t="str">
            <v>Each</v>
          </cell>
          <cell r="E3228" t="str">
            <v>19-105</v>
          </cell>
          <cell r="F3228">
            <v>2708.76</v>
          </cell>
        </row>
        <row r="3229">
          <cell r="A3229" t="str">
            <v>19-106</v>
          </cell>
          <cell r="B3229" t="str">
            <v>Add to item 19-80 or 19-93 if removal only</v>
          </cell>
          <cell r="D3229" t="str">
            <v>Each</v>
          </cell>
          <cell r="E3229" t="str">
            <v>19-106</v>
          </cell>
          <cell r="F3229">
            <v>2708.76</v>
          </cell>
        </row>
        <row r="3230">
          <cell r="B3230" t="str">
            <v>Extra Column Pipe</v>
          </cell>
        </row>
        <row r="3231">
          <cell r="A3231" t="str">
            <v>19-107</v>
          </cell>
          <cell r="B3231" t="str">
            <v>Extra column pipe with moter shaft (3 M length each) complete with bearing sockets, threaded coupling shaft sleave and rubber bearing complete set (125mmx3mmx30mm),S/F.</v>
          </cell>
          <cell r="D3231" t="str">
            <v>Each</v>
          </cell>
          <cell r="E3231" t="str">
            <v>19-107</v>
          </cell>
          <cell r="F3231">
            <v>106694.07</v>
          </cell>
        </row>
        <row r="3232">
          <cell r="A3232" t="str">
            <v>19-108</v>
          </cell>
          <cell r="B3232" t="str">
            <v>Extra column pipe with moter shaft (3 meter length each) complete with bearing sockets, threaded coupling shaft sleave and rubber bearing complete set (150mmx3mmx30mm),S/F.</v>
          </cell>
          <cell r="D3232" t="str">
            <v>Each</v>
          </cell>
          <cell r="E3232" t="str">
            <v>19-108</v>
          </cell>
          <cell r="F3232">
            <v>126805.65</v>
          </cell>
        </row>
        <row r="3233">
          <cell r="A3233" t="str">
            <v>19-109</v>
          </cell>
          <cell r="B3233" t="str">
            <v>Extra column pipe with moter shaft (3 meter length each) complete with bearing sockets, threaded coupling shaft sleave and rubber bearing complete set (150mmx3mmx35mm),S/F.</v>
          </cell>
          <cell r="D3233" t="str">
            <v>Each</v>
          </cell>
          <cell r="E3233" t="str">
            <v>19-109</v>
          </cell>
          <cell r="F3233">
            <v>143191.67999999999</v>
          </cell>
        </row>
        <row r="3234">
          <cell r="A3234" t="str">
            <v>19-110</v>
          </cell>
          <cell r="B3234" t="str">
            <v>Extra column pipe with moter shaft (3 meter length each) complete with bearing sockets, threaded coupling shaft sleave and rubber bearing complete set (175mmx3mmx35mm),S/F.</v>
          </cell>
          <cell r="D3234" t="str">
            <v>Each</v>
          </cell>
          <cell r="E3234" t="str">
            <v>19-110</v>
          </cell>
          <cell r="F3234">
            <v>169621.26</v>
          </cell>
        </row>
        <row r="3235">
          <cell r="A3235" t="str">
            <v>19-111</v>
          </cell>
          <cell r="B3235" t="str">
            <v>Extra column pipe with moter shaft (3 meter length each) complete with bearing sockets, threaded coupling shaft sleave and rubber bearing complete set (175mmx3mmx45mm),S/F.</v>
          </cell>
          <cell r="D3235" t="str">
            <v>Each</v>
          </cell>
          <cell r="E3235" t="str">
            <v>19-111</v>
          </cell>
          <cell r="F3235">
            <v>177367.4</v>
          </cell>
        </row>
        <row r="3236">
          <cell r="A3236" t="str">
            <v>19-112</v>
          </cell>
          <cell r="B3236" t="str">
            <v xml:space="preserve">Same as item 19-107 but fixing only </v>
          </cell>
          <cell r="D3236" t="str">
            <v>Each</v>
          </cell>
          <cell r="E3236" t="str">
            <v>19-112</v>
          </cell>
          <cell r="F3236">
            <v>581.54</v>
          </cell>
        </row>
        <row r="3237">
          <cell r="A3237" t="str">
            <v>19-113</v>
          </cell>
          <cell r="B3237" t="str">
            <v xml:space="preserve">Same as item 19-108 but fixing only </v>
          </cell>
          <cell r="D3237" t="str">
            <v>Each</v>
          </cell>
          <cell r="E3237" t="str">
            <v>19-113</v>
          </cell>
          <cell r="F3237">
            <v>581.54</v>
          </cell>
        </row>
        <row r="3238">
          <cell r="A3238" t="str">
            <v>19-114</v>
          </cell>
          <cell r="B3238" t="str">
            <v xml:space="preserve">Same as item 19-109 but fixing only </v>
          </cell>
          <cell r="D3238" t="str">
            <v>Each</v>
          </cell>
          <cell r="E3238" t="str">
            <v>19-114</v>
          </cell>
          <cell r="F3238">
            <v>581.54</v>
          </cell>
        </row>
        <row r="3239">
          <cell r="A3239" t="str">
            <v>19-115</v>
          </cell>
          <cell r="B3239" t="str">
            <v xml:space="preserve">Same as item 19-110 but fixing only </v>
          </cell>
          <cell r="D3239" t="str">
            <v>Each</v>
          </cell>
          <cell r="E3239" t="str">
            <v>19-115</v>
          </cell>
          <cell r="F3239">
            <v>872.31</v>
          </cell>
        </row>
        <row r="3240">
          <cell r="A3240" t="str">
            <v>19-116</v>
          </cell>
          <cell r="B3240" t="str">
            <v xml:space="preserve">Same as item 19-111 but fixing only </v>
          </cell>
          <cell r="D3240" t="str">
            <v>Each</v>
          </cell>
          <cell r="E3240" t="str">
            <v>19-116</v>
          </cell>
          <cell r="F3240">
            <v>872.31</v>
          </cell>
        </row>
        <row r="3241">
          <cell r="A3241" t="str">
            <v>19-117</v>
          </cell>
          <cell r="B3241" t="str">
            <v>Add to item 21-107 or 21-113 if removal only</v>
          </cell>
          <cell r="D3241" t="str">
            <v>Each</v>
          </cell>
          <cell r="E3241" t="str">
            <v>19-117</v>
          </cell>
          <cell r="F3241">
            <v>436.16</v>
          </cell>
        </row>
        <row r="3242">
          <cell r="A3242" t="str">
            <v>19-118</v>
          </cell>
          <cell r="B3242" t="str">
            <v>Add to item 19-108 or 19-1123 if removal only.</v>
          </cell>
          <cell r="D3242" t="str">
            <v>Each</v>
          </cell>
          <cell r="E3242" t="str">
            <v>19-118</v>
          </cell>
          <cell r="F3242">
            <v>436.16</v>
          </cell>
        </row>
        <row r="3243">
          <cell r="A3243" t="str">
            <v>19-119</v>
          </cell>
          <cell r="B3243" t="str">
            <v>Add to item 19-109 or 19-114 if removal only</v>
          </cell>
          <cell r="D3243" t="str">
            <v>Each</v>
          </cell>
          <cell r="E3243" t="str">
            <v>19-119</v>
          </cell>
          <cell r="F3243">
            <v>436.16</v>
          </cell>
        </row>
        <row r="3244">
          <cell r="A3244" t="str">
            <v>19-120</v>
          </cell>
          <cell r="B3244" t="str">
            <v>Add to item 19-110 or 19-115 if removal only</v>
          </cell>
          <cell r="D3244" t="str">
            <v>Each</v>
          </cell>
          <cell r="E3244" t="str">
            <v>19-120</v>
          </cell>
          <cell r="F3244">
            <v>654.24</v>
          </cell>
        </row>
        <row r="3245">
          <cell r="A3245" t="str">
            <v>19-121</v>
          </cell>
          <cell r="B3245" t="str">
            <v>Add to item 19-111 or 19-116 if removal only</v>
          </cell>
          <cell r="D3245" t="str">
            <v>Each</v>
          </cell>
          <cell r="E3245" t="str">
            <v>19-121</v>
          </cell>
          <cell r="F3245">
            <v>654.24</v>
          </cell>
        </row>
        <row r="3246">
          <cell r="B3246" t="str">
            <v xml:space="preserve"> Submersible Pump</v>
          </cell>
        </row>
        <row r="3247">
          <cell r="A3247" t="str">
            <v>19-122</v>
          </cell>
          <cell r="B3247" t="str">
            <v>Pumping set submersible with AC electric motor driven 400 volts 3 phase 50 cycles complete with pump, moter,cable, column pipes, moter control unit, pump capacity 0.5 cusec upto 97 M head,  pump setting 60 meters with 25 HP moter 2900rpm S/F.</v>
          </cell>
          <cell r="D3247" t="str">
            <v>Each</v>
          </cell>
          <cell r="E3247" t="str">
            <v>19-122</v>
          </cell>
          <cell r="F3247">
            <v>1729709.4</v>
          </cell>
        </row>
        <row r="3248">
          <cell r="A3248" t="str">
            <v>19-123</v>
          </cell>
          <cell r="B3248" t="str">
            <v>Pumping set submersible with AC electric motor driven 400 volts 3 phase 50 cycles complete with pump, moter,cable, column pipes, moter control unit, pump capacity 0.5 cusec at 97 to106 meters head,  pump setting 60 meters with 30HP moter 2900rpm S/F.</v>
          </cell>
          <cell r="D3248" t="str">
            <v>Each</v>
          </cell>
          <cell r="E3248" t="str">
            <v>19-123</v>
          </cell>
          <cell r="F3248">
            <v>1765610.78</v>
          </cell>
        </row>
        <row r="3249">
          <cell r="A3249" t="str">
            <v>19-124</v>
          </cell>
          <cell r="B3249" t="str">
            <v>Pumping set submersible with AC electric motor driven 400 volts 3 phase 50 cycles complete with pump, moter,cable, column pipes, moter control unit, pump capacity 1.0 cusec at 88-97 meters head,  pump setting 60 meters with 50HP moter 2900rpm S/F.</v>
          </cell>
          <cell r="D3249" t="str">
            <v>Each</v>
          </cell>
          <cell r="E3249" t="str">
            <v>19-124</v>
          </cell>
          <cell r="F3249">
            <v>2192838.5299999998</v>
          </cell>
        </row>
        <row r="3250">
          <cell r="A3250" t="str">
            <v>19-125</v>
          </cell>
          <cell r="B3250" t="str">
            <v>Pumping set submersible with AC electric motor driven 400 volts 3 phase 50 cycles complete with pump, moter,cable, column pipes, moter control unit, pump capacity 1.0 cusec at 88-97 meters head,  pump setting 50 meters with 50HP moter 2900rpm S/F.</v>
          </cell>
          <cell r="D3250" t="str">
            <v>Each</v>
          </cell>
          <cell r="E3250" t="str">
            <v>19-125</v>
          </cell>
          <cell r="F3250">
            <v>3117189.92</v>
          </cell>
        </row>
        <row r="3251">
          <cell r="A3251" t="str">
            <v>19-126</v>
          </cell>
          <cell r="B3251" t="str">
            <v>Pumping set submersible with AC electric motor driven 400 volts 3 phase 50 cycles complete with pump, moter,cable, column pipes, moter control unit, pump capacity 1.0 to 1.25 cusec at 96-110 meters head,  pump setting 60 meters with 60HP moter 2900rpm S/F</v>
          </cell>
          <cell r="D3251" t="str">
            <v>Each</v>
          </cell>
          <cell r="E3251" t="str">
            <v>19-126</v>
          </cell>
          <cell r="F3251">
            <v>3420112.35</v>
          </cell>
        </row>
        <row r="3252">
          <cell r="A3252" t="str">
            <v>19-127</v>
          </cell>
          <cell r="B3252" t="str">
            <v>Pumping set submersible with AC electric motor driven 400 volts 3 phase 50 cycles complete with pump, moter,cable, column pipes, moter control unit, pump capacity 1.50 cusec at 88 meters head,  pump setting 60 meters with 75HP moter 2900rpm S/F.</v>
          </cell>
          <cell r="D3252" t="str">
            <v>Each</v>
          </cell>
          <cell r="E3252" t="str">
            <v>19-127</v>
          </cell>
          <cell r="F3252">
            <v>3048306.83</v>
          </cell>
        </row>
        <row r="3253">
          <cell r="A3253" t="str">
            <v>19-128</v>
          </cell>
          <cell r="B3253" t="str">
            <v>Pumping set submersible with AC electric motor driven 400 volts 3 phase 50 cycles complete with pump, moter,cable, column pipes, moter control unit, pump capacity 1.25-1.50 cusec at 88-105 meters head,  pump setting 60 meters with 75HP moter 2900rpm S/F.</v>
          </cell>
          <cell r="D3253" t="str">
            <v>Each</v>
          </cell>
          <cell r="E3253" t="str">
            <v>19-128</v>
          </cell>
          <cell r="F3253">
            <v>3133418.94</v>
          </cell>
        </row>
        <row r="3254">
          <cell r="A3254" t="str">
            <v>19-129</v>
          </cell>
          <cell r="B3254" t="str">
            <v>Pumping set submersible with AC electric motor driven 400 volts 3 phase 50 cycles complete with pump, moter,cable, column pipes, moter control unit, pump capacity 1.25-1.75 cusec at 88-102 meters head,  pump setting 60 meters with 75HP moter 2900rpm S/F.</v>
          </cell>
          <cell r="D3254" t="str">
            <v>Each</v>
          </cell>
          <cell r="E3254" t="str">
            <v>19-129</v>
          </cell>
          <cell r="F3254">
            <v>3145657.65</v>
          </cell>
        </row>
        <row r="3255">
          <cell r="A3255" t="str">
            <v>19-130</v>
          </cell>
          <cell r="B3255" t="str">
            <v>Pumping set submersible with AC electric motor driven 400 volts 3 phase 50 cycles complete with pump, moter,cable, column pipes, moter control unit, pump capacity 1.75 cusec upto 82 to 91 meters head,  pump setting 60 meters with 100HP moter  2900rpm S/F.</v>
          </cell>
          <cell r="D3255" t="str">
            <v>Each</v>
          </cell>
          <cell r="E3255" t="str">
            <v>19-130</v>
          </cell>
          <cell r="F3255">
            <v>2882403.77</v>
          </cell>
        </row>
        <row r="3256">
          <cell r="A3256" t="str">
            <v>19-131</v>
          </cell>
          <cell r="B3256" t="str">
            <v xml:space="preserve">Same as item 19-122 but fixing only </v>
          </cell>
          <cell r="D3256" t="str">
            <v>Each</v>
          </cell>
          <cell r="E3256" t="str">
            <v>19-131</v>
          </cell>
          <cell r="F3256">
            <v>1867.06</v>
          </cell>
        </row>
        <row r="3257">
          <cell r="A3257" t="str">
            <v>19-132</v>
          </cell>
          <cell r="B3257" t="str">
            <v xml:space="preserve">Same as item 19-123 but fixing only </v>
          </cell>
          <cell r="D3257" t="str">
            <v>Each</v>
          </cell>
          <cell r="E3257" t="str">
            <v>19-132</v>
          </cell>
          <cell r="F3257">
            <v>1867.06</v>
          </cell>
        </row>
        <row r="3258">
          <cell r="A3258" t="str">
            <v>19-133</v>
          </cell>
          <cell r="B3258" t="str">
            <v xml:space="preserve">Same as item 19-124 but fixing only </v>
          </cell>
          <cell r="D3258" t="str">
            <v>Each</v>
          </cell>
          <cell r="E3258" t="str">
            <v>19-133</v>
          </cell>
          <cell r="F3258">
            <v>2012.44</v>
          </cell>
        </row>
        <row r="3259">
          <cell r="A3259" t="str">
            <v>19-134</v>
          </cell>
          <cell r="B3259" t="str">
            <v xml:space="preserve">Same as item 19-125 but fixing only </v>
          </cell>
          <cell r="D3259" t="str">
            <v>Each</v>
          </cell>
          <cell r="E3259" t="str">
            <v>19-134</v>
          </cell>
          <cell r="F3259">
            <v>2012.44</v>
          </cell>
        </row>
        <row r="3260">
          <cell r="A3260" t="str">
            <v>19-135</v>
          </cell>
          <cell r="B3260" t="str">
            <v xml:space="preserve">Same as item 19-126 but fixing only </v>
          </cell>
          <cell r="D3260" t="str">
            <v>Each</v>
          </cell>
          <cell r="E3260" t="str">
            <v>19-135</v>
          </cell>
          <cell r="F3260">
            <v>2012.44</v>
          </cell>
        </row>
        <row r="3261">
          <cell r="A3261" t="str">
            <v>19-136</v>
          </cell>
          <cell r="B3261" t="str">
            <v xml:space="preserve">Same as item 19-127 but fixing only </v>
          </cell>
          <cell r="D3261" t="str">
            <v>Each</v>
          </cell>
          <cell r="E3261" t="str">
            <v>19-136</v>
          </cell>
          <cell r="F3261">
            <v>2157.83</v>
          </cell>
        </row>
        <row r="3262">
          <cell r="A3262" t="str">
            <v>19-137</v>
          </cell>
          <cell r="B3262" t="str">
            <v xml:space="preserve">Same as item 19-128 but fixing only </v>
          </cell>
          <cell r="D3262" t="str">
            <v>Each</v>
          </cell>
          <cell r="E3262" t="str">
            <v>19-137</v>
          </cell>
          <cell r="F3262">
            <v>2157.83</v>
          </cell>
        </row>
        <row r="3263">
          <cell r="A3263" t="str">
            <v>19-138</v>
          </cell>
          <cell r="B3263" t="str">
            <v xml:space="preserve">Same as item 19-129 but fixing only </v>
          </cell>
          <cell r="D3263" t="str">
            <v>Each</v>
          </cell>
          <cell r="E3263" t="str">
            <v>19-138</v>
          </cell>
          <cell r="F3263">
            <v>2448.6</v>
          </cell>
        </row>
        <row r="3264">
          <cell r="A3264" t="str">
            <v>19-139</v>
          </cell>
          <cell r="B3264" t="str">
            <v xml:space="preserve">Same as item 19-130 but fixing only </v>
          </cell>
          <cell r="D3264" t="str">
            <v>Each</v>
          </cell>
          <cell r="E3264" t="str">
            <v>19-139</v>
          </cell>
          <cell r="F3264">
            <v>2448.6</v>
          </cell>
        </row>
        <row r="3265">
          <cell r="A3265" t="str">
            <v>19-140</v>
          </cell>
          <cell r="B3265" t="str">
            <v>Add to item 19-122 or 19-131 if removal only</v>
          </cell>
          <cell r="D3265" t="str">
            <v>Each</v>
          </cell>
          <cell r="E3265" t="str">
            <v>19-140</v>
          </cell>
          <cell r="F3265">
            <v>1400.29</v>
          </cell>
        </row>
        <row r="3266">
          <cell r="A3266" t="str">
            <v>19-141</v>
          </cell>
          <cell r="B3266" t="str">
            <v>Add to item 19-123 or 19-132 ifremoval only</v>
          </cell>
          <cell r="D3266" t="str">
            <v>Each</v>
          </cell>
          <cell r="E3266" t="str">
            <v>19-141</v>
          </cell>
          <cell r="F3266">
            <v>1400.29</v>
          </cell>
        </row>
        <row r="3267">
          <cell r="A3267" t="str">
            <v>19-142</v>
          </cell>
          <cell r="B3267" t="str">
            <v>Add to item 19-124 or 19-133 if removal only</v>
          </cell>
          <cell r="D3267" t="str">
            <v>Each</v>
          </cell>
          <cell r="E3267" t="str">
            <v>19-142</v>
          </cell>
          <cell r="F3267">
            <v>1509.33</v>
          </cell>
        </row>
        <row r="3268">
          <cell r="A3268" t="str">
            <v>19-143</v>
          </cell>
          <cell r="B3268" t="str">
            <v>Add to item 19-125 or 19-134 if removal only</v>
          </cell>
          <cell r="D3268" t="str">
            <v>Each</v>
          </cell>
          <cell r="E3268" t="str">
            <v>19-143</v>
          </cell>
          <cell r="F3268">
            <v>1509.33</v>
          </cell>
        </row>
        <row r="3269">
          <cell r="A3269" t="str">
            <v>19-144</v>
          </cell>
          <cell r="B3269" t="str">
            <v>Add to item 19-126or 19-135 if removal only</v>
          </cell>
          <cell r="D3269" t="str">
            <v>Each</v>
          </cell>
          <cell r="E3269" t="str">
            <v>19-144</v>
          </cell>
          <cell r="F3269">
            <v>1509.33</v>
          </cell>
        </row>
        <row r="3270">
          <cell r="A3270" t="str">
            <v>19-145</v>
          </cell>
          <cell r="B3270" t="str">
            <v>Add to item 19-127 or 19-136 if removal only</v>
          </cell>
          <cell r="D3270" t="str">
            <v>Each</v>
          </cell>
          <cell r="E3270" t="str">
            <v>19-145</v>
          </cell>
          <cell r="F3270">
            <v>1618.38</v>
          </cell>
        </row>
        <row r="3271">
          <cell r="A3271" t="str">
            <v>19-146</v>
          </cell>
          <cell r="B3271" t="str">
            <v>Add to item 19-128 or 19-137 if removal only</v>
          </cell>
          <cell r="D3271" t="str">
            <v>Each</v>
          </cell>
          <cell r="E3271" t="str">
            <v>19-146</v>
          </cell>
          <cell r="F3271">
            <v>1618.38</v>
          </cell>
        </row>
        <row r="3272">
          <cell r="A3272" t="str">
            <v>19-147</v>
          </cell>
          <cell r="B3272" t="str">
            <v>Add to item 19-129 or 19-138 if removal only</v>
          </cell>
          <cell r="D3272" t="str">
            <v>Each</v>
          </cell>
          <cell r="E3272" t="str">
            <v>19-147</v>
          </cell>
          <cell r="F3272">
            <v>1836.46</v>
          </cell>
        </row>
        <row r="3273">
          <cell r="A3273" t="str">
            <v>19-148</v>
          </cell>
          <cell r="B3273" t="str">
            <v>Add to item 19-130 or 19-139 ifremoval only</v>
          </cell>
          <cell r="D3273" t="str">
            <v>Each</v>
          </cell>
          <cell r="E3273" t="str">
            <v>19-148</v>
          </cell>
          <cell r="F3273">
            <v>1836.46</v>
          </cell>
        </row>
        <row r="3274">
          <cell r="B3274" t="str">
            <v>Chlorinators</v>
          </cell>
        </row>
        <row r="3275">
          <cell r="A3275" t="str">
            <v>19-149</v>
          </cell>
          <cell r="B3275" t="str">
            <v xml:space="preserve">Gas Chlorinator Imported  direct cylinder mounted  all vacuum oprated, max capacity 25,50 pounds per day,(ppd) Feed gas chlorinator ratio 20:1 with all operational standred accessories make Pennsylvania USA model 201-Cl S/F. </v>
          </cell>
          <cell r="D3275" t="str">
            <v>Each</v>
          </cell>
          <cell r="E3275" t="str">
            <v>19-149</v>
          </cell>
          <cell r="F3275">
            <v>275674.09999999998</v>
          </cell>
        </row>
        <row r="3276">
          <cell r="A3276" t="str">
            <v>19-150</v>
          </cell>
          <cell r="B3276" t="str">
            <v xml:space="preserve">Gas Chlorinator Imported  direct cylinder mounted  all vacuum oprated, max capacity 25,50 pounds per day,(ppd) Feed gas chlorinator ratio 20:1 with all operational standred accessories make Pennsylvania USA model 481-Cl S/F. </v>
          </cell>
          <cell r="D3276" t="str">
            <v>Each</v>
          </cell>
          <cell r="E3276" t="str">
            <v>19-150</v>
          </cell>
          <cell r="F3276">
            <v>159365.6</v>
          </cell>
        </row>
        <row r="3277">
          <cell r="A3277" t="str">
            <v>19-151</v>
          </cell>
          <cell r="B3277" t="str">
            <v xml:space="preserve">Fixing only Gas Chlorinator Imported  direct cylinder mounted  all vacuum oprated, max capacity 25,50 pounds per day,(ppd) Feed gas chlorinator ratio 20:1 with all operational standred accessories make Pennsylvania USA model 201-Cl . </v>
          </cell>
          <cell r="D3277" t="str">
            <v>Each</v>
          </cell>
          <cell r="E3277" t="str">
            <v>19-151</v>
          </cell>
          <cell r="F3277">
            <v>206.6</v>
          </cell>
        </row>
        <row r="3278">
          <cell r="A3278" t="str">
            <v>19-152</v>
          </cell>
          <cell r="B3278" t="str">
            <v xml:space="preserve">fixing only Gas Chlorinator Imported  direct cylinder mounted  all vacuum oprated, max capacity 25,50 pounds per day,(ppd) Feed gas chlorinator ratio 20:1 with all operational standred accessories make Pennsylvania USA model 481-Cl </v>
          </cell>
          <cell r="D3278" t="str">
            <v>Each</v>
          </cell>
          <cell r="E3278" t="str">
            <v>19-152</v>
          </cell>
          <cell r="F3278">
            <v>206.6</v>
          </cell>
        </row>
        <row r="3279">
          <cell r="A3279" t="str">
            <v>19-153</v>
          </cell>
          <cell r="B3279" t="str">
            <v xml:space="preserve">Add to item 19-149 or 19-151 if removal only </v>
          </cell>
          <cell r="D3279" t="str">
            <v>Each</v>
          </cell>
          <cell r="E3279" t="str">
            <v>19-153</v>
          </cell>
          <cell r="F3279">
            <v>154.94999999999999</v>
          </cell>
        </row>
        <row r="3280">
          <cell r="A3280" t="str">
            <v>19-154</v>
          </cell>
          <cell r="B3280" t="str">
            <v xml:space="preserve">Add to item 19-150 or 19-152 if removal only </v>
          </cell>
          <cell r="D3280" t="str">
            <v>Each</v>
          </cell>
          <cell r="E3280" t="str">
            <v>19-154</v>
          </cell>
          <cell r="F3280">
            <v>154.94999999999999</v>
          </cell>
        </row>
        <row r="3281">
          <cell r="A3281" t="str">
            <v>19-155</v>
          </cell>
          <cell r="B3281" t="str">
            <v>Multistage centrifugal mono block chlorinator booster pumping set size 40x32mm dia PAKISTAN made having gunmetal impellers stainless steel shaft stuffing box fitted to 3HP 380/400 volts50 cycles 3 phase AC electric moter on common shaft, capacity 15 GPM a</v>
          </cell>
          <cell r="D3281" t="str">
            <v>Each</v>
          </cell>
          <cell r="E3281" t="str">
            <v>19-155</v>
          </cell>
          <cell r="F3281">
            <v>58774.05</v>
          </cell>
        </row>
        <row r="3282">
          <cell r="A3282" t="str">
            <v>19-156</v>
          </cell>
          <cell r="B3282" t="str">
            <v>Multistage centrifugal mono block chlorinator booster pumping set size 40x32mm PAKISTAN made having gunmetal impellers stainless steel shaft stuffing box fitted to 5HP 380/400 volts50 cycles 3 phase AC electric moter on common shaft, capacity 15 GPM at 41</v>
          </cell>
          <cell r="D3282" t="str">
            <v>Each</v>
          </cell>
          <cell r="E3282" t="str">
            <v>19-156</v>
          </cell>
          <cell r="F3282">
            <v>74445.09</v>
          </cell>
        </row>
        <row r="3283">
          <cell r="A3283" t="str">
            <v>19-157</v>
          </cell>
          <cell r="B3283" t="str">
            <v xml:space="preserve">Same as item 19-155 but fixing only </v>
          </cell>
          <cell r="D3283" t="str">
            <v>Each</v>
          </cell>
          <cell r="E3283" t="str">
            <v>19-157</v>
          </cell>
          <cell r="F3283">
            <v>619.79999999999995</v>
          </cell>
        </row>
        <row r="3284">
          <cell r="A3284" t="str">
            <v>19-158</v>
          </cell>
          <cell r="B3284" t="str">
            <v xml:space="preserve">Same as item 19-156 but fixing only </v>
          </cell>
          <cell r="D3284" t="str">
            <v>Each</v>
          </cell>
          <cell r="E3284" t="str">
            <v>19-158</v>
          </cell>
          <cell r="F3284">
            <v>619.79999999999995</v>
          </cell>
        </row>
        <row r="3285">
          <cell r="A3285" t="str">
            <v>19-159</v>
          </cell>
          <cell r="B3285" t="str">
            <v xml:space="preserve">Add to item 19-155 or 19-156, 19-157 or 19-158 if removal only </v>
          </cell>
          <cell r="D3285" t="str">
            <v>Each</v>
          </cell>
          <cell r="E3285" t="str">
            <v>19-159</v>
          </cell>
          <cell r="F3285">
            <v>464.85</v>
          </cell>
        </row>
        <row r="3286">
          <cell r="A3286" t="str">
            <v>19-160</v>
          </cell>
          <cell r="B3286" t="str">
            <v>S/F Gas chlorinator direct cylinder mounted model F-500 (Pak Made)  all vacuum oprated capacity upto 100 PPD feed ratio 20:1 with all operational standred accessories complete.</v>
          </cell>
          <cell r="D3286" t="str">
            <v>Each</v>
          </cell>
          <cell r="E3286" t="str">
            <v>19-160</v>
          </cell>
          <cell r="F3286">
            <v>86642.18</v>
          </cell>
        </row>
        <row r="3287">
          <cell r="A3287" t="str">
            <v>19-161</v>
          </cell>
          <cell r="B3287" t="str">
            <v>S/F Gas chlorinator direct cylinder mounted model F-230 (Pak Made)  all vacuum oprated capacity upto 100 PPD feed ratio 20:1 with all operational standred accessories complete.</v>
          </cell>
          <cell r="D3287" t="str">
            <v>Each</v>
          </cell>
          <cell r="E3287" t="str">
            <v>19-161</v>
          </cell>
          <cell r="F3287">
            <v>64604.78</v>
          </cell>
        </row>
        <row r="3288">
          <cell r="A3288" t="str">
            <v>19-162</v>
          </cell>
          <cell r="B3288" t="str">
            <v>S/F gas chlorinator cylinder mounted   (Pak Made)  all vacuum oprated feed ratio 20:1 capacicty and measuring range 4,10,25,50&amp;100 PPG consisting of vacuum regulater with chlorine gas flow meter,rate valve, chlorine supply indicator and vent manually adju</v>
          </cell>
          <cell r="D3288" t="str">
            <v>Each</v>
          </cell>
          <cell r="E3288" t="str">
            <v>19-162</v>
          </cell>
          <cell r="F3288">
            <v>69991.7</v>
          </cell>
        </row>
        <row r="3289">
          <cell r="A3289" t="str">
            <v>19-163</v>
          </cell>
          <cell r="B3289" t="str">
            <v>S/F Hypo Chlorinator  Pak Made series M-1222 solenoid type having liquid chlorine feeding capacity 20gpd at 150psi fitted with flow rate control knob manually adjustable up to 0-100% operated at 220/240V, 50Hz diaphragm type of non corrosive material with</v>
          </cell>
          <cell r="D3289" t="str">
            <v>Each</v>
          </cell>
          <cell r="E3289" t="str">
            <v>19-163</v>
          </cell>
          <cell r="F3289">
            <v>95097.5</v>
          </cell>
        </row>
        <row r="3290">
          <cell r="A3290" t="str">
            <v>19-164</v>
          </cell>
          <cell r="B3290" t="str">
            <v xml:space="preserve">Same as item 19-160 or 19-161 but fixing only </v>
          </cell>
          <cell r="D3290" t="str">
            <v>Each</v>
          </cell>
          <cell r="E3290" t="str">
            <v>19-164</v>
          </cell>
          <cell r="F3290">
            <v>206.6</v>
          </cell>
        </row>
        <row r="3291">
          <cell r="A3291" t="str">
            <v>19-165</v>
          </cell>
          <cell r="B3291" t="str">
            <v xml:space="preserve">Same as item 19-162 but fixing only </v>
          </cell>
          <cell r="D3291" t="str">
            <v>Each</v>
          </cell>
          <cell r="E3291" t="str">
            <v>19-165</v>
          </cell>
          <cell r="F3291">
            <v>206.6</v>
          </cell>
        </row>
        <row r="3292">
          <cell r="A3292" t="str">
            <v>19-166</v>
          </cell>
          <cell r="B3292" t="str">
            <v xml:space="preserve">Same as item 19-163 but fixing only </v>
          </cell>
          <cell r="D3292" t="str">
            <v>Each</v>
          </cell>
          <cell r="E3292" t="str">
            <v>19-166</v>
          </cell>
          <cell r="F3292">
            <v>826.4</v>
          </cell>
        </row>
        <row r="3293">
          <cell r="A3293" t="str">
            <v>19-167</v>
          </cell>
          <cell r="B3293" t="str">
            <v xml:space="preserve">Add to item  19-161, 19-162 or 19-165 if removal only </v>
          </cell>
          <cell r="D3293" t="str">
            <v>Each</v>
          </cell>
          <cell r="E3293" t="str">
            <v>19-167</v>
          </cell>
          <cell r="F3293">
            <v>154.94999999999999</v>
          </cell>
        </row>
        <row r="3294">
          <cell r="A3294" t="str">
            <v>19-168</v>
          </cell>
          <cell r="B3294" t="str">
            <v xml:space="preserve">Add to item 19-163 or 19-166 if removal only </v>
          </cell>
          <cell r="D3294" t="str">
            <v>Each</v>
          </cell>
          <cell r="E3294" t="str">
            <v>19-168</v>
          </cell>
          <cell r="F3294">
            <v>413.2</v>
          </cell>
        </row>
        <row r="3295">
          <cell r="B3295" t="str">
            <v>Chlorine Gas  cylinder</v>
          </cell>
        </row>
        <row r="3296">
          <cell r="A3296" t="str">
            <v>19-169</v>
          </cell>
          <cell r="B3296" t="str">
            <v xml:space="preserve">S/F Chlorine Gas  cylinder imported approved type 68kg  capacity bottle type with first filling of liquid chorine after hydraulic testing </v>
          </cell>
          <cell r="D3296" t="str">
            <v>Each</v>
          </cell>
          <cell r="E3296" t="str">
            <v>19-169</v>
          </cell>
          <cell r="F3296">
            <v>81446.559999999998</v>
          </cell>
        </row>
        <row r="3297">
          <cell r="A3297" t="str">
            <v>19-170</v>
          </cell>
          <cell r="B3297" t="str">
            <v xml:space="preserve">Same as item 19-169 but fixing only </v>
          </cell>
          <cell r="D3297" t="str">
            <v>Each</v>
          </cell>
          <cell r="E3297" t="str">
            <v>19-170</v>
          </cell>
          <cell r="F3297">
            <v>30.61</v>
          </cell>
        </row>
        <row r="3298">
          <cell r="A3298" t="str">
            <v>19-171</v>
          </cell>
          <cell r="B3298" t="str">
            <v xml:space="preserve">Add to item 19-169 or 19-170 if removal only </v>
          </cell>
          <cell r="D3298" t="str">
            <v>Each</v>
          </cell>
          <cell r="E3298" t="str">
            <v>19-171</v>
          </cell>
          <cell r="F3298">
            <v>22.96</v>
          </cell>
        </row>
        <row r="3299">
          <cell r="A3299" t="str">
            <v>19-172</v>
          </cell>
          <cell r="B3299" t="str">
            <v>S/F Reciprocating pump (donkey pump) 1450 rpm driven with  single phase electric motor 1/2 hp mounted on frame and fixed complete (except electric motor) head 15-40 M discharge 34-29 lit/min</v>
          </cell>
          <cell r="D3299" t="str">
            <v>Each</v>
          </cell>
          <cell r="E3299" t="str">
            <v>19-172</v>
          </cell>
          <cell r="F3299">
            <v>6840.78</v>
          </cell>
        </row>
        <row r="3300">
          <cell r="A3300" t="str">
            <v>19-173</v>
          </cell>
          <cell r="B3300" t="str">
            <v>S/F Reciprocating pump (donkey pump) 1450 rpm haeavy duty driven with  single phase electric motor 2 hp mounted on frame and fixed complete (except electric motor) head 30-70 M discharge 50-39 lit/min</v>
          </cell>
          <cell r="D3300" t="str">
            <v>Each</v>
          </cell>
          <cell r="E3300" t="str">
            <v>19-173</v>
          </cell>
          <cell r="F3300">
            <v>20308.080000000002</v>
          </cell>
        </row>
        <row r="3301">
          <cell r="A3301" t="str">
            <v>19-174</v>
          </cell>
          <cell r="B3301" t="str">
            <v xml:space="preserve">Same as item 19-172 or 19-173 but fixing only </v>
          </cell>
          <cell r="D3301" t="str">
            <v>Each</v>
          </cell>
          <cell r="E3301" t="str">
            <v>19-174</v>
          </cell>
          <cell r="F3301">
            <v>474.42</v>
          </cell>
        </row>
        <row r="3302">
          <cell r="A3302" t="str">
            <v>19-175</v>
          </cell>
          <cell r="B3302" t="str">
            <v xml:space="preserve">Add to item 19-172 or 19-173 or 19-174  if removal only </v>
          </cell>
          <cell r="D3302" t="str">
            <v>Each</v>
          </cell>
          <cell r="E3302" t="str">
            <v>19-175</v>
          </cell>
          <cell r="F3302">
            <v>355.82</v>
          </cell>
        </row>
        <row r="3303">
          <cell r="B3303" t="str">
            <v xml:space="preserve">Motor electric </v>
          </cell>
        </row>
        <row r="3304">
          <cell r="A3304" t="str">
            <v>19-176</v>
          </cell>
          <cell r="B3304" t="str">
            <v xml:space="preserve">S/F Motor electric single phase 220V,1/2hp 1425/1450 rpm </v>
          </cell>
          <cell r="D3304" t="str">
            <v>Each</v>
          </cell>
          <cell r="E3304" t="str">
            <v>19-176</v>
          </cell>
          <cell r="F3304">
            <v>8918.27</v>
          </cell>
        </row>
        <row r="3305">
          <cell r="A3305" t="str">
            <v>19-177</v>
          </cell>
          <cell r="B3305" t="str">
            <v xml:space="preserve">S/F Motor electric single phase 220V,2 hp 1425/1450 rpm </v>
          </cell>
          <cell r="D3305" t="str">
            <v>Each</v>
          </cell>
          <cell r="E3305" t="str">
            <v>19-177</v>
          </cell>
          <cell r="F3305">
            <v>19202.39</v>
          </cell>
        </row>
        <row r="3306">
          <cell r="A3306" t="str">
            <v>19-178</v>
          </cell>
          <cell r="B3306" t="str">
            <v xml:space="preserve">Same as item 19-176 or 19-177 but fixing only </v>
          </cell>
          <cell r="D3306" t="str">
            <v>Each</v>
          </cell>
          <cell r="E3306" t="str">
            <v>19-178</v>
          </cell>
          <cell r="F3306">
            <v>103.31</v>
          </cell>
        </row>
        <row r="3307">
          <cell r="A3307" t="str">
            <v>19-179</v>
          </cell>
          <cell r="B3307" t="str">
            <v xml:space="preserve">Add to item 19-176 or 19-177 or 19-178  if removal only </v>
          </cell>
          <cell r="D3307" t="str">
            <v>Each</v>
          </cell>
          <cell r="E3307" t="str">
            <v>19-179</v>
          </cell>
          <cell r="F3307">
            <v>77.47</v>
          </cell>
        </row>
        <row r="3308">
          <cell r="A3308" t="str">
            <v>19-180</v>
          </cell>
          <cell r="B3308" t="str">
            <v>Supply and fix  cast steel gate/sluice valve flanged and drilled to BS Table 18-19 rising stem oil quality Class 150 lbs complete with packing sheet 25mm dia .</v>
          </cell>
          <cell r="D3308" t="str">
            <v>Each</v>
          </cell>
          <cell r="E3308" t="str">
            <v>19-180</v>
          </cell>
          <cell r="F3308">
            <v>14685.17</v>
          </cell>
        </row>
        <row r="3309">
          <cell r="A3309" t="str">
            <v>19-181</v>
          </cell>
          <cell r="B3309" t="str">
            <v>Supply and fix  cast steel gate/sluice valve flanged and drilled to BS Table 18-19 rising stem oil quality Class 150 lbs complete with packing sheet 40mm dia .</v>
          </cell>
          <cell r="D3309" t="str">
            <v>Each</v>
          </cell>
          <cell r="E3309" t="str">
            <v>19-181</v>
          </cell>
          <cell r="F3309">
            <v>16762.810000000001</v>
          </cell>
        </row>
        <row r="3310">
          <cell r="A3310" t="str">
            <v>19-182</v>
          </cell>
          <cell r="B3310" t="str">
            <v>Supply and fix  cast steel gate/sluice valve flanged and drilled to BS Table 18-19 rising stem oil quality Class 150 lbs complete with packing sheet 50mm dia .</v>
          </cell>
          <cell r="D3310" t="str">
            <v>Each</v>
          </cell>
          <cell r="E3310" t="str">
            <v>19-182</v>
          </cell>
          <cell r="F3310">
            <v>17908.75</v>
          </cell>
        </row>
        <row r="3311">
          <cell r="A3311" t="str">
            <v>19-183</v>
          </cell>
          <cell r="B3311" t="str">
            <v>Supply and fix  cast steel gate/sluice valve flanged and drilled to BS Table 18-19 rising stem oil quality Class 150 lbs complete with packing sheet 62mm dia .</v>
          </cell>
          <cell r="D3311" t="str">
            <v>Each</v>
          </cell>
          <cell r="E3311" t="str">
            <v>19-183</v>
          </cell>
          <cell r="F3311">
            <v>23777.29</v>
          </cell>
        </row>
        <row r="3312">
          <cell r="A3312" t="str">
            <v>19-184</v>
          </cell>
          <cell r="B3312" t="str">
            <v>Supply and fix  cast steel gate/sluice valve flanged and drilled to BS Table 18-19 rising stem oil quality Class 150 lbs complete with packing sheet 75/80mm dia .</v>
          </cell>
          <cell r="D3312" t="str">
            <v>Each</v>
          </cell>
          <cell r="E3312" t="str">
            <v>19-184</v>
          </cell>
          <cell r="F3312">
            <v>29164.21</v>
          </cell>
        </row>
        <row r="3313">
          <cell r="A3313" t="str">
            <v>19-185</v>
          </cell>
          <cell r="B3313" t="str">
            <v>Supply and fix  cast steel gate/sluice valve flanged and drilled to BS Table 18-19 rising stem oil quality Class 150 lbs complete with packing sheet 100mm dia .</v>
          </cell>
          <cell r="D3313" t="str">
            <v>Each</v>
          </cell>
          <cell r="E3313" t="str">
            <v>19-185</v>
          </cell>
          <cell r="F3313">
            <v>36220.92</v>
          </cell>
        </row>
        <row r="3314">
          <cell r="A3314" t="str">
            <v>19-186</v>
          </cell>
          <cell r="B3314" t="str">
            <v>Supply and fix  cast steel gate/sluice valve flanged and drilled to BS Table 18-19 rising stem oil quality Class 150 lbs complete with packing sheet 150mm dia .</v>
          </cell>
          <cell r="D3314" t="str">
            <v>Each</v>
          </cell>
          <cell r="E3314" t="str">
            <v>19-186</v>
          </cell>
          <cell r="F3314">
            <v>49964.91</v>
          </cell>
        </row>
        <row r="3315">
          <cell r="A3315" t="str">
            <v>19-187</v>
          </cell>
          <cell r="B3315" t="str">
            <v xml:space="preserve">Same as item 19-180 or 19-182 but fixing only </v>
          </cell>
          <cell r="D3315" t="str">
            <v>Each</v>
          </cell>
          <cell r="E3315" t="str">
            <v>19-187</v>
          </cell>
          <cell r="F3315">
            <v>289.85000000000002</v>
          </cell>
        </row>
        <row r="3316">
          <cell r="A3316" t="str">
            <v>19-188</v>
          </cell>
          <cell r="B3316" t="str">
            <v xml:space="preserve">Same as item 19-183 or 19-184 but fixing only </v>
          </cell>
          <cell r="D3316" t="str">
            <v>Each</v>
          </cell>
          <cell r="E3316" t="str">
            <v>19-188</v>
          </cell>
          <cell r="F3316">
            <v>393.16</v>
          </cell>
        </row>
        <row r="3317">
          <cell r="A3317" t="str">
            <v>19-189</v>
          </cell>
          <cell r="B3317" t="str">
            <v xml:space="preserve">Same as item 19-185 or 19-186 but fixing only </v>
          </cell>
          <cell r="D3317" t="str">
            <v>Each</v>
          </cell>
          <cell r="E3317" t="str">
            <v>19-189</v>
          </cell>
          <cell r="F3317">
            <v>975.77</v>
          </cell>
        </row>
        <row r="3318">
          <cell r="A3318" t="str">
            <v>19-190</v>
          </cell>
          <cell r="B3318" t="str">
            <v xml:space="preserve">Add to item 19-180 or 19-182 or 19-187  if removal only </v>
          </cell>
          <cell r="D3318" t="str">
            <v>Each</v>
          </cell>
          <cell r="E3318" t="str">
            <v>19-190</v>
          </cell>
          <cell r="F3318">
            <v>154.94999999999999</v>
          </cell>
        </row>
        <row r="3319">
          <cell r="A3319" t="str">
            <v>19-191</v>
          </cell>
          <cell r="B3319" t="str">
            <v xml:space="preserve">Add to item 19-183 or 19-184 or 19-188  if removal only </v>
          </cell>
          <cell r="D3319" t="str">
            <v>Each</v>
          </cell>
          <cell r="E3319" t="str">
            <v>19-191</v>
          </cell>
          <cell r="F3319">
            <v>232.42</v>
          </cell>
        </row>
        <row r="3320">
          <cell r="A3320" t="str">
            <v>19-192</v>
          </cell>
          <cell r="B3320" t="str">
            <v xml:space="preserve">Add to item 19-185 or 19-186 or 19-189  if removal only </v>
          </cell>
          <cell r="D3320" t="str">
            <v>Each</v>
          </cell>
          <cell r="E3320" t="str">
            <v>19-192</v>
          </cell>
          <cell r="F3320">
            <v>436.16</v>
          </cell>
        </row>
        <row r="3321">
          <cell r="B3321" t="str">
            <v xml:space="preserve">Disinfection of water pipe line </v>
          </cell>
        </row>
        <row r="3322">
          <cell r="A3322" t="str">
            <v>19-193</v>
          </cell>
          <cell r="B3322" t="str">
            <v>Disinfection of water pipe line 25mm dia with mixture of clear water and liquid chorine as specified in para 18.2.9.</v>
          </cell>
          <cell r="D3322" t="str">
            <v>Meter</v>
          </cell>
          <cell r="E3322" t="str">
            <v>19-193</v>
          </cell>
          <cell r="F3322">
            <v>6.05</v>
          </cell>
        </row>
        <row r="3323">
          <cell r="A3323" t="str">
            <v>19-194</v>
          </cell>
          <cell r="B3323" t="str">
            <v>Disinfection of water pipe line 40mm dia with mixture of clear water and liquid chorine as specified in para 18.2.9.</v>
          </cell>
          <cell r="D3323" t="str">
            <v>Meter</v>
          </cell>
          <cell r="E3323" t="str">
            <v>19-194</v>
          </cell>
          <cell r="F3323">
            <v>6.91</v>
          </cell>
        </row>
        <row r="3324">
          <cell r="A3324" t="str">
            <v>19-195</v>
          </cell>
          <cell r="B3324" t="str">
            <v>Disinfection of water pipe line 50mm dia with mixture of clear water and liquid chorine as specified in para 18.2.9.</v>
          </cell>
          <cell r="D3324" t="str">
            <v>Meter</v>
          </cell>
          <cell r="E3324" t="str">
            <v>19-195</v>
          </cell>
          <cell r="F3324">
            <v>7.69</v>
          </cell>
        </row>
        <row r="3325">
          <cell r="A3325" t="str">
            <v>19-196</v>
          </cell>
          <cell r="B3325" t="str">
            <v>Disinfection of water pipe line 65mm dia with mixture of clear water and liquid chorine as specified in para 18.2.9.</v>
          </cell>
          <cell r="D3325" t="str">
            <v>Meter</v>
          </cell>
          <cell r="E3325" t="str">
            <v>19-196</v>
          </cell>
          <cell r="F3325">
            <v>9.19</v>
          </cell>
        </row>
        <row r="3326">
          <cell r="A3326" t="str">
            <v>19-197</v>
          </cell>
          <cell r="B3326" t="str">
            <v>Disinfection of water pipe line 80mm dia with mixture of clear water and liquid chorine as specified in para 18.2.9.</v>
          </cell>
          <cell r="D3326" t="str">
            <v>Meter</v>
          </cell>
          <cell r="E3326" t="str">
            <v>19-197</v>
          </cell>
          <cell r="F3326">
            <v>11.09</v>
          </cell>
        </row>
        <row r="3327">
          <cell r="A3327" t="str">
            <v>19-198</v>
          </cell>
          <cell r="B3327" t="str">
            <v>Disinfection of water pipe line 100mm dia with mixture of clear water and liquid chorine as specified in para 18.2.9.</v>
          </cell>
          <cell r="D3327" t="str">
            <v>Meter</v>
          </cell>
          <cell r="E3327" t="str">
            <v>19-198</v>
          </cell>
          <cell r="F3327">
            <v>14.23</v>
          </cell>
        </row>
        <row r="3328">
          <cell r="A3328" t="str">
            <v>19-199</v>
          </cell>
          <cell r="B3328" t="str">
            <v>Disinfection of water pipe line 150mm dia with mixture of clear water and liquid chorine as specified in para 18.2.9.</v>
          </cell>
          <cell r="D3328" t="str">
            <v>Meter</v>
          </cell>
          <cell r="E3328" t="str">
            <v>19-199</v>
          </cell>
          <cell r="F3328">
            <v>25.12</v>
          </cell>
        </row>
        <row r="3329">
          <cell r="A3329" t="str">
            <v>19-200</v>
          </cell>
          <cell r="B3329" t="str">
            <v>Disinfection of water pipe line 200mm dia with mixture of clear water and liquid chorine as specified in para 18.2.9.</v>
          </cell>
          <cell r="D3329" t="str">
            <v>Meter</v>
          </cell>
          <cell r="E3329" t="str">
            <v>19-200</v>
          </cell>
          <cell r="F3329">
            <v>40.39</v>
          </cell>
        </row>
        <row r="3330">
          <cell r="A3330" t="str">
            <v>19-201</v>
          </cell>
          <cell r="B3330" t="str">
            <v>Disinfection of water pipe line 250mm dia with mixture of clear water and liquid chorine as specified in para 18.2.9.</v>
          </cell>
          <cell r="D3330" t="str">
            <v>Meter</v>
          </cell>
          <cell r="E3330" t="str">
            <v>19-201</v>
          </cell>
          <cell r="F3330">
            <v>60</v>
          </cell>
        </row>
        <row r="3331">
          <cell r="A3331" t="str">
            <v>19-202</v>
          </cell>
          <cell r="B3331" t="str">
            <v>Disinfection of water pipe line 300mm dia with mixture of clear water and liquid chorine as specified in para 18.2.9.</v>
          </cell>
          <cell r="D3331" t="str">
            <v>Meter</v>
          </cell>
          <cell r="E3331" t="str">
            <v>19-202</v>
          </cell>
          <cell r="F3331">
            <v>83.99</v>
          </cell>
        </row>
        <row r="3332">
          <cell r="B3332" t="str">
            <v>Mono Block Pumping Set</v>
          </cell>
        </row>
        <row r="3333">
          <cell r="A3333" t="str">
            <v>19-203</v>
          </cell>
          <cell r="B3333" t="str">
            <v>Mono block Pumping Set (cast iron body) single phase, electric motor with copper winding 1/2 HP, max suction 6M, head 8-20 Meter, discharge 55-20 Ltr/min.</v>
          </cell>
          <cell r="D3333" t="str">
            <v>Each</v>
          </cell>
          <cell r="E3333" t="str">
            <v>19-203</v>
          </cell>
          <cell r="F3333">
            <v>9044.52</v>
          </cell>
        </row>
        <row r="3334">
          <cell r="A3334" t="str">
            <v>19-204</v>
          </cell>
          <cell r="B3334" t="str">
            <v>Mono block Pumping Set (cast iron body) single phase, electric motor with copper winding 1 HP, max suction 6M, head 10-24 Meter, discharge 70-25 Ltr/min.</v>
          </cell>
          <cell r="D3334" t="str">
            <v>Each</v>
          </cell>
          <cell r="E3334" t="str">
            <v>19-204</v>
          </cell>
          <cell r="F3334">
            <v>10758.54</v>
          </cell>
        </row>
        <row r="3335">
          <cell r="A3335" t="str">
            <v>19-205</v>
          </cell>
          <cell r="B3335" t="str">
            <v xml:space="preserve">Same as item 19-203 or 19-204 but fixing only </v>
          </cell>
          <cell r="D3335" t="str">
            <v>Each</v>
          </cell>
          <cell r="E3335" t="str">
            <v>19-205</v>
          </cell>
          <cell r="F3335">
            <v>474.42</v>
          </cell>
        </row>
        <row r="3336">
          <cell r="A3336" t="str">
            <v>19-206</v>
          </cell>
          <cell r="B3336" t="str">
            <v xml:space="preserve">Add to item 19-203 or 19-204 or 19-205  if removal only </v>
          </cell>
          <cell r="D3336" t="str">
            <v>Each</v>
          </cell>
          <cell r="E3336" t="str">
            <v>19-206</v>
          </cell>
          <cell r="F3336">
            <v>355.82</v>
          </cell>
        </row>
        <row r="3338">
          <cell r="B3338" t="str">
            <v xml:space="preserve">20 - SOIL,WASTE AND VENT (SWV) - PIPES / FIXTURES </v>
          </cell>
        </row>
        <row r="3339">
          <cell r="B3339" t="str">
            <v>Soil waste and Ventilation (SWV) pipes (CI - sand cast)</v>
          </cell>
        </row>
        <row r="3340">
          <cell r="A3340" t="str">
            <v>20-01</v>
          </cell>
          <cell r="B3340" t="str">
            <v>Supply and fixing 75mm bore cast iron soil, wast and vent pipes and fittings as specified.</v>
          </cell>
          <cell r="D3340" t="str">
            <v xml:space="preserve">Meter </v>
          </cell>
          <cell r="E3340" t="str">
            <v>20-01</v>
          </cell>
          <cell r="F3340" t="str">
            <v>1530..46</v>
          </cell>
        </row>
        <row r="3341">
          <cell r="A3341" t="str">
            <v>20-02</v>
          </cell>
          <cell r="B3341" t="str">
            <v>Supply and fixing 100mm bore cast iron soil, wast and vent pipes and fittings as specified.</v>
          </cell>
          <cell r="D3341" t="str">
            <v xml:space="preserve">Meter </v>
          </cell>
          <cell r="E3341" t="str">
            <v>20-02</v>
          </cell>
          <cell r="F3341">
            <v>1731.54</v>
          </cell>
        </row>
        <row r="3342">
          <cell r="A3342" t="str">
            <v>20-03</v>
          </cell>
          <cell r="B3342" t="str">
            <v>Supply and fixing 150mm bore cast iron soil, wast and vent pipes and fittings as specified.</v>
          </cell>
          <cell r="D3342" t="str">
            <v xml:space="preserve">Meter </v>
          </cell>
          <cell r="E3342" t="str">
            <v>20-03</v>
          </cell>
          <cell r="F3342">
            <v>3594.81</v>
          </cell>
        </row>
        <row r="3343">
          <cell r="A3343" t="str">
            <v>20-04</v>
          </cell>
          <cell r="B3343" t="str">
            <v>Add to item 20-01 or 20-02 or 20-03  if fixed in repair.</v>
          </cell>
          <cell r="D3343" t="str">
            <v xml:space="preserve">Meter </v>
          </cell>
          <cell r="E3343" t="str">
            <v>20-04</v>
          </cell>
          <cell r="F3343">
            <v>79.58</v>
          </cell>
        </row>
        <row r="3344">
          <cell r="A3344" t="str">
            <v>20-05</v>
          </cell>
          <cell r="B3344" t="str">
            <v>Supply and fixing 75mm bore cast iron soil, SWV pipes but except cost of pipes.</v>
          </cell>
          <cell r="D3344" t="str">
            <v xml:space="preserve">Meter </v>
          </cell>
          <cell r="E3344" t="str">
            <v>20-05</v>
          </cell>
          <cell r="F3344">
            <v>433.26</v>
          </cell>
        </row>
        <row r="3345">
          <cell r="A3345" t="str">
            <v>20-06</v>
          </cell>
          <cell r="B3345" t="str">
            <v>Supply and fixing 100mm bore cast iron soil, SWV pipes but except cost of pipes.</v>
          </cell>
          <cell r="D3345" t="str">
            <v xml:space="preserve">Meter </v>
          </cell>
          <cell r="E3345" t="str">
            <v>20-06</v>
          </cell>
          <cell r="F3345">
            <v>508.46</v>
          </cell>
        </row>
        <row r="3346">
          <cell r="A3346" t="str">
            <v>20-07</v>
          </cell>
          <cell r="B3346" t="str">
            <v>Supply and fixing 150mm bore cast iron soil, SWV pipes but except cost of pipes.</v>
          </cell>
          <cell r="D3346" t="str">
            <v xml:space="preserve">Meter </v>
          </cell>
          <cell r="E3346" t="str">
            <v>20-07</v>
          </cell>
          <cell r="F3346">
            <v>714.79</v>
          </cell>
        </row>
        <row r="3347">
          <cell r="A3347" t="str">
            <v>20-08</v>
          </cell>
          <cell r="B3347" t="str">
            <v>Add to item 20-05 or 20-06 or 20-07  if fixed in repair.</v>
          </cell>
          <cell r="D3347" t="str">
            <v xml:space="preserve">Meter </v>
          </cell>
          <cell r="E3347" t="str">
            <v>20-08</v>
          </cell>
          <cell r="F3347">
            <v>79.58</v>
          </cell>
        </row>
        <row r="3348">
          <cell r="A3348" t="str">
            <v>20-09</v>
          </cell>
          <cell r="B3348" t="str">
            <v>Supply and fix 75mm bore cast iron plain bends,   joints, filled with lead as specified.</v>
          </cell>
          <cell r="D3348" t="str">
            <v>Each</v>
          </cell>
          <cell r="E3348" t="str">
            <v>20-09</v>
          </cell>
          <cell r="F3348">
            <v>1243.3599999999999</v>
          </cell>
        </row>
        <row r="3349">
          <cell r="A3349" t="str">
            <v>20-10</v>
          </cell>
          <cell r="B3349" t="str">
            <v>Supply and fix 100mm bore cast iron plain bends,   joints, filled with lead as specified.</v>
          </cell>
          <cell r="D3349" t="str">
            <v>Each</v>
          </cell>
          <cell r="E3349" t="str">
            <v>20-10</v>
          </cell>
          <cell r="F3349">
            <v>1352.21</v>
          </cell>
        </row>
        <row r="3350">
          <cell r="A3350" t="str">
            <v>20-11</v>
          </cell>
          <cell r="B3350" t="str">
            <v>Supply and fix 150mm bore cast iron plain bends,   joints, filled with lead as specified.</v>
          </cell>
          <cell r="D3350" t="str">
            <v>Each</v>
          </cell>
          <cell r="E3350" t="str">
            <v>20-11</v>
          </cell>
          <cell r="F3350">
            <v>3408.89</v>
          </cell>
        </row>
        <row r="3351">
          <cell r="A3351" t="str">
            <v>20-12</v>
          </cell>
          <cell r="B3351" t="str">
            <v>Supply and fix 75mm bore cast iron plain bends,   joints, filled with lead but expect cost of bend as specified.</v>
          </cell>
          <cell r="D3351" t="str">
            <v>Each</v>
          </cell>
          <cell r="E3351" t="str">
            <v>20-12</v>
          </cell>
          <cell r="F3351">
            <v>672.02</v>
          </cell>
        </row>
        <row r="3352">
          <cell r="A3352" t="str">
            <v>20-13</v>
          </cell>
          <cell r="B3352" t="str">
            <v>Supply and fix 100mm bore cast iron plain bends,   joints, filled with lead but expect cost of bend as specified.</v>
          </cell>
          <cell r="D3352" t="str">
            <v>Each</v>
          </cell>
          <cell r="E3352" t="str">
            <v>20-13</v>
          </cell>
          <cell r="F3352">
            <v>807.98</v>
          </cell>
        </row>
        <row r="3353">
          <cell r="A3353" t="str">
            <v>20-14</v>
          </cell>
          <cell r="B3353" t="str">
            <v>Supply and fix 150mm bore cast iron plain bends,   joints, filled with lead but expect cost of bend as specified.</v>
          </cell>
          <cell r="D3353" t="str">
            <v>Each</v>
          </cell>
          <cell r="E3353" t="str">
            <v>20-14</v>
          </cell>
          <cell r="F3353">
            <v>1176</v>
          </cell>
        </row>
        <row r="3354">
          <cell r="A3354" t="str">
            <v>20-15</v>
          </cell>
          <cell r="B3354" t="str">
            <v>Supply and fix 75mm bore cast iron plug bends,   joints, filled with lead as specified.</v>
          </cell>
          <cell r="D3354" t="str">
            <v>Each</v>
          </cell>
          <cell r="E3354" t="str">
            <v>20-15</v>
          </cell>
          <cell r="F3354">
            <v>1389.11</v>
          </cell>
        </row>
        <row r="3355">
          <cell r="A3355" t="str">
            <v>20-16</v>
          </cell>
          <cell r="B3355" t="str">
            <v>Supply and fix 100mm bore cast iron plug bends,   joints, filled with lead as specified.</v>
          </cell>
          <cell r="D3355" t="str">
            <v>Each</v>
          </cell>
          <cell r="E3355" t="str">
            <v>20-16</v>
          </cell>
          <cell r="F3355">
            <v>1641.67</v>
          </cell>
        </row>
        <row r="3356">
          <cell r="A3356" t="str">
            <v>20-17</v>
          </cell>
          <cell r="B3356" t="str">
            <v>Supply and fix 150mm bore cast iron plug bends,   joints, filled with lead as specified.</v>
          </cell>
          <cell r="D3356" t="str">
            <v>Each</v>
          </cell>
          <cell r="E3356" t="str">
            <v>20-17</v>
          </cell>
          <cell r="F3356">
            <v>3863.63</v>
          </cell>
        </row>
        <row r="3357">
          <cell r="A3357" t="str">
            <v>20-18</v>
          </cell>
          <cell r="B3357" t="str">
            <v>Supply and fix 75mm bore cast iron plug bends,   joints, filled with lead but expect cost of bend as specified.</v>
          </cell>
          <cell r="D3357" t="str">
            <v>Each</v>
          </cell>
          <cell r="E3357" t="str">
            <v>20-18</v>
          </cell>
          <cell r="F3357">
            <v>672.02</v>
          </cell>
        </row>
        <row r="3358">
          <cell r="A3358" t="str">
            <v>20-19</v>
          </cell>
          <cell r="B3358" t="str">
            <v>Supply and fix 100mm bore cast iron plug bends,   joints, filled with lead but expect cost of bend as specified.</v>
          </cell>
          <cell r="D3358" t="str">
            <v>Each</v>
          </cell>
          <cell r="E3358" t="str">
            <v>20-19</v>
          </cell>
          <cell r="F3358">
            <v>807.98</v>
          </cell>
        </row>
        <row r="3359">
          <cell r="A3359" t="str">
            <v>20-20</v>
          </cell>
          <cell r="B3359" t="str">
            <v>Supply and fix 150mm bore cast iron plug bends,   joints, filled with lead but expect cost of bend as specified.</v>
          </cell>
          <cell r="D3359" t="str">
            <v>Each</v>
          </cell>
          <cell r="E3359" t="str">
            <v>20-20</v>
          </cell>
          <cell r="F3359">
            <v>1176.01</v>
          </cell>
        </row>
        <row r="3360">
          <cell r="A3360" t="str">
            <v>20-21</v>
          </cell>
          <cell r="B3360" t="str">
            <v>Supply and fix 75mm bore cast iron plain tee,   joints, filled with lead as specified.</v>
          </cell>
          <cell r="D3360" t="str">
            <v>Each</v>
          </cell>
          <cell r="E3360" t="str">
            <v>20-21</v>
          </cell>
          <cell r="F3360">
            <v>2143.63</v>
          </cell>
        </row>
        <row r="3361">
          <cell r="A3361" t="str">
            <v>20-22</v>
          </cell>
          <cell r="B3361" t="str">
            <v>Supply and fix 100mm bore cast iron plain tee,   joints, filled with lead as specified.</v>
          </cell>
          <cell r="D3361" t="str">
            <v>Each</v>
          </cell>
          <cell r="E3361" t="str">
            <v>20-22</v>
          </cell>
          <cell r="F3361">
            <v>2559.25</v>
          </cell>
        </row>
        <row r="3362">
          <cell r="A3362" t="str">
            <v>20-23</v>
          </cell>
          <cell r="B3362" t="str">
            <v>Supply and fix 150mm bore cast iron plain tee,   joints, filled with lead as specified.</v>
          </cell>
          <cell r="D3362" t="str">
            <v>Each</v>
          </cell>
          <cell r="E3362" t="str">
            <v>20-23</v>
          </cell>
          <cell r="F3362">
            <v>5430.24</v>
          </cell>
        </row>
        <row r="3363">
          <cell r="A3363" t="str">
            <v>20-24</v>
          </cell>
          <cell r="B3363" t="str">
            <v>Supply and fix 75mm bore cast iron plug tee,   joints, filled with lead as specified.</v>
          </cell>
          <cell r="D3363" t="str">
            <v>Each</v>
          </cell>
          <cell r="E3363" t="str">
            <v>20-24</v>
          </cell>
          <cell r="F3363">
            <v>2295.21</v>
          </cell>
        </row>
        <row r="3364">
          <cell r="A3364" t="str">
            <v>20-25</v>
          </cell>
          <cell r="B3364" t="str">
            <v>Supply and fix 100mm bore cast iron plug tee,   joints, filled with lead as specified.</v>
          </cell>
          <cell r="D3364" t="str">
            <v>Each</v>
          </cell>
          <cell r="E3364" t="str">
            <v>20-25</v>
          </cell>
          <cell r="F3364">
            <v>2710.83</v>
          </cell>
        </row>
        <row r="3365">
          <cell r="A3365" t="str">
            <v>20-26</v>
          </cell>
          <cell r="B3365" t="str">
            <v>Supply and fix 150mm bore cast iron plug tee,   joints, filled with lead as specified.</v>
          </cell>
          <cell r="D3365" t="str">
            <v>Each</v>
          </cell>
          <cell r="E3365" t="str">
            <v>20-26</v>
          </cell>
          <cell r="F3365">
            <v>5785.87</v>
          </cell>
        </row>
        <row r="3366">
          <cell r="A3366" t="str">
            <v>20-27</v>
          </cell>
          <cell r="B3366" t="str">
            <v>Supply and fix 75mm bore cast iron yee tee,   joints, filled with lead as specified.</v>
          </cell>
          <cell r="D3366" t="str">
            <v>Each</v>
          </cell>
          <cell r="E3366" t="str">
            <v>20-27</v>
          </cell>
          <cell r="F3366">
            <v>2371.0100000000002</v>
          </cell>
        </row>
        <row r="3367">
          <cell r="A3367" t="str">
            <v>20-28</v>
          </cell>
          <cell r="B3367" t="str">
            <v>Supply and fix 100mm bore cast iron yee tee,   joints, filled with lead as specified.</v>
          </cell>
          <cell r="D3367" t="str">
            <v>Each</v>
          </cell>
          <cell r="E3367" t="str">
            <v>20-28</v>
          </cell>
          <cell r="F3367">
            <v>2899.73</v>
          </cell>
        </row>
        <row r="3368">
          <cell r="A3368" t="str">
            <v>20-29</v>
          </cell>
          <cell r="B3368" t="str">
            <v>Supply and fix 150mm bore cast iron yee tee,   joints, filled with lead as specified.</v>
          </cell>
          <cell r="D3368" t="str">
            <v>Each</v>
          </cell>
          <cell r="E3368" t="str">
            <v>20-29</v>
          </cell>
          <cell r="F3368">
            <v>6013.24</v>
          </cell>
        </row>
        <row r="3369">
          <cell r="A3369" t="str">
            <v>20-30</v>
          </cell>
          <cell r="B3369" t="str">
            <v>Supply and fix 75mm bore cast iron plain, plug &amp; yee tee,   joints, filled with lead but expect cost of plain,plug and yee tee as specified.</v>
          </cell>
          <cell r="D3369" t="str">
            <v>Each</v>
          </cell>
          <cell r="E3369" t="str">
            <v>20-30</v>
          </cell>
          <cell r="F3369">
            <v>1309.94</v>
          </cell>
        </row>
        <row r="3370">
          <cell r="A3370" t="str">
            <v>20-31</v>
          </cell>
          <cell r="B3370" t="str">
            <v>Supply and fix 100mm bore cast iron plain, plug &amp; yee tee,   joints, filled with lead but expect cost of plain,plug and yee tee as specified.</v>
          </cell>
          <cell r="D3370" t="str">
            <v>Each</v>
          </cell>
          <cell r="E3370" t="str">
            <v>20-31</v>
          </cell>
          <cell r="F3370">
            <v>1573.98</v>
          </cell>
        </row>
        <row r="3371">
          <cell r="A3371" t="str">
            <v>20-32</v>
          </cell>
          <cell r="B3371" t="str">
            <v>Supply and fix 150mm bore cast iron plain, plug &amp; yee tee,   joints, filled with lead but expect cost of plain,plug and yee tee as specified.</v>
          </cell>
          <cell r="D3371" t="str">
            <v>Each</v>
          </cell>
          <cell r="E3371" t="str">
            <v>20-32</v>
          </cell>
          <cell r="F3371">
            <v>2299.5300000000002</v>
          </cell>
        </row>
        <row r="3372">
          <cell r="A3372" t="str">
            <v>20-33</v>
          </cell>
          <cell r="B3372" t="str">
            <v>Supply and fix 100 mm x 50 mm bore cast iron reducer socket   joints, filled with lead  as specified.</v>
          </cell>
          <cell r="D3372" t="str">
            <v>Each</v>
          </cell>
          <cell r="E3372" t="str">
            <v>20-33</v>
          </cell>
          <cell r="F3372">
            <v>1527.4</v>
          </cell>
        </row>
        <row r="3373">
          <cell r="A3373" t="str">
            <v>20-34</v>
          </cell>
          <cell r="B3373" t="str">
            <v>Supply and fix 100 mm x 75 mm bore cast iron reducer socket   joints, filled with lead  as specified.</v>
          </cell>
          <cell r="D3373" t="str">
            <v>Each</v>
          </cell>
          <cell r="E3373" t="str">
            <v>20-34</v>
          </cell>
          <cell r="F3373">
            <v>1604.36</v>
          </cell>
        </row>
        <row r="3374">
          <cell r="A3374" t="str">
            <v>20-35</v>
          </cell>
          <cell r="B3374" t="str">
            <v>Supply and fix 100 mm x 50mm/75 mm bore cast iron reducer socket   joints, filled with lead  expect cost of reducer socket to item 20-33 and 20-34 as specified.</v>
          </cell>
          <cell r="D3374" t="str">
            <v>Each</v>
          </cell>
          <cell r="E3374" t="str">
            <v>20-35</v>
          </cell>
          <cell r="F3374">
            <v>807.96</v>
          </cell>
        </row>
        <row r="3375">
          <cell r="A3375" t="str">
            <v>20-36</v>
          </cell>
          <cell r="B3375" t="str">
            <v>Supply and fix 100 mm x 50mm/75 mm bore cast iron reducer plain tee  joints, filled with lead   as specified.</v>
          </cell>
          <cell r="D3375" t="str">
            <v>Each</v>
          </cell>
          <cell r="E3375" t="str">
            <v>20-36</v>
          </cell>
          <cell r="F3375">
            <v>2295.21</v>
          </cell>
        </row>
        <row r="3376">
          <cell r="A3376" t="str">
            <v>20-37</v>
          </cell>
          <cell r="B3376" t="str">
            <v>Supply and fix 100 mm x 50mm/75 mm bore cast iron reducer plug tee  joints, filled with lead   as specified.</v>
          </cell>
          <cell r="D3376" t="str">
            <v>Each</v>
          </cell>
          <cell r="E3376" t="str">
            <v>20-37</v>
          </cell>
          <cell r="F3376">
            <v>2446.79</v>
          </cell>
        </row>
        <row r="3377">
          <cell r="A3377" t="str">
            <v>20-38</v>
          </cell>
          <cell r="B3377" t="str">
            <v>Supply and fix 100 mm x 50mm/75 mm bore cast iron reducer plug tee single tee joints, filled with lead   as specified.</v>
          </cell>
          <cell r="D3377" t="str">
            <v>Each</v>
          </cell>
          <cell r="E3377" t="str">
            <v>20-38</v>
          </cell>
          <cell r="F3377">
            <v>2749.95</v>
          </cell>
        </row>
        <row r="3378">
          <cell r="A3378" t="str">
            <v>20-39</v>
          </cell>
          <cell r="B3378" t="str">
            <v>Supply and fix 100 mm x 50mm/75 mm bore cast iron reducer  tee joints, filled with lead   expect cost of reducer tee to item 20-36 , 20-37 and 20-38 as specified.</v>
          </cell>
          <cell r="D3378" t="str">
            <v>Each</v>
          </cell>
          <cell r="E3378" t="str">
            <v>20-39</v>
          </cell>
          <cell r="F3378">
            <v>1309.94</v>
          </cell>
        </row>
        <row r="3379">
          <cell r="A3379" t="str">
            <v>20-40</v>
          </cell>
          <cell r="B3379" t="str">
            <v xml:space="preserve">Supply and fix Vent Cowel over out lets of down pipes top of ventilating pipe etc fixed complete dome or  ballon pattern 75 mm bore. </v>
          </cell>
          <cell r="D3379" t="str">
            <v>Each</v>
          </cell>
          <cell r="E3379" t="str">
            <v>20-40</v>
          </cell>
          <cell r="F3379">
            <v>521.65</v>
          </cell>
        </row>
        <row r="3380">
          <cell r="A3380" t="str">
            <v>20-41</v>
          </cell>
          <cell r="B3380" t="str">
            <v xml:space="preserve">Supply and fix Vent Cowel over out lets of down pipes top of ventilating pipe etc fixed complete dome or  ballon pattern 100 mm bore. </v>
          </cell>
          <cell r="D3380" t="str">
            <v>Each</v>
          </cell>
          <cell r="E3380" t="str">
            <v>20-41</v>
          </cell>
          <cell r="F3380">
            <v>634.75</v>
          </cell>
        </row>
        <row r="3381">
          <cell r="A3381" t="str">
            <v>20-42</v>
          </cell>
          <cell r="B3381" t="str">
            <v xml:space="preserve">Supply and fix Vent Cowel over out lets of down pipes top of ventilating pipe etc fixed complete dome or  ballon pattern 150 mm bore. </v>
          </cell>
          <cell r="D3381" t="str">
            <v>Each</v>
          </cell>
          <cell r="E3381" t="str">
            <v>20-42</v>
          </cell>
          <cell r="F3381">
            <v>1961.66</v>
          </cell>
        </row>
        <row r="3382">
          <cell r="A3382" t="str">
            <v>20-43</v>
          </cell>
          <cell r="B3382" t="str">
            <v>Same as  item 22-40  to  22-41 or 20-42  but fixing only</v>
          </cell>
          <cell r="D3382" t="str">
            <v>Each</v>
          </cell>
          <cell r="E3382" t="str">
            <v>20-43</v>
          </cell>
          <cell r="F3382">
            <v>28.43</v>
          </cell>
        </row>
        <row r="3383">
          <cell r="A3383" t="str">
            <v>20-44</v>
          </cell>
          <cell r="B3383" t="str">
            <v>Same as  item 22-40 to 20-43 if  fixed in repairs.</v>
          </cell>
          <cell r="D3383" t="str">
            <v>Each</v>
          </cell>
          <cell r="E3383" t="str">
            <v>20-44</v>
          </cell>
          <cell r="F3383">
            <v>17.059999999999999</v>
          </cell>
        </row>
        <row r="3384">
          <cell r="A3384" t="str">
            <v>20-45</v>
          </cell>
          <cell r="B3384" t="str">
            <v xml:space="preserve">Supply and fix 75 mm bore cast iron SWV pipe  as specipied.           </v>
          </cell>
          <cell r="D3384" t="str">
            <v>Meter</v>
          </cell>
          <cell r="E3384" t="str">
            <v>20-45</v>
          </cell>
          <cell r="F3384">
            <v>1621.07</v>
          </cell>
        </row>
        <row r="3385">
          <cell r="A3385" t="str">
            <v>20-46</v>
          </cell>
          <cell r="B3385" t="str">
            <v xml:space="preserve">Supply and fix 100 mm bore cast iron SWV pipe  as specipied.           </v>
          </cell>
          <cell r="D3385" t="str">
            <v>Meter</v>
          </cell>
          <cell r="E3385" t="str">
            <v>20-46</v>
          </cell>
          <cell r="F3385">
            <v>1957.67</v>
          </cell>
        </row>
        <row r="3386">
          <cell r="A3386" t="str">
            <v>20-47</v>
          </cell>
          <cell r="B3386" t="str">
            <v xml:space="preserve">Supply and fix 150 mm bore cast iron SWV pipe  as specipied.           </v>
          </cell>
          <cell r="D3386" t="str">
            <v>Meter</v>
          </cell>
          <cell r="E3386" t="str">
            <v>20-47</v>
          </cell>
          <cell r="F3386">
            <v>3469.33</v>
          </cell>
        </row>
        <row r="3387">
          <cell r="A3387" t="str">
            <v>20-48</v>
          </cell>
          <cell r="B3387" t="str">
            <v>Add to  item 22-45 to 20-46  or 20-47 if  fixed in repairs.</v>
          </cell>
          <cell r="D3387" t="str">
            <v>Meter</v>
          </cell>
          <cell r="E3387" t="str">
            <v>20-48</v>
          </cell>
          <cell r="F3387">
            <v>79.58</v>
          </cell>
        </row>
        <row r="3388">
          <cell r="A3388" t="str">
            <v>20-49</v>
          </cell>
          <cell r="B3388" t="str">
            <v xml:space="preserve">Supply and fix 75 mm bore cast iron SWV pipe  but except cost of pipes .           </v>
          </cell>
          <cell r="D3388" t="str">
            <v>Meter</v>
          </cell>
          <cell r="E3388" t="str">
            <v>20-49</v>
          </cell>
          <cell r="F3388">
            <v>433.26</v>
          </cell>
        </row>
        <row r="3389">
          <cell r="A3389" t="str">
            <v>20-50</v>
          </cell>
          <cell r="B3389" t="str">
            <v xml:space="preserve">Supply and fix 100 mm bore cast iron SWV pipe  but except cost of pipes.           </v>
          </cell>
          <cell r="D3389" t="str">
            <v>Meter</v>
          </cell>
          <cell r="E3389" t="str">
            <v>20-50</v>
          </cell>
          <cell r="F3389">
            <v>508.46</v>
          </cell>
        </row>
        <row r="3390">
          <cell r="A3390" t="str">
            <v>20-51</v>
          </cell>
          <cell r="B3390" t="str">
            <v xml:space="preserve">Supply and fix 150 mm bore cast iron SWV pipe  but except cost of pipes.           </v>
          </cell>
          <cell r="D3390" t="str">
            <v>Meter</v>
          </cell>
          <cell r="E3390" t="str">
            <v>20-51</v>
          </cell>
          <cell r="F3390">
            <v>715</v>
          </cell>
        </row>
        <row r="3391">
          <cell r="A3391" t="str">
            <v>20-52</v>
          </cell>
          <cell r="B3391" t="str">
            <v>Add to  item 22-49 to 20-50  or 20-51 if  fixed in repairs.</v>
          </cell>
          <cell r="D3391" t="str">
            <v>Meter</v>
          </cell>
          <cell r="E3391" t="str">
            <v>20-52</v>
          </cell>
          <cell r="F3391">
            <v>79.58</v>
          </cell>
        </row>
        <row r="3392">
          <cell r="A3392" t="str">
            <v>20-53</v>
          </cell>
          <cell r="B3392" t="str">
            <v>Supply and fix 75 mm bore cast iron plain band   joints, filled with lead  as specified.</v>
          </cell>
          <cell r="D3392" t="str">
            <v>Each</v>
          </cell>
          <cell r="E3392" t="str">
            <v>20-53</v>
          </cell>
          <cell r="F3392">
            <v>1293.5</v>
          </cell>
        </row>
        <row r="3393">
          <cell r="A3393" t="str">
            <v>20-54</v>
          </cell>
          <cell r="B3393" t="str">
            <v>Supply and fix 100 mm bore cast iron plain band   joints, filled with lead  as specified.</v>
          </cell>
          <cell r="D3393" t="str">
            <v>Each</v>
          </cell>
          <cell r="E3393" t="str">
            <v>20-54</v>
          </cell>
          <cell r="F3393">
            <v>1690.64</v>
          </cell>
        </row>
        <row r="3394">
          <cell r="A3394" t="str">
            <v>20-55</v>
          </cell>
          <cell r="B3394" t="str">
            <v>Supply and fix 150 mm bore cast iron plain band   joints, filled with lead  as specified.</v>
          </cell>
          <cell r="D3394" t="str">
            <v>Each</v>
          </cell>
          <cell r="E3394" t="str">
            <v>20-55</v>
          </cell>
          <cell r="F3394">
            <v>3802.36</v>
          </cell>
        </row>
        <row r="3395">
          <cell r="A3395" t="str">
            <v>20-56</v>
          </cell>
          <cell r="B3395" t="str">
            <v>Supply and fix 75 mm bore cast iron plug band   joints, filled with lead  as specified.</v>
          </cell>
          <cell r="D3395" t="str">
            <v>Each</v>
          </cell>
          <cell r="E3395" t="str">
            <v>20-56</v>
          </cell>
          <cell r="F3395">
            <v>1460.24</v>
          </cell>
        </row>
        <row r="3396">
          <cell r="A3396" t="str">
            <v>20-57</v>
          </cell>
          <cell r="B3396" t="str">
            <v>Supply and fix 100 mm bore cast iron plug band   joints, filled with lead  as specified.</v>
          </cell>
          <cell r="D3396" t="str">
            <v>Each</v>
          </cell>
          <cell r="E3396" t="str">
            <v>20-57</v>
          </cell>
          <cell r="F3396">
            <v>1810.74</v>
          </cell>
        </row>
        <row r="3397">
          <cell r="A3397" t="str">
            <v>20-58</v>
          </cell>
          <cell r="B3397" t="str">
            <v>Supply and fix 150 mm bore cast iron plug band   joints, filled with lead  as specified.</v>
          </cell>
          <cell r="D3397" t="str">
            <v>Each</v>
          </cell>
          <cell r="E3397" t="str">
            <v>20-58</v>
          </cell>
          <cell r="F3397">
            <v>4278.7299999999996</v>
          </cell>
        </row>
        <row r="3398">
          <cell r="A3398" t="str">
            <v>20-59</v>
          </cell>
          <cell r="B3398" t="str">
            <v>Supply and fix 75 mm bore cast iron plain &amp; plug band joints, filled with lead  but except cost of plain &amp; plug bends as specified.</v>
          </cell>
          <cell r="D3398" t="str">
            <v>Each</v>
          </cell>
          <cell r="E3398" t="str">
            <v>20-59</v>
          </cell>
          <cell r="F3398">
            <v>672.02</v>
          </cell>
        </row>
        <row r="3399">
          <cell r="A3399" t="str">
            <v>20-60</v>
          </cell>
          <cell r="B3399" t="str">
            <v>Supply and fix 100 mm bore cast iron plain &amp; plug band joints, filled with lead  but except cost of plain &amp; plug bends as specified.</v>
          </cell>
          <cell r="D3399" t="str">
            <v>Each</v>
          </cell>
          <cell r="E3399" t="str">
            <v>20-60</v>
          </cell>
          <cell r="F3399">
            <v>807.98</v>
          </cell>
        </row>
        <row r="3400">
          <cell r="A3400" t="str">
            <v>20-61</v>
          </cell>
          <cell r="B3400" t="str">
            <v>Supply and fix 150 mm bore cast iron plain &amp; plug band joints, filled with lead  but except cost of plain &amp; plug bends as specified.</v>
          </cell>
          <cell r="D3400" t="str">
            <v>Each</v>
          </cell>
          <cell r="E3400" t="str">
            <v>20-61</v>
          </cell>
          <cell r="F3400">
            <v>1055.58</v>
          </cell>
        </row>
        <row r="3401">
          <cell r="A3401" t="str">
            <v>20-62</v>
          </cell>
          <cell r="B3401" t="str">
            <v>Supply and fix 75mm bore cast iron plain tee joints, filled with lead  as specified</v>
          </cell>
          <cell r="D3401" t="str">
            <v>Each</v>
          </cell>
          <cell r="E3401" t="str">
            <v>20-62</v>
          </cell>
          <cell r="F3401">
            <v>2192.6</v>
          </cell>
        </row>
        <row r="3402">
          <cell r="A3402" t="str">
            <v>20-63</v>
          </cell>
          <cell r="B3402" t="str">
            <v>Supply and fix 100mm bore cast iron plain tee joints, filled with lead  as specified</v>
          </cell>
          <cell r="D3402" t="str">
            <v>Each</v>
          </cell>
          <cell r="E3402" t="str">
            <v>20-63</v>
          </cell>
          <cell r="F3402">
            <v>2862.41</v>
          </cell>
        </row>
        <row r="3403">
          <cell r="A3403" t="str">
            <v>20-64</v>
          </cell>
          <cell r="B3403" t="str">
            <v>Supply and fix 150mm bore cast iron plain tee joints, filled with lead  as specified</v>
          </cell>
          <cell r="D3403" t="str">
            <v>Each</v>
          </cell>
          <cell r="E3403" t="str">
            <v>20-64</v>
          </cell>
          <cell r="F3403">
            <v>5402.25</v>
          </cell>
        </row>
        <row r="3404">
          <cell r="A3404" t="str">
            <v>20-65</v>
          </cell>
          <cell r="B3404" t="str">
            <v>Supply and fix 75mm bore cast iron plug tee joints, filled with lead  as specified</v>
          </cell>
          <cell r="D3404" t="str">
            <v>Each</v>
          </cell>
          <cell r="E3404" t="str">
            <v>20-65</v>
          </cell>
          <cell r="F3404">
            <v>2312.6999999999998</v>
          </cell>
        </row>
        <row r="3405">
          <cell r="A3405" t="str">
            <v>20-66</v>
          </cell>
          <cell r="B3405" t="str">
            <v>Supply and fix 100mm bore cast iron plug tee joints, filled with lead  as specified</v>
          </cell>
          <cell r="D3405" t="str">
            <v>Each</v>
          </cell>
          <cell r="E3405" t="str">
            <v>20-66</v>
          </cell>
          <cell r="F3405">
            <v>3005.83</v>
          </cell>
        </row>
        <row r="3406">
          <cell r="A3406" t="str">
            <v>20-67</v>
          </cell>
          <cell r="B3406" t="str">
            <v>Supply and fix 150mm bore cast iron plug tee joints, filled with lead  as specified</v>
          </cell>
          <cell r="D3406" t="str">
            <v>Each</v>
          </cell>
          <cell r="E3406" t="str">
            <v>20-67</v>
          </cell>
          <cell r="F3406">
            <v>5880.31</v>
          </cell>
        </row>
        <row r="3407">
          <cell r="A3407" t="str">
            <v>20-68</v>
          </cell>
          <cell r="B3407" t="str">
            <v>Supply and fix 75mm bore cast iron Yee tee joints, filled with lead  as specified</v>
          </cell>
          <cell r="D3407" t="str">
            <v>Each</v>
          </cell>
          <cell r="E3407" t="str">
            <v>20-68</v>
          </cell>
          <cell r="F3407">
            <v>2977.32</v>
          </cell>
        </row>
        <row r="3408">
          <cell r="A3408" t="str">
            <v>20-69</v>
          </cell>
          <cell r="B3408" t="str">
            <v>Supply and fix 100mm bore cast iron Yee tee joints, filled with lead  as specified</v>
          </cell>
          <cell r="D3408" t="str">
            <v>Each</v>
          </cell>
          <cell r="E3408" t="str">
            <v>20-69</v>
          </cell>
          <cell r="F3408">
            <v>3847.68</v>
          </cell>
        </row>
        <row r="3409">
          <cell r="A3409" t="str">
            <v>20-70</v>
          </cell>
          <cell r="B3409" t="str">
            <v>Supply and fix 150mm bore cast iron Yee tee joints, filled with lead  as specified</v>
          </cell>
          <cell r="D3409" t="str">
            <v>Each</v>
          </cell>
          <cell r="E3409" t="str">
            <v>20-70</v>
          </cell>
          <cell r="F3409">
            <v>7225.88</v>
          </cell>
        </row>
        <row r="3410">
          <cell r="A3410" t="str">
            <v>20-71</v>
          </cell>
          <cell r="B3410" t="str">
            <v>Supply and fix 75 mm bore cast iron plain tee  plug tee &amp; Yee tee joints, filled with lead  but except cost of plain tee,  plug tee &amp; Yee tee.</v>
          </cell>
          <cell r="D3410" t="str">
            <v>Each</v>
          </cell>
          <cell r="E3410" t="str">
            <v>20-71</v>
          </cell>
          <cell r="F3410">
            <v>1309.94</v>
          </cell>
        </row>
        <row r="3411">
          <cell r="A3411" t="str">
            <v>20-72</v>
          </cell>
          <cell r="B3411" t="str">
            <v>Supply and fix 100 mm bore cast iron plain tee  plug tee &amp; Yee tee joints, filled with lead  but except cost of plain tee,  plug tee &amp; Yee tee.</v>
          </cell>
          <cell r="D3411" t="str">
            <v>Each</v>
          </cell>
          <cell r="E3411" t="str">
            <v>20-72</v>
          </cell>
          <cell r="F3411">
            <v>1573.98</v>
          </cell>
        </row>
        <row r="3412">
          <cell r="A3412" t="str">
            <v>20-73</v>
          </cell>
          <cell r="B3412" t="str">
            <v>Supply and fix 150 mm bore cast iron plain tee  plug tee &amp; Yee tee joints, filled with lead  but except cost of plain tee,  plug tee &amp; Yee tee.</v>
          </cell>
          <cell r="D3412" t="str">
            <v>Each</v>
          </cell>
          <cell r="E3412" t="str">
            <v>20-73</v>
          </cell>
          <cell r="F3412">
            <v>2299.5300000000002</v>
          </cell>
        </row>
        <row r="3413">
          <cell r="A3413" t="str">
            <v>20-74</v>
          </cell>
          <cell r="B3413" t="str">
            <v>Supply and fix 100 mm x 50 mm bore cast iron reducer socket   joints, filled with lead  as specified.</v>
          </cell>
          <cell r="D3413" t="str">
            <v>Each</v>
          </cell>
          <cell r="E3413" t="str">
            <v>20-74</v>
          </cell>
          <cell r="F3413">
            <v>1690.64</v>
          </cell>
        </row>
        <row r="3414">
          <cell r="A3414" t="str">
            <v>20-75</v>
          </cell>
          <cell r="B3414" t="str">
            <v>Supply and fix 100 mm x 75 mm bore cast iron reducer socket   joints, filled with lead  as specified.</v>
          </cell>
          <cell r="D3414" t="str">
            <v>Each</v>
          </cell>
          <cell r="E3414" t="str">
            <v>20-75</v>
          </cell>
          <cell r="F3414">
            <v>1929.67</v>
          </cell>
        </row>
        <row r="3415">
          <cell r="A3415" t="str">
            <v>20-76</v>
          </cell>
          <cell r="B3415" t="str">
            <v>Supply and fix 100 mm x 50mm/75 mm bore cast iron reducer  socket joints, filled with lead but  expect cost of reducer socket to item 20-74 , 20-75  as specified.</v>
          </cell>
          <cell r="D3415" t="str">
            <v>Each</v>
          </cell>
          <cell r="E3415" t="str">
            <v>20-76</v>
          </cell>
          <cell r="F3415">
            <v>807.98</v>
          </cell>
        </row>
        <row r="3416">
          <cell r="A3416" t="str">
            <v>20-77</v>
          </cell>
          <cell r="B3416" t="str">
            <v>Supply and fix 100 mm x 50mm/75 mm bore cast iron reducer  plain tee joints, filled with lead as specified.</v>
          </cell>
          <cell r="D3416" t="str">
            <v>Each</v>
          </cell>
          <cell r="E3416" t="str">
            <v>20-77</v>
          </cell>
          <cell r="F3416">
            <v>2598.37</v>
          </cell>
        </row>
        <row r="3417">
          <cell r="A3417" t="str">
            <v>20-78</v>
          </cell>
          <cell r="B3417" t="str">
            <v>Supply and fix 100 mm x 50mm/75 mm bore cast iron reducer  plug tee joints, filled with lead as specified.</v>
          </cell>
          <cell r="D3417" t="str">
            <v>Each</v>
          </cell>
          <cell r="E3417" t="str">
            <v>20-78</v>
          </cell>
          <cell r="F3417">
            <v>2741.79</v>
          </cell>
        </row>
        <row r="3418">
          <cell r="A3418" t="str">
            <v>20-79</v>
          </cell>
          <cell r="B3418" t="str">
            <v>Supply and fix 100 mm x 50mm/75 mm bore cast iron reducer  plain,Yee tee joints filled with lead as specified.</v>
          </cell>
          <cell r="D3418" t="str">
            <v>Each</v>
          </cell>
          <cell r="E3418" t="str">
            <v>20-79</v>
          </cell>
          <cell r="F3418">
            <v>2884.04</v>
          </cell>
        </row>
        <row r="3419">
          <cell r="A3419" t="str">
            <v>20-80</v>
          </cell>
          <cell r="B3419" t="str">
            <v>Supply and fix 100 mm x 50mm/75 mm bore cast iron reducer tee joints filled with lead but  expect cost of reducer tee to item 20-77 , 20-78 ,20-79 as specified.</v>
          </cell>
          <cell r="D3419" t="str">
            <v>Each</v>
          </cell>
          <cell r="E3419" t="str">
            <v>20-80</v>
          </cell>
          <cell r="F3419">
            <v>1309.94</v>
          </cell>
        </row>
        <row r="3420">
          <cell r="A3420" t="str">
            <v>20-81</v>
          </cell>
          <cell r="B3420" t="str">
            <v xml:space="preserve">Supply and fix Vent guard/Cowel over out lets of down pipes top of ventilating pipe etc fixed complete dome or  ballon pattern 75 mm bore. </v>
          </cell>
          <cell r="D3420" t="str">
            <v>Each</v>
          </cell>
          <cell r="E3420" t="str">
            <v>20-81</v>
          </cell>
          <cell r="F3420">
            <v>576.45000000000005</v>
          </cell>
        </row>
        <row r="3421">
          <cell r="A3421" t="str">
            <v>20-82</v>
          </cell>
          <cell r="B3421" t="str">
            <v xml:space="preserve">Supply and fix Vent guard/Cowel over out lets of down pipes top of ventilating pipe etc fixed complete dome or  ballon pattern 100 mm bore. </v>
          </cell>
          <cell r="D3421" t="str">
            <v>Each</v>
          </cell>
          <cell r="E3421" t="str">
            <v>20-82</v>
          </cell>
          <cell r="F3421">
            <v>672.06</v>
          </cell>
        </row>
        <row r="3422">
          <cell r="A3422" t="str">
            <v>20-83</v>
          </cell>
          <cell r="B3422" t="str">
            <v xml:space="preserve">Same as item 20-81 or 20-82 but fixing only </v>
          </cell>
          <cell r="D3422" t="str">
            <v>Each</v>
          </cell>
          <cell r="E3422" t="str">
            <v>20-83</v>
          </cell>
          <cell r="F3422">
            <v>28.43</v>
          </cell>
        </row>
        <row r="3423">
          <cell r="A3423" t="str">
            <v>20-84</v>
          </cell>
          <cell r="B3423" t="str">
            <v xml:space="preserve">Same as item 20-81 to 20-83 if fixed in repair  </v>
          </cell>
          <cell r="D3423" t="str">
            <v>Each</v>
          </cell>
          <cell r="E3423" t="str">
            <v>20-84</v>
          </cell>
          <cell r="F3423">
            <v>17.059999999999999</v>
          </cell>
        </row>
        <row r="3424">
          <cell r="A3424" t="str">
            <v>20-85</v>
          </cell>
          <cell r="B3424" t="str">
            <v>Supply and fix UPVC Soil and waste pipe 50mm bore (outside dia) complete with Z joint and rubber ring all as specified.</v>
          </cell>
          <cell r="D3424" t="str">
            <v>Meter</v>
          </cell>
          <cell r="E3424" t="str">
            <v>20-85</v>
          </cell>
          <cell r="F3424">
            <v>392.39</v>
          </cell>
        </row>
        <row r="3425">
          <cell r="A3425" t="str">
            <v>20-86</v>
          </cell>
          <cell r="B3425" t="str">
            <v>Supply and fix UPVC Soil and waste pipe 75mm bore (outside dia) complete with Z joint and rubber ring all as specified.</v>
          </cell>
          <cell r="D3425" t="str">
            <v>Meter</v>
          </cell>
          <cell r="E3425" t="str">
            <v>20-86</v>
          </cell>
          <cell r="F3425">
            <v>593.33000000000004</v>
          </cell>
        </row>
        <row r="3426">
          <cell r="A3426" t="str">
            <v>20-87</v>
          </cell>
          <cell r="B3426" t="str">
            <v>Supply and fix UPVC Soil and waste pipe 110mm bore (outside dia) complete with Z joint and rubber ring all as specified.</v>
          </cell>
          <cell r="D3426" t="str">
            <v>Meter</v>
          </cell>
          <cell r="E3426" t="str">
            <v>20-87</v>
          </cell>
          <cell r="F3426">
            <v>845.93</v>
          </cell>
        </row>
        <row r="3427">
          <cell r="A3427" t="str">
            <v>20-88</v>
          </cell>
          <cell r="B3427" t="str">
            <v>Supply and fix UPVC Soil and waste pipe 160mm bore (outside dia) complete with Z joint and rubber ring all as specified.</v>
          </cell>
          <cell r="D3427" t="str">
            <v>Meter</v>
          </cell>
          <cell r="E3427" t="str">
            <v>20-88</v>
          </cell>
          <cell r="F3427">
            <v>1440.95</v>
          </cell>
        </row>
        <row r="3428">
          <cell r="A3428" t="str">
            <v>20-89</v>
          </cell>
          <cell r="B3428" t="str">
            <v>Supply and fix UPVC Soil and waste pipe 50mm bore (outside dia) complete with plain end and solvent cement joint as specified.</v>
          </cell>
          <cell r="D3428" t="str">
            <v>Meter</v>
          </cell>
          <cell r="E3428" t="str">
            <v>20-89</v>
          </cell>
          <cell r="F3428">
            <v>453.31</v>
          </cell>
        </row>
        <row r="3429">
          <cell r="A3429" t="str">
            <v>20-90</v>
          </cell>
          <cell r="B3429" t="str">
            <v>Supply and fix UPVC Soil and waste pipe 75mm bore (outside dia) complete with plain end and solvent cement joint as specified.</v>
          </cell>
          <cell r="D3429" t="str">
            <v>Meter</v>
          </cell>
          <cell r="E3429" t="str">
            <v>20-90</v>
          </cell>
          <cell r="F3429">
            <v>720.83</v>
          </cell>
        </row>
        <row r="3430">
          <cell r="A3430" t="str">
            <v>20-91</v>
          </cell>
          <cell r="B3430" t="str">
            <v>Supply and fix UPVC Soil and waste pipe 110mm bore (outside dia) complete with plain end and solvent cement joint as specified.</v>
          </cell>
          <cell r="D3430" t="str">
            <v>Meter</v>
          </cell>
          <cell r="E3430" t="str">
            <v>20-91</v>
          </cell>
          <cell r="F3430">
            <v>1045.3</v>
          </cell>
        </row>
        <row r="3431">
          <cell r="A3431" t="str">
            <v>20-92</v>
          </cell>
          <cell r="B3431" t="str">
            <v>Supply and fix UPVC Soil and waste pipe 160mm bore (outside dia) complete with plain end and solvent cement joint as specified.</v>
          </cell>
          <cell r="D3431" t="str">
            <v>Meter</v>
          </cell>
          <cell r="E3431" t="str">
            <v>20-92</v>
          </cell>
          <cell r="F3431">
            <v>2285.11</v>
          </cell>
        </row>
        <row r="3432">
          <cell r="A3432" t="str">
            <v>20-93</v>
          </cell>
          <cell r="B3432" t="str">
            <v>Supply and fix UPVC Vent pipe 50mm bore (outside dia) complete with Z joint and rubber ring all as specified.</v>
          </cell>
          <cell r="D3432" t="str">
            <v>Meter</v>
          </cell>
          <cell r="E3432" t="str">
            <v>20-93</v>
          </cell>
          <cell r="F3432">
            <v>220.99</v>
          </cell>
        </row>
        <row r="3433">
          <cell r="A3433" t="str">
            <v>20-94</v>
          </cell>
          <cell r="B3433" t="str">
            <v>Supply and fix UPVC Vent pipe 75mm bore (outside dia) complete with Z joint and rubber ring all as specified.</v>
          </cell>
          <cell r="D3433" t="str">
            <v>Meter</v>
          </cell>
          <cell r="E3433" t="str">
            <v>20-94</v>
          </cell>
          <cell r="F3433">
            <v>320.31</v>
          </cell>
        </row>
        <row r="3434">
          <cell r="A3434" t="str">
            <v>20-95</v>
          </cell>
          <cell r="B3434" t="str">
            <v>Supply and fix UPVC Vent pipe 110mm bore (outside dia) complete with Z joint and rubber ring all as specified.</v>
          </cell>
          <cell r="D3434" t="str">
            <v>Meter</v>
          </cell>
          <cell r="E3434" t="str">
            <v>20-95</v>
          </cell>
          <cell r="F3434">
            <v>545.73</v>
          </cell>
        </row>
        <row r="3435">
          <cell r="A3435" t="str">
            <v>20-96</v>
          </cell>
          <cell r="B3435" t="str">
            <v>Supply and fix UPVC Vent pipe 50mm bore (outside dia) complete with plain end and solvent cement joint as specified</v>
          </cell>
          <cell r="D3435" t="str">
            <v>Meter</v>
          </cell>
          <cell r="E3435" t="str">
            <v>20-96</v>
          </cell>
          <cell r="F3435">
            <v>281.91000000000003</v>
          </cell>
        </row>
        <row r="3436">
          <cell r="A3436" t="str">
            <v>20-97</v>
          </cell>
          <cell r="B3436" t="str">
            <v>Supply and fix UPVC Vent pipe 75mm bore (outside dia) complete with plain end and solvent cement joint as specified</v>
          </cell>
          <cell r="D3436" t="str">
            <v>Meter</v>
          </cell>
          <cell r="E3436" t="str">
            <v>20-97</v>
          </cell>
          <cell r="F3436">
            <v>447.81</v>
          </cell>
        </row>
        <row r="3437">
          <cell r="A3437" t="str">
            <v>20-98</v>
          </cell>
          <cell r="B3437" t="str">
            <v>Supply and fix UPVC Vent pipe 110mm bore (outside dia) complete with plain end and solvent cement joint as specified</v>
          </cell>
          <cell r="D3437" t="str">
            <v>Meter</v>
          </cell>
          <cell r="E3437" t="str">
            <v>20-98</v>
          </cell>
          <cell r="F3437">
            <v>922.87</v>
          </cell>
        </row>
        <row r="3438">
          <cell r="A3438" t="str">
            <v>20-99</v>
          </cell>
          <cell r="B3438" t="str">
            <v>Same as item 20-85,20-89, 20-93, 20-96 but fixing only 50 mm dia (outside)</v>
          </cell>
          <cell r="D3438" t="str">
            <v>Meter</v>
          </cell>
          <cell r="E3438" t="str">
            <v>20-99</v>
          </cell>
          <cell r="F3438">
            <v>31.22</v>
          </cell>
        </row>
        <row r="3439">
          <cell r="A3439" t="str">
            <v>20-100</v>
          </cell>
          <cell r="B3439" t="str">
            <v>Same as item 20-86,20-90, 20-94, 20-97 but fixing only 75 mm dia (outside)</v>
          </cell>
          <cell r="D3439" t="str">
            <v>Meter</v>
          </cell>
          <cell r="E3439" t="str">
            <v>20-100</v>
          </cell>
          <cell r="F3439">
            <v>37.5</v>
          </cell>
        </row>
        <row r="3440">
          <cell r="A3440" t="str">
            <v>20-101</v>
          </cell>
          <cell r="B3440" t="str">
            <v>Same as item 20-87,20-91, 20-95, 20-98 but fixing only 110 mm dia (outside)</v>
          </cell>
          <cell r="D3440" t="str">
            <v>Meter</v>
          </cell>
          <cell r="E3440" t="str">
            <v>20-101</v>
          </cell>
          <cell r="F3440">
            <v>44.99</v>
          </cell>
        </row>
        <row r="3441">
          <cell r="A3441" t="str">
            <v>20-102</v>
          </cell>
          <cell r="B3441" t="str">
            <v>Same as item 20-88,20-92 but fixing only 160 mm dia (outside)</v>
          </cell>
          <cell r="D3441" t="str">
            <v>Meter</v>
          </cell>
          <cell r="E3441" t="str">
            <v>20-102</v>
          </cell>
          <cell r="F3441">
            <v>56.17</v>
          </cell>
        </row>
        <row r="3442">
          <cell r="A3442" t="str">
            <v>20-103</v>
          </cell>
          <cell r="B3442" t="str">
            <v>Add to item 20-85,20-89, 20-93, 20-96 if fixed in repair 50 mm dia (outside)</v>
          </cell>
          <cell r="D3442" t="str">
            <v>Meter</v>
          </cell>
          <cell r="E3442" t="str">
            <v>20-103</v>
          </cell>
          <cell r="F3442">
            <v>18.739999999999998</v>
          </cell>
        </row>
        <row r="3443">
          <cell r="A3443" t="str">
            <v>20-104</v>
          </cell>
          <cell r="B3443" t="str">
            <v>Add to item 20-86,20-90, 20-94, 20-97 if fixed in repair 75 mm dia (outside)</v>
          </cell>
          <cell r="D3443" t="str">
            <v>Meter</v>
          </cell>
          <cell r="E3443" t="str">
            <v>20-104</v>
          </cell>
          <cell r="F3443">
            <v>22.5</v>
          </cell>
        </row>
        <row r="3444">
          <cell r="A3444" t="str">
            <v>20-105</v>
          </cell>
          <cell r="B3444" t="str">
            <v>Add to item 20-87,20-91, 20-95, 20-98 if fixed in repair 110 mm dia (outside)</v>
          </cell>
          <cell r="D3444" t="str">
            <v>Meter</v>
          </cell>
          <cell r="E3444" t="str">
            <v>20-105</v>
          </cell>
          <cell r="F3444">
            <v>27.01</v>
          </cell>
        </row>
        <row r="3445">
          <cell r="A3445" t="str">
            <v>20-106</v>
          </cell>
          <cell r="B3445" t="str">
            <v>Add to item 20-88,20-92 if fixed in repair 160 mm dia (outside)</v>
          </cell>
          <cell r="D3445" t="str">
            <v>Meter</v>
          </cell>
          <cell r="E3445" t="str">
            <v>20-106</v>
          </cell>
          <cell r="F3445">
            <v>33.72</v>
          </cell>
        </row>
        <row r="3446">
          <cell r="A3446" t="str">
            <v>20-107</v>
          </cell>
          <cell r="B3446" t="str">
            <v>Supply and fix 50mm dia  UPVC Elbow/bend 900 complete with 'Z' joint and rubber ring all as specified</v>
          </cell>
          <cell r="D3446" t="str">
            <v>Each</v>
          </cell>
          <cell r="E3446" t="str">
            <v>20-107</v>
          </cell>
          <cell r="F3446">
            <v>175.69</v>
          </cell>
        </row>
        <row r="3447">
          <cell r="A3447" t="str">
            <v>20-108</v>
          </cell>
          <cell r="B3447" t="str">
            <v>Supply and fix 50mm dia  UPVC Elbow/bend 900 complete with 'Z' joint and rubber ring all as specified</v>
          </cell>
          <cell r="D3447" t="str">
            <v>Each</v>
          </cell>
          <cell r="E3447" t="str">
            <v>20-108</v>
          </cell>
          <cell r="F3447">
            <v>393.77</v>
          </cell>
        </row>
        <row r="3448">
          <cell r="A3448" t="str">
            <v>20-109</v>
          </cell>
          <cell r="B3448" t="str">
            <v>Supply and fix 110mm dia  UPVC Elbow/bend 900 complete with 'Z' joint and rubber ring all as specified</v>
          </cell>
          <cell r="D3448" t="str">
            <v>Each</v>
          </cell>
          <cell r="E3448" t="str">
            <v>20-109</v>
          </cell>
          <cell r="F3448">
            <v>1034.23</v>
          </cell>
        </row>
        <row r="3449">
          <cell r="A3449" t="str">
            <v>20-110</v>
          </cell>
          <cell r="B3449" t="str">
            <v>Supply and fix 160mm dia  UPVC Elbow/bend 900 complete with 'Z' joint and rubber ring all as specified</v>
          </cell>
          <cell r="D3449" t="str">
            <v>Each</v>
          </cell>
          <cell r="E3449" t="str">
            <v>20-110</v>
          </cell>
          <cell r="F3449">
            <v>2240.3200000000002</v>
          </cell>
        </row>
        <row r="3450">
          <cell r="A3450" t="str">
            <v>20-111</v>
          </cell>
          <cell r="B3450" t="str">
            <v>Supply and fix 50mm dia  UPVC Elbow/bend 450 complete with 'Z' joint and rubber ring all as specified</v>
          </cell>
          <cell r="D3450" t="str">
            <v>Each</v>
          </cell>
          <cell r="E3450" t="str">
            <v>20-111</v>
          </cell>
          <cell r="F3450">
            <v>163.44</v>
          </cell>
        </row>
        <row r="3451">
          <cell r="A3451" t="str">
            <v>20-112</v>
          </cell>
          <cell r="B3451" t="str">
            <v>Supply and fix 75mm dia  UPVC Elbow/bend 450 complete with 'Z' joint and rubber ring all as specified</v>
          </cell>
          <cell r="D3451" t="str">
            <v>Each</v>
          </cell>
          <cell r="E3451" t="str">
            <v>20-112</v>
          </cell>
          <cell r="F3451">
            <v>326.44</v>
          </cell>
        </row>
        <row r="3452">
          <cell r="A3452" t="str">
            <v>20-113</v>
          </cell>
          <cell r="B3452" t="str">
            <v>Supply and fix 110mm dia  UPVC Elbow/bend 450 complete with 'Z' joint and rubber ring all as specified</v>
          </cell>
          <cell r="D3452" t="str">
            <v>Each</v>
          </cell>
          <cell r="E3452" t="str">
            <v>20-113</v>
          </cell>
          <cell r="F3452">
            <v>884.86</v>
          </cell>
        </row>
        <row r="3453">
          <cell r="A3453" t="str">
            <v>20-114</v>
          </cell>
          <cell r="B3453" t="str">
            <v>Supply and fix 160mm dia  UPVC Elbow/bend 450 complete with 'Z' joint and rubber ring all as specified</v>
          </cell>
          <cell r="D3453" t="str">
            <v>Each</v>
          </cell>
          <cell r="E3453" t="str">
            <v>20-114</v>
          </cell>
          <cell r="F3453">
            <v>2090.96</v>
          </cell>
        </row>
        <row r="3454">
          <cell r="A3454" t="str">
            <v>20-115</v>
          </cell>
          <cell r="B3454" t="str">
            <v>Supply and fix 50mm dia  UPVC Elbow/bend 900 complete with solvent cement joint and rubber ring all as specified</v>
          </cell>
          <cell r="D3454" t="str">
            <v>Each</v>
          </cell>
          <cell r="E3454" t="str">
            <v>20-115</v>
          </cell>
          <cell r="F3454">
            <v>174.17</v>
          </cell>
        </row>
        <row r="3455">
          <cell r="A3455" t="str">
            <v>20-116</v>
          </cell>
          <cell r="B3455" t="str">
            <v>Supply and fix 75mm dia  UPVC Elbow/bend 900 complete with solvent cement joint  all as specified</v>
          </cell>
          <cell r="D3455" t="str">
            <v>Each</v>
          </cell>
          <cell r="E3455" t="str">
            <v>20-116</v>
          </cell>
          <cell r="F3455">
            <v>382.92</v>
          </cell>
        </row>
        <row r="3456">
          <cell r="A3456" t="str">
            <v>20-117</v>
          </cell>
          <cell r="B3456" t="str">
            <v>Supply and fix 110mm dia  UPVC Elbow/bend 900 complete with solvent cement joint and rubber ring all as specified</v>
          </cell>
          <cell r="D3456" t="str">
            <v>Each</v>
          </cell>
          <cell r="E3456" t="str">
            <v>20-117</v>
          </cell>
          <cell r="F3456">
            <v>707.39</v>
          </cell>
        </row>
        <row r="3457">
          <cell r="A3457" t="str">
            <v>20-118</v>
          </cell>
          <cell r="B3457" t="str">
            <v>Supply and fix 160mm dia  UPVC Elbow/bend 900 complete with solvent cement joint  all as specified</v>
          </cell>
          <cell r="D3457" t="str">
            <v>Each</v>
          </cell>
          <cell r="E3457" t="str">
            <v>20-118</v>
          </cell>
          <cell r="F3457">
            <v>2086.77</v>
          </cell>
        </row>
        <row r="3458">
          <cell r="A3458" t="str">
            <v>20-119</v>
          </cell>
          <cell r="B3458" t="str">
            <v>Supply and fix 50mm dia  UPVC Elbow/bend 450 complete with solvent cement joint  all as specified</v>
          </cell>
          <cell r="D3458" t="str">
            <v>Each</v>
          </cell>
          <cell r="E3458" t="str">
            <v>20-119</v>
          </cell>
          <cell r="F3458">
            <v>143.56</v>
          </cell>
        </row>
        <row r="3459">
          <cell r="A3459" t="str">
            <v>20-120</v>
          </cell>
          <cell r="B3459" t="str">
            <v>Supply and fix 75mm dia  UPVC Elbow/bend 450 complete with solvent cement joint  all as specified</v>
          </cell>
          <cell r="D3459" t="str">
            <v>Each</v>
          </cell>
          <cell r="E3459" t="str">
            <v>20-120</v>
          </cell>
          <cell r="F3459">
            <v>384.15</v>
          </cell>
        </row>
        <row r="3460">
          <cell r="A3460" t="str">
            <v>20-121</v>
          </cell>
          <cell r="B3460" t="str">
            <v>Supply and fix 110mm dia  UPVC Elbow/bend 450 complete with solvent cement joint all as specified</v>
          </cell>
          <cell r="D3460" t="str">
            <v>Each</v>
          </cell>
          <cell r="E3460" t="str">
            <v>20-121</v>
          </cell>
          <cell r="F3460">
            <v>638.83000000000004</v>
          </cell>
        </row>
        <row r="3461">
          <cell r="A3461" t="str">
            <v>20-122</v>
          </cell>
          <cell r="B3461" t="str">
            <v>Supply and fix 160mm dia  UPVC Elbow/bend 450 complete with solvent cement joint  all as specified</v>
          </cell>
          <cell r="D3461" t="str">
            <v>Each</v>
          </cell>
          <cell r="E3461" t="str">
            <v>20-122</v>
          </cell>
          <cell r="F3461">
            <v>1304.44</v>
          </cell>
        </row>
        <row r="3462">
          <cell r="A3462" t="str">
            <v>20-123</v>
          </cell>
          <cell r="B3462" t="str">
            <v>Supply and fix 50mm dia  socket complete with 'Z' joint and rubber ring all as specified</v>
          </cell>
          <cell r="D3462" t="str">
            <v>Each</v>
          </cell>
          <cell r="E3462" t="str">
            <v>20-123</v>
          </cell>
          <cell r="F3462">
            <v>167.12</v>
          </cell>
        </row>
        <row r="3463">
          <cell r="A3463" t="str">
            <v>20-124</v>
          </cell>
          <cell r="B3463" t="str">
            <v>Supply and fix 75mm dia  socket complete with 'Z' joint and rubber ring all as specified</v>
          </cell>
          <cell r="D3463" t="str">
            <v>Each</v>
          </cell>
          <cell r="E3463" t="str">
            <v>20-124</v>
          </cell>
          <cell r="F3463">
            <v>219.92</v>
          </cell>
        </row>
        <row r="3464">
          <cell r="A3464" t="str">
            <v>20-125</v>
          </cell>
          <cell r="B3464" t="str">
            <v>Supply and fix 110mm dia  socket complete with 'Z' joint and rubber ring all as specified</v>
          </cell>
          <cell r="D3464" t="str">
            <v>Each</v>
          </cell>
          <cell r="E3464" t="str">
            <v>20-125</v>
          </cell>
          <cell r="F3464">
            <v>480.84</v>
          </cell>
        </row>
        <row r="3465">
          <cell r="A3465" t="str">
            <v>20-126</v>
          </cell>
          <cell r="B3465" t="str">
            <v>Supply and fix 160mm dia  socket complete with 'Z' joint and rubber ring all as specified</v>
          </cell>
          <cell r="D3465" t="str">
            <v>Each</v>
          </cell>
          <cell r="E3465" t="str">
            <v>20-126</v>
          </cell>
          <cell r="F3465">
            <v>1673.47</v>
          </cell>
        </row>
        <row r="3466">
          <cell r="A3466" t="str">
            <v>20-127</v>
          </cell>
          <cell r="B3466" t="str">
            <v>Supply and fix 50mm dia  socket complete with solvent cement joint all as specified</v>
          </cell>
          <cell r="D3466" t="str">
            <v>Each</v>
          </cell>
          <cell r="E3466" t="str">
            <v>20-127</v>
          </cell>
          <cell r="F3466">
            <v>104.38</v>
          </cell>
        </row>
        <row r="3467">
          <cell r="A3467" t="str">
            <v>20-128</v>
          </cell>
          <cell r="B3467" t="str">
            <v>Supply and fix 75mm dia  socket complete with solvent cement joint  all as specified</v>
          </cell>
          <cell r="D3467" t="str">
            <v>Each</v>
          </cell>
          <cell r="E3467" t="str">
            <v>20-128</v>
          </cell>
          <cell r="F3467">
            <v>184.59</v>
          </cell>
        </row>
        <row r="3468">
          <cell r="A3468" t="str">
            <v>20-129</v>
          </cell>
          <cell r="B3468" t="str">
            <v>Supply and fix 110mm dia  socket complete with solvent cement joint  all as specified</v>
          </cell>
          <cell r="D3468" t="str">
            <v>Each</v>
          </cell>
          <cell r="E3468" t="str">
            <v>20-129</v>
          </cell>
          <cell r="F3468">
            <v>447.84</v>
          </cell>
        </row>
        <row r="3469">
          <cell r="A3469" t="str">
            <v>20-130</v>
          </cell>
          <cell r="B3469" t="str">
            <v>Supply and fix 160mm dia  socket complete with solvent cement joint  all as specified</v>
          </cell>
          <cell r="D3469" t="str">
            <v>Each</v>
          </cell>
          <cell r="E3469" t="str">
            <v>20-130</v>
          </cell>
          <cell r="F3469">
            <v>897.98</v>
          </cell>
        </row>
        <row r="3470">
          <cell r="A3470" t="str">
            <v>20-131</v>
          </cell>
          <cell r="B3470" t="str">
            <v>Supply and fix Eccentric Reducer 50mm x 75mm dia  complete with solvent cement joint  all as specified</v>
          </cell>
          <cell r="D3470" t="str">
            <v>Each</v>
          </cell>
          <cell r="E3470" t="str">
            <v>20-131</v>
          </cell>
          <cell r="F3470">
            <v>240.91</v>
          </cell>
        </row>
        <row r="3471">
          <cell r="A3471" t="str">
            <v>20-132</v>
          </cell>
          <cell r="B3471" t="str">
            <v>Supply and fix Eccentric Reducer 50mm x 110mm dia  complete with solvent cement joint  all as specified</v>
          </cell>
          <cell r="D3471" t="str">
            <v>Each</v>
          </cell>
          <cell r="E3471" t="str">
            <v>20-132</v>
          </cell>
          <cell r="F3471">
            <v>367.03</v>
          </cell>
        </row>
        <row r="3472">
          <cell r="A3472" t="str">
            <v>20-133</v>
          </cell>
          <cell r="B3472" t="str">
            <v>Supply and fix Eccentric Reducer 75mm x 110mm dia  complete with solvent cement joint  all as specified</v>
          </cell>
          <cell r="D3472" t="str">
            <v>Each</v>
          </cell>
          <cell r="E3472" t="str">
            <v>20-133</v>
          </cell>
          <cell r="F3472">
            <v>403.76</v>
          </cell>
        </row>
        <row r="3473">
          <cell r="A3473" t="str">
            <v>20-134</v>
          </cell>
          <cell r="B3473" t="str">
            <v>Supply and fix Eccentric Reducer 110mm x 160mm dia  complete with solvent cement joint  all as specified</v>
          </cell>
          <cell r="D3473" t="str">
            <v>Each</v>
          </cell>
          <cell r="E3473" t="str">
            <v>20-134</v>
          </cell>
          <cell r="F3473">
            <v>1076.72</v>
          </cell>
        </row>
        <row r="3474">
          <cell r="A3474" t="str">
            <v>20-135</v>
          </cell>
          <cell r="B3474" t="str">
            <v>Supply and fix uPVC Equal Tee 50mm dia   complete with 'Z' joint and rubber ring all as specified</v>
          </cell>
          <cell r="D3474" t="str">
            <v>Each</v>
          </cell>
          <cell r="E3474" t="str">
            <v>20-135</v>
          </cell>
          <cell r="F3474">
            <v>319.54000000000002</v>
          </cell>
        </row>
        <row r="3475">
          <cell r="A3475" t="str">
            <v>20-136</v>
          </cell>
          <cell r="B3475" t="str">
            <v>Supply and fix uPVC Equal Tee 75mm dia   complete with 'Z' joint and rubber ring all as specified</v>
          </cell>
          <cell r="D3475" t="str">
            <v>Each</v>
          </cell>
          <cell r="E3475" t="str">
            <v>20-136</v>
          </cell>
          <cell r="F3475">
            <v>678.57</v>
          </cell>
        </row>
        <row r="3476">
          <cell r="A3476" t="str">
            <v>20-137</v>
          </cell>
          <cell r="B3476" t="str">
            <v>Supply and fix uPVC Equal Tee 110mm dia   complete with 'Z' joint and rubber ring all as specified</v>
          </cell>
          <cell r="D3476" t="str">
            <v>Each</v>
          </cell>
          <cell r="E3476" t="str">
            <v>20-137</v>
          </cell>
          <cell r="F3476">
            <v>1369.38</v>
          </cell>
        </row>
        <row r="3477">
          <cell r="A3477" t="str">
            <v>20-138</v>
          </cell>
          <cell r="B3477" t="str">
            <v>Supply and fix uPVC Yee Tee 50mm dia   complete with 'Z' joint and rubber ring all as specified</v>
          </cell>
          <cell r="D3477" t="str">
            <v>Each</v>
          </cell>
          <cell r="E3477" t="str">
            <v>20-138</v>
          </cell>
          <cell r="F3477">
            <v>299.95</v>
          </cell>
        </row>
        <row r="3478">
          <cell r="A3478" t="str">
            <v>20-139</v>
          </cell>
          <cell r="B3478" t="str">
            <v>Supply and fix uPVC Yee Tee 75mm dia   complete with 'Z' joint and rubber ring all as specified</v>
          </cell>
          <cell r="D3478" t="str">
            <v>Each</v>
          </cell>
          <cell r="E3478" t="str">
            <v>20-139</v>
          </cell>
          <cell r="F3478">
            <v>630.82000000000005</v>
          </cell>
        </row>
        <row r="3479">
          <cell r="A3479" t="str">
            <v>20-140</v>
          </cell>
          <cell r="B3479" t="str">
            <v>Supply and fix uPVC Yee Tee 110mm dia   complete with 'Z' joint and rubber ring all as specified</v>
          </cell>
          <cell r="D3479" t="str">
            <v>Each</v>
          </cell>
          <cell r="E3479" t="str">
            <v>20-140</v>
          </cell>
          <cell r="F3479">
            <v>1089.01</v>
          </cell>
        </row>
        <row r="3480">
          <cell r="A3480" t="str">
            <v>20-141</v>
          </cell>
          <cell r="B3480" t="str">
            <v>Supply and fix uPVC Yee Tee 160mm dia   complete with 'Z' joint and rubber ring all as specified</v>
          </cell>
          <cell r="D3480" t="str">
            <v>Each</v>
          </cell>
          <cell r="E3480" t="str">
            <v>20-141</v>
          </cell>
          <cell r="F3480">
            <v>3410.59</v>
          </cell>
        </row>
        <row r="3481">
          <cell r="A3481" t="str">
            <v>20-142</v>
          </cell>
          <cell r="B3481" t="str">
            <v>Supply and fix uPVC Equal Tee 50mm dia   complete with solvent cement joint  all as specified</v>
          </cell>
          <cell r="D3481" t="str">
            <v>Each</v>
          </cell>
          <cell r="E3481" t="str">
            <v>20-142</v>
          </cell>
          <cell r="F3481">
            <v>200.2</v>
          </cell>
        </row>
        <row r="3482">
          <cell r="A3482" t="str">
            <v>20-143</v>
          </cell>
          <cell r="B3482" t="str">
            <v>Supply and fix uPVC Equal Tee 75mm dia   complete with solvent cement joint  all as specified</v>
          </cell>
          <cell r="D3482" t="str">
            <v>Each</v>
          </cell>
          <cell r="E3482" t="str">
            <v>20-143</v>
          </cell>
          <cell r="F3482">
            <v>436.5</v>
          </cell>
        </row>
        <row r="3483">
          <cell r="A3483" t="str">
            <v>20-144</v>
          </cell>
          <cell r="B3483" t="str">
            <v>Supply and fix uPVC Equal Tee 110mm dia   complete with solvent cement joint  all as specified</v>
          </cell>
          <cell r="D3483" t="str">
            <v>Each</v>
          </cell>
          <cell r="E3483" t="str">
            <v>20-144</v>
          </cell>
          <cell r="F3483">
            <v>1043.8</v>
          </cell>
        </row>
        <row r="3484">
          <cell r="A3484" t="str">
            <v>20-145</v>
          </cell>
          <cell r="B3484" t="str">
            <v>Supply and fix uPVC Equal Tee 160mm dia   complete with solvent cement joint  all as specified</v>
          </cell>
          <cell r="D3484" t="str">
            <v>Each</v>
          </cell>
          <cell r="E3484" t="str">
            <v>20-145</v>
          </cell>
          <cell r="F3484">
            <v>2285.66</v>
          </cell>
        </row>
        <row r="3485">
          <cell r="A3485" t="str">
            <v>20-146</v>
          </cell>
          <cell r="B3485" t="str">
            <v>Supply and fix uPVC Access/door tee 75mm dia   complete with solvent cement joint  all as specified</v>
          </cell>
          <cell r="D3485" t="str">
            <v>Each</v>
          </cell>
          <cell r="E3485" t="str">
            <v>20-146</v>
          </cell>
          <cell r="F3485">
            <v>628.71</v>
          </cell>
        </row>
        <row r="3486">
          <cell r="A3486" t="str">
            <v>20-147</v>
          </cell>
          <cell r="B3486" t="str">
            <v>Supply and fix uPVC Access/door tee 110mm dia   complete with solvent cement joint  all as specified</v>
          </cell>
          <cell r="D3486" t="str">
            <v>Each</v>
          </cell>
          <cell r="E3486" t="str">
            <v>20-147</v>
          </cell>
          <cell r="F3486">
            <v>3062.67</v>
          </cell>
        </row>
        <row r="3487">
          <cell r="A3487" t="str">
            <v>20-148</v>
          </cell>
          <cell r="B3487" t="str">
            <v>Supply and fix uPVC Yee tee 50mm dia   complete with solvent cement joint  all as specified</v>
          </cell>
          <cell r="D3487" t="str">
            <v>Each</v>
          </cell>
          <cell r="E3487" t="str">
            <v>20-148</v>
          </cell>
          <cell r="F3487">
            <v>292.02</v>
          </cell>
        </row>
        <row r="3488">
          <cell r="A3488" t="str">
            <v>20-149</v>
          </cell>
          <cell r="B3488" t="str">
            <v>Supply and fix uPVC Yee tee 75mm dia   complete with solvent cement joint  all as specified</v>
          </cell>
          <cell r="D3488" t="str">
            <v>Each</v>
          </cell>
          <cell r="E3488" t="str">
            <v>20-149</v>
          </cell>
          <cell r="F3488">
            <v>503.84</v>
          </cell>
        </row>
        <row r="3489">
          <cell r="A3489" t="str">
            <v>20-150</v>
          </cell>
          <cell r="B3489" t="str">
            <v>Supply and fix uPVC Yee tee 110mm dia   complete with solvent cement joint  all as specified</v>
          </cell>
          <cell r="D3489" t="str">
            <v>Each</v>
          </cell>
          <cell r="E3489" t="str">
            <v>20-150</v>
          </cell>
          <cell r="F3489">
            <v>641.01</v>
          </cell>
        </row>
        <row r="3490">
          <cell r="A3490" t="str">
            <v>20-151</v>
          </cell>
          <cell r="B3490" t="str">
            <v>Supply and fix uPVC Yee tee 160mm dia   complete with solvent cement joint  all as specified</v>
          </cell>
          <cell r="D3490" t="str">
            <v>Each</v>
          </cell>
          <cell r="E3490" t="str">
            <v>20-151</v>
          </cell>
          <cell r="F3490">
            <v>2741.1</v>
          </cell>
        </row>
        <row r="3491">
          <cell r="A3491" t="str">
            <v>20-152</v>
          </cell>
          <cell r="B3491" t="str">
            <v>Supply and fix uPVC Reducer tee 75mm x 110mm  dia   complete with "Z" joint  and rubber ring all as specified</v>
          </cell>
          <cell r="D3491" t="str">
            <v>Each</v>
          </cell>
          <cell r="E3491" t="str">
            <v>20-152</v>
          </cell>
          <cell r="F3491">
            <v>1188.18</v>
          </cell>
        </row>
        <row r="3492">
          <cell r="A3492" t="str">
            <v>20-153</v>
          </cell>
          <cell r="B3492" t="str">
            <v>Supply and fix uPVC Reducer Yee tee 75mm x 110mm  dia   complete with "Z" joint  and rubber ring all as specified</v>
          </cell>
          <cell r="D3492" t="str">
            <v>Each</v>
          </cell>
          <cell r="E3492" t="str">
            <v>20-153</v>
          </cell>
          <cell r="F3492">
            <v>1035.1500000000001</v>
          </cell>
        </row>
        <row r="3493">
          <cell r="A3493" t="str">
            <v>20-154</v>
          </cell>
          <cell r="B3493" t="str">
            <v>Supply and fix uPVC Reducer Yee tee 110mm x 160mm  dia   complete with "Z" joint  and rubber ring all as specified</v>
          </cell>
          <cell r="D3493" t="str">
            <v>Each</v>
          </cell>
          <cell r="E3493" t="str">
            <v>20-154</v>
          </cell>
          <cell r="F3493">
            <v>4652.95</v>
          </cell>
        </row>
        <row r="3494">
          <cell r="A3494" t="str">
            <v>20-155</v>
          </cell>
          <cell r="B3494" t="str">
            <v>Supply and fix uPVC Reducer  tee 75mm x 110mm  dia   complete with solvent cement joint   all as specified</v>
          </cell>
          <cell r="D3494" t="str">
            <v>Each</v>
          </cell>
          <cell r="E3494" t="str">
            <v>20-155</v>
          </cell>
          <cell r="F3494">
            <v>1185.82</v>
          </cell>
        </row>
        <row r="3495">
          <cell r="A3495" t="str">
            <v>20-156</v>
          </cell>
          <cell r="B3495" t="str">
            <v>Supply and fix uPVC Reducer  tee 110mm x 160mm  dia   complete with solvent cement joint   all as specified</v>
          </cell>
          <cell r="D3495" t="str">
            <v>Each</v>
          </cell>
          <cell r="E3495" t="str">
            <v>20-156</v>
          </cell>
          <cell r="F3495">
            <v>1999.17</v>
          </cell>
        </row>
        <row r="3496">
          <cell r="A3496" t="str">
            <v>20-157</v>
          </cell>
          <cell r="B3496" t="str">
            <v>Supply and fix uPVC Reducer Yee tee 110mm x 160mm  dia   complete with solvent cement joint   all as specified</v>
          </cell>
          <cell r="D3496" t="str">
            <v>Each</v>
          </cell>
          <cell r="E3496" t="str">
            <v>20-157</v>
          </cell>
          <cell r="F3496">
            <v>2204.85</v>
          </cell>
        </row>
        <row r="3497">
          <cell r="A3497" t="str">
            <v>20-158</v>
          </cell>
          <cell r="B3497" t="str">
            <v>Supply and fix uPVC Reducer Yee tee 75mm x 110mm  dia   complete with solvent cement joint   all as specified</v>
          </cell>
          <cell r="D3497" t="str">
            <v>Each</v>
          </cell>
          <cell r="E3497" t="str">
            <v>20-158</v>
          </cell>
          <cell r="F3497">
            <v>1173.58</v>
          </cell>
        </row>
        <row r="3498">
          <cell r="A3498" t="str">
            <v>20-159</v>
          </cell>
          <cell r="B3498" t="str">
            <v>Supply and fix uPVC Reducer Yee tee 75mm x 160mm  dia   complete with solvent cement joint   all as specified</v>
          </cell>
          <cell r="D3498" t="str">
            <v>Each</v>
          </cell>
          <cell r="E3498" t="str">
            <v>20-159</v>
          </cell>
          <cell r="F3498">
            <v>3102.27</v>
          </cell>
        </row>
        <row r="3499">
          <cell r="A3499" t="str">
            <v>20-160</v>
          </cell>
          <cell r="B3499" t="str">
            <v xml:space="preserve">Fixing only 50mm dia uPVC  bend elbow socket eccentric reducer etc. </v>
          </cell>
          <cell r="D3499" t="str">
            <v>Each</v>
          </cell>
          <cell r="E3499" t="str">
            <v>20-160</v>
          </cell>
          <cell r="F3499">
            <v>31.22</v>
          </cell>
        </row>
        <row r="3500">
          <cell r="A3500" t="str">
            <v>20-161</v>
          </cell>
          <cell r="B3500" t="str">
            <v xml:space="preserve">Fixing only 75mm dia uPVC  bend elbow socket eccentric reducer etc. </v>
          </cell>
          <cell r="D3500" t="str">
            <v>Each</v>
          </cell>
          <cell r="E3500" t="str">
            <v>20-161</v>
          </cell>
          <cell r="F3500">
            <v>37.5</v>
          </cell>
        </row>
        <row r="3501">
          <cell r="A3501" t="str">
            <v>20-162</v>
          </cell>
          <cell r="B3501" t="str">
            <v xml:space="preserve">Fixing only 110mm dia uPVC  bend elbow socket eccentric reducer etc. </v>
          </cell>
          <cell r="D3501" t="str">
            <v>Each</v>
          </cell>
          <cell r="E3501" t="str">
            <v>20-162</v>
          </cell>
          <cell r="F3501">
            <v>44.99</v>
          </cell>
        </row>
        <row r="3502">
          <cell r="A3502" t="str">
            <v>20-163</v>
          </cell>
          <cell r="B3502" t="str">
            <v xml:space="preserve">Fixing only 160mm dia uPVC  bend elbow socket eccentric reducer etc. </v>
          </cell>
          <cell r="D3502" t="str">
            <v>Each</v>
          </cell>
          <cell r="E3502" t="str">
            <v>20-163</v>
          </cell>
          <cell r="F3502">
            <v>56.17</v>
          </cell>
        </row>
        <row r="3503">
          <cell r="A3503" t="str">
            <v>20-164</v>
          </cell>
          <cell r="B3503" t="str">
            <v xml:space="preserve">Fixing in repair  50mm dia uPVC  bend elbow socket eccentric reducer etc. </v>
          </cell>
          <cell r="D3503" t="str">
            <v>Each</v>
          </cell>
          <cell r="E3503" t="str">
            <v>20-164</v>
          </cell>
          <cell r="F3503">
            <v>18.73</v>
          </cell>
        </row>
        <row r="3504">
          <cell r="A3504" t="str">
            <v>20-165</v>
          </cell>
          <cell r="B3504" t="str">
            <v xml:space="preserve">Fixing in repair 75mm dia uPVC  bend elbow socket eccentric reducer etc. </v>
          </cell>
          <cell r="D3504" t="str">
            <v>Each</v>
          </cell>
          <cell r="E3504" t="str">
            <v>20-165</v>
          </cell>
          <cell r="F3504">
            <v>22.5</v>
          </cell>
        </row>
        <row r="3505">
          <cell r="A3505" t="str">
            <v>20-166</v>
          </cell>
          <cell r="B3505" t="str">
            <v xml:space="preserve">Fixing in repair 110mm dia uPVC  bend elbow socket eccentric reducer etc. </v>
          </cell>
          <cell r="D3505" t="str">
            <v>Each</v>
          </cell>
          <cell r="E3505" t="str">
            <v>20-166</v>
          </cell>
          <cell r="F3505">
            <v>27</v>
          </cell>
        </row>
        <row r="3506">
          <cell r="A3506" t="str">
            <v>20-167</v>
          </cell>
          <cell r="B3506" t="str">
            <v xml:space="preserve">Fixing in repair 160mm dia uPVC  bend elbow socket eccentric reducer etc. </v>
          </cell>
          <cell r="D3506" t="str">
            <v>Each</v>
          </cell>
          <cell r="E3506" t="str">
            <v>20-167</v>
          </cell>
          <cell r="F3506">
            <v>33.700000000000003</v>
          </cell>
        </row>
        <row r="3507">
          <cell r="A3507" t="str">
            <v>20-168</v>
          </cell>
          <cell r="B3507" t="str">
            <v xml:space="preserve">Fixing only 50mm dia uPVC  Equal Tee Yee Tee  reducer tee &amp; tee etc. </v>
          </cell>
          <cell r="D3507" t="str">
            <v>Each</v>
          </cell>
          <cell r="E3507" t="str">
            <v>20-168</v>
          </cell>
          <cell r="F3507">
            <v>62.44</v>
          </cell>
        </row>
        <row r="3508">
          <cell r="A3508" t="str">
            <v>20-169</v>
          </cell>
          <cell r="B3508" t="str">
            <v xml:space="preserve">Fixing only 75mm dia uPVC  Equal Tee Yee Tee  reducer tee &amp; tee etc. </v>
          </cell>
          <cell r="D3508" t="str">
            <v>Each</v>
          </cell>
          <cell r="E3508" t="str">
            <v>20-169</v>
          </cell>
          <cell r="F3508">
            <v>74.989999999999995</v>
          </cell>
        </row>
        <row r="3509">
          <cell r="A3509" t="str">
            <v>20-170</v>
          </cell>
          <cell r="B3509" t="str">
            <v xml:space="preserve">Fixing only 110mm dia uPVC  Equal Tee Yee Tee  reducer tee &amp; tee etc. </v>
          </cell>
          <cell r="D3509" t="str">
            <v>Each</v>
          </cell>
          <cell r="E3509" t="str">
            <v>20-170</v>
          </cell>
          <cell r="F3509">
            <v>89.99</v>
          </cell>
        </row>
        <row r="3510">
          <cell r="A3510" t="str">
            <v>20-171</v>
          </cell>
          <cell r="B3510" t="str">
            <v xml:space="preserve">Fixing only 160mm dia uPVC  Equal Tee Yee Tee  reducer tee &amp; tee etc. </v>
          </cell>
          <cell r="D3510" t="str">
            <v>Each</v>
          </cell>
          <cell r="E3510" t="str">
            <v>20-171</v>
          </cell>
          <cell r="F3510">
            <v>112.33</v>
          </cell>
        </row>
        <row r="3511">
          <cell r="A3511" t="str">
            <v>20-172</v>
          </cell>
          <cell r="B3511" t="str">
            <v xml:space="preserve">Fixing in repair 50mm dia uPVC  Equal Tee Yee Tee  reducer tee &amp; tee etc. </v>
          </cell>
          <cell r="D3511" t="str">
            <v>Each</v>
          </cell>
          <cell r="E3511" t="str">
            <v>20-172</v>
          </cell>
          <cell r="F3511">
            <v>37.46</v>
          </cell>
        </row>
        <row r="3512">
          <cell r="A3512" t="str">
            <v>20-173</v>
          </cell>
          <cell r="B3512" t="str">
            <v xml:space="preserve">Fixing in repair 75mm dia uPVC  Equal Tee Yee Tee  reducer tee &amp; tee etc. </v>
          </cell>
          <cell r="D3512" t="str">
            <v>Each</v>
          </cell>
          <cell r="E3512" t="str">
            <v>20-173</v>
          </cell>
          <cell r="F3512">
            <v>44.99</v>
          </cell>
        </row>
        <row r="3513">
          <cell r="A3513" t="str">
            <v>20-174</v>
          </cell>
          <cell r="B3513" t="str">
            <v xml:space="preserve">Fixing in repair 110mm dia uPVC  Equal Tee Yee Tee  reducer tee &amp; tee etc. </v>
          </cell>
          <cell r="D3513" t="str">
            <v>Each</v>
          </cell>
          <cell r="E3513" t="str">
            <v>20-174</v>
          </cell>
          <cell r="F3513">
            <v>53.99</v>
          </cell>
        </row>
        <row r="3514">
          <cell r="A3514" t="str">
            <v>20-175</v>
          </cell>
          <cell r="B3514" t="str">
            <v xml:space="preserve">Fixing in repair 160mm dia uPVC  Equal Tee Yee Tee  reducer tee &amp; tee etc. </v>
          </cell>
          <cell r="D3514" t="str">
            <v>Each</v>
          </cell>
          <cell r="E3514" t="str">
            <v>20-175</v>
          </cell>
          <cell r="F3514">
            <v>67.64</v>
          </cell>
        </row>
        <row r="3515">
          <cell r="A3515" t="str">
            <v>20-176</v>
          </cell>
          <cell r="B3515" t="str">
            <v xml:space="preserve">Supply and fix uPVC Vent Cowl 50mm  dia   on top of ventilating pipes </v>
          </cell>
          <cell r="D3515" t="str">
            <v>Each</v>
          </cell>
          <cell r="E3515" t="str">
            <v>20-176</v>
          </cell>
          <cell r="F3515">
            <v>97.18</v>
          </cell>
        </row>
        <row r="3516">
          <cell r="A3516" t="str">
            <v>20-177</v>
          </cell>
          <cell r="B3516" t="str">
            <v xml:space="preserve">Supply and fix uPVC Vent Cowel 75mm  dia   on top of ventilating pipes </v>
          </cell>
          <cell r="D3516" t="str">
            <v>Each</v>
          </cell>
          <cell r="E3516" t="str">
            <v>20-177</v>
          </cell>
          <cell r="F3516">
            <v>120.45</v>
          </cell>
        </row>
        <row r="3517">
          <cell r="A3517" t="str">
            <v>20-178</v>
          </cell>
          <cell r="B3517" t="str">
            <v xml:space="preserve">Supply and fix uPVC Vent Cowel 110mm  dia   on top of ventilating pipes </v>
          </cell>
          <cell r="D3517" t="str">
            <v>Each</v>
          </cell>
          <cell r="E3517" t="str">
            <v>20-178</v>
          </cell>
          <cell r="F3517">
            <v>135.13999999999999</v>
          </cell>
        </row>
        <row r="3518">
          <cell r="A3518" t="str">
            <v>20-179</v>
          </cell>
          <cell r="B3518" t="str">
            <v xml:space="preserve">Same as item 20-176,20-177 &amp; 20-178 but fixing only </v>
          </cell>
          <cell r="D3518" t="str">
            <v>Each</v>
          </cell>
          <cell r="E3518" t="str">
            <v>20-179</v>
          </cell>
          <cell r="F3518">
            <v>25.84</v>
          </cell>
        </row>
        <row r="3519">
          <cell r="A3519" t="str">
            <v>20-180</v>
          </cell>
          <cell r="B3519" t="str">
            <v>Same as item 20-176 to 20-179 if fixed in repair</v>
          </cell>
          <cell r="D3519" t="str">
            <v>Each</v>
          </cell>
          <cell r="E3519" t="str">
            <v>20-180</v>
          </cell>
          <cell r="F3519">
            <v>15.51</v>
          </cell>
        </row>
        <row r="3522">
          <cell r="B3522" t="str">
            <v>21 - DRAINAGE / SEWAGE</v>
          </cell>
        </row>
        <row r="3523">
          <cell r="B3523" t="str">
            <v>RCC Pipes (BS specification</v>
          </cell>
        </row>
        <row r="3524">
          <cell r="A3524" t="str">
            <v>21-01</v>
          </cell>
          <cell r="B3524" t="str">
            <v>Supply and fix reinforced cement concrete pipes100mm bore, laid and jointed with spigot socket or collars, as specified.</v>
          </cell>
          <cell r="D3524" t="str">
            <v>Meter</v>
          </cell>
          <cell r="E3524" t="str">
            <v>21-01</v>
          </cell>
          <cell r="F3524">
            <v>253.11</v>
          </cell>
        </row>
        <row r="3525">
          <cell r="A3525" t="str">
            <v>21-02</v>
          </cell>
          <cell r="B3525" t="str">
            <v>Supply and fix reinforced cement concrete pipes100mm bore, laid and jointed  but except cost of pipes, collars fittings. as specified.</v>
          </cell>
          <cell r="D3525" t="str">
            <v>Meter</v>
          </cell>
          <cell r="E3525" t="str">
            <v>21-02</v>
          </cell>
          <cell r="F3525">
            <v>75.58</v>
          </cell>
        </row>
        <row r="3526">
          <cell r="A3526" t="str">
            <v>21-03</v>
          </cell>
          <cell r="B3526" t="str">
            <v>Supply and fix reinforced cement concrete pipes150mm bore, laid and jointed with spigot socket or collars, as specified.</v>
          </cell>
          <cell r="D3526" t="str">
            <v>Meter</v>
          </cell>
          <cell r="E3526" t="str">
            <v>21-03</v>
          </cell>
          <cell r="F3526">
            <v>682.73</v>
          </cell>
        </row>
        <row r="3527">
          <cell r="A3527" t="str">
            <v>21-04</v>
          </cell>
          <cell r="B3527" t="str">
            <v>Supply and fix reinforced cement concrete pipes150mm bore, laid and jointed  but except cost of pipes collars, fittings. as specified.</v>
          </cell>
          <cell r="D3527" t="str">
            <v>Meter</v>
          </cell>
          <cell r="E3527" t="str">
            <v>21-04</v>
          </cell>
          <cell r="F3527">
            <v>113.72</v>
          </cell>
        </row>
        <row r="3528">
          <cell r="A3528" t="str">
            <v>21-05</v>
          </cell>
          <cell r="B3528" t="str">
            <v>Supply and fix reinforced cement concrete pipes230mm bore, laid and jointed with spigot socket or collars, as specified.</v>
          </cell>
          <cell r="D3528" t="str">
            <v>Meter</v>
          </cell>
          <cell r="E3528" t="str">
            <v>21-05</v>
          </cell>
          <cell r="F3528">
            <v>794.65</v>
          </cell>
        </row>
        <row r="3529">
          <cell r="A3529" t="str">
            <v>21-06</v>
          </cell>
          <cell r="B3529" t="str">
            <v>Supply and fix reinforced cement concrete pipes 230mm bore, laid and jointed  but except cost of pipes collars, fittings. as specified.</v>
          </cell>
          <cell r="D3529" t="str">
            <v>Meter</v>
          </cell>
          <cell r="E3529" t="str">
            <v>21-06</v>
          </cell>
          <cell r="F3529">
            <v>141.94</v>
          </cell>
        </row>
        <row r="3530">
          <cell r="B3530" t="str">
            <v>Reinforced Cement Concrete Pipes ( ASTM  Specification)</v>
          </cell>
        </row>
        <row r="3531">
          <cell r="A3531" t="str">
            <v>21-07</v>
          </cell>
          <cell r="B3531" t="str">
            <v>Supply and fix reinforced cement concrete pipes 300mm bore, laid and jointed with spigot socket or tongue and groove joint incl rubber ring, as specified.</v>
          </cell>
          <cell r="D3531" t="str">
            <v>Meter</v>
          </cell>
          <cell r="E3531" t="str">
            <v>21-07</v>
          </cell>
          <cell r="F3531">
            <v>1594.46</v>
          </cell>
        </row>
        <row r="3532">
          <cell r="A3532" t="str">
            <v>21-08</v>
          </cell>
          <cell r="B3532" t="str">
            <v>Supply and fix reinforced cement concrete pipes 375mm bore, laid and jointed with spigot socket or tongue and groove joint incl rubber ring, as specified.</v>
          </cell>
          <cell r="D3532" t="str">
            <v>Meter</v>
          </cell>
          <cell r="E3532" t="str">
            <v>21-08</v>
          </cell>
          <cell r="F3532">
            <v>1902.12</v>
          </cell>
        </row>
        <row r="3533">
          <cell r="A3533" t="str">
            <v>21-09</v>
          </cell>
          <cell r="B3533" t="str">
            <v>Supply and fix reinforced cement concrete pipes 450mm bore, laid and jointed with spigot socket or tongue and groove joint incl rubber ring, as specified.</v>
          </cell>
          <cell r="D3533" t="str">
            <v>Meter</v>
          </cell>
          <cell r="E3533" t="str">
            <v>21-09</v>
          </cell>
          <cell r="F3533">
            <v>2419.71</v>
          </cell>
        </row>
        <row r="3534">
          <cell r="A3534" t="str">
            <v>21-10</v>
          </cell>
          <cell r="B3534" t="str">
            <v>Supply and fix reinforced cement concrete pipes 525mm bore, laid and jointed with spigot socket or tongue and groove joint incl rubber ring, as specified.</v>
          </cell>
          <cell r="D3534" t="str">
            <v>Meter</v>
          </cell>
          <cell r="E3534" t="str">
            <v>21-10</v>
          </cell>
          <cell r="F3534">
            <v>2869.54</v>
          </cell>
        </row>
        <row r="3535">
          <cell r="A3535" t="str">
            <v>21-11</v>
          </cell>
          <cell r="B3535" t="str">
            <v>Supply and fix reinforced cement concrete pipes 600mm bore, laid and jointed with spigot socket or tongue and groove joint incl rubber ring, as specified.</v>
          </cell>
          <cell r="D3535" t="str">
            <v>Meter</v>
          </cell>
          <cell r="E3535" t="str">
            <v>21-11</v>
          </cell>
          <cell r="F3535">
            <v>3351.85</v>
          </cell>
        </row>
        <row r="3536">
          <cell r="A3536" t="str">
            <v>21-12</v>
          </cell>
          <cell r="B3536" t="str">
            <v>Supply and fix reinforced cement concrete pipes 675mm bore, laid and jointed with spigot socket or tongue and groove joint incl rubber ring, as specified.</v>
          </cell>
          <cell r="D3536" t="str">
            <v>Meter</v>
          </cell>
          <cell r="E3536" t="str">
            <v>21-12</v>
          </cell>
          <cell r="F3536">
            <v>4542.78</v>
          </cell>
        </row>
        <row r="3537">
          <cell r="A3537" t="str">
            <v>21-13</v>
          </cell>
          <cell r="B3537" t="str">
            <v>Supply and fix reinforced cement concrete pipes 750mm bore, laid and jointed with spigot socket or tongue and groove joint incl rubber ring, as specified.</v>
          </cell>
          <cell r="D3537" t="str">
            <v>Meter</v>
          </cell>
          <cell r="E3537" t="str">
            <v>21-13</v>
          </cell>
          <cell r="F3537">
            <v>5725.23</v>
          </cell>
        </row>
        <row r="3538">
          <cell r="A3538" t="str">
            <v>21-14</v>
          </cell>
          <cell r="B3538" t="str">
            <v>Supply and fix reinforced cement concrete pipes 825mm bore, laid and jointed with spigot socket or tongue and groove joint incl rubber ring, as specified.</v>
          </cell>
          <cell r="D3538" t="str">
            <v>Meter</v>
          </cell>
          <cell r="E3538" t="str">
            <v>21-14</v>
          </cell>
          <cell r="F3538">
            <v>6238.1</v>
          </cell>
        </row>
        <row r="3539">
          <cell r="A3539" t="str">
            <v>21-15</v>
          </cell>
          <cell r="B3539" t="str">
            <v>Supply and fix reinforced cement concrete pipes 900mm bore, laid and jointed with spigot socket or tongue and groove joint incl rubber ring, as specified.</v>
          </cell>
          <cell r="D3539" t="str">
            <v>Meter</v>
          </cell>
          <cell r="E3539" t="str">
            <v>21-15</v>
          </cell>
          <cell r="F3539">
            <v>7648.64</v>
          </cell>
        </row>
        <row r="3540">
          <cell r="A3540" t="str">
            <v>21-16</v>
          </cell>
          <cell r="B3540" t="str">
            <v>Supply and fix reinforced cement concrete pipes 1050mm bore, laid and jointed with spigot socket or tongue and groove joint incl rubber ring, as specified.</v>
          </cell>
          <cell r="D3540" t="str">
            <v>Meter</v>
          </cell>
          <cell r="E3540" t="str">
            <v>21-16</v>
          </cell>
          <cell r="F3540">
            <v>8278.42</v>
          </cell>
        </row>
        <row r="3541">
          <cell r="A3541" t="str">
            <v>21-17</v>
          </cell>
          <cell r="B3541" t="str">
            <v>Supply and fix reinforced cement concrete pipes 1200mm bore, laid and jointed with spigot socket or tongue and groove joint incl rubber ring, as specified.</v>
          </cell>
          <cell r="D3541" t="str">
            <v>Meter</v>
          </cell>
          <cell r="E3541" t="str">
            <v>21-17</v>
          </cell>
          <cell r="F3541">
            <v>9926.8700000000008</v>
          </cell>
        </row>
        <row r="3542">
          <cell r="B3542" t="str">
            <v>Cleaning eyes</v>
          </cell>
        </row>
        <row r="3543">
          <cell r="A3543" t="str">
            <v>21-18</v>
          </cell>
          <cell r="B3543" t="str">
            <v>Extra over drains and fittings for surrounding up turned junction in 450 x 450 x 600 mm of cement concrete type 'C'  provide 450mm x 450mm x 75 mm cement concrete type 'C' or 65mm self faced cover stone and set and jointed in cement mortar 1:3.</v>
          </cell>
          <cell r="D3543" t="str">
            <v>Each</v>
          </cell>
          <cell r="E3543" t="str">
            <v>21-18</v>
          </cell>
          <cell r="F3543">
            <v>699.62</v>
          </cell>
        </row>
        <row r="3544">
          <cell r="B3544" t="str">
            <v xml:space="preserve">Surface Gullies </v>
          </cell>
        </row>
        <row r="3545">
          <cell r="A3545" t="str">
            <v>21-19</v>
          </cell>
          <cell r="B3545" t="str">
            <v>Excavate for, dispose of surplus spoil  on site, make good surface distributed, supply (230mm x 230mm x 100mm  out let) surface gullies and bed and surround in 100mm of cement concrete    type 'C' provide 100mm x 125mm rounded cement  concrete type 'C' cu</v>
          </cell>
          <cell r="D3545" t="str">
            <v>Each</v>
          </cell>
          <cell r="E3545" t="str">
            <v>21-19</v>
          </cell>
          <cell r="F3545">
            <v>1570.84</v>
          </cell>
        </row>
        <row r="3546">
          <cell r="B3546" t="str">
            <v>Testing   Drains</v>
          </cell>
        </row>
        <row r="3547">
          <cell r="A3547" t="str">
            <v>21-20</v>
          </cell>
          <cell r="B3547" t="str">
            <v xml:space="preserve">Provide water and temporary apparatus, test drain till perfect testing (600mm to 1800 mm head). </v>
          </cell>
          <cell r="D3547" t="str">
            <v>Each</v>
          </cell>
          <cell r="E3547" t="str">
            <v>21-20</v>
          </cell>
          <cell r="F3547">
            <v>357.15</v>
          </cell>
        </row>
        <row r="3548">
          <cell r="A3548" t="str">
            <v>21-21</v>
          </cell>
          <cell r="B3548" t="str">
            <v xml:space="preserve">Provide water and temporary apparatus and test  manholes, full depth of manhole  but n-exc 1800 mm .       </v>
          </cell>
          <cell r="D3548" t="str">
            <v>Each</v>
          </cell>
          <cell r="E3548" t="str">
            <v>21-21</v>
          </cell>
          <cell r="F3548">
            <v>823.14</v>
          </cell>
        </row>
        <row r="3549">
          <cell r="A3549" t="str">
            <v>21-22</v>
          </cell>
          <cell r="B3549" t="str">
            <v>Provide apparatus, materials, labour etc.,and smooke test till  perfect,testing soil, waste, ventilating pipe and connecting drain to nearest manhole.</v>
          </cell>
          <cell r="D3549" t="str">
            <v>Each</v>
          </cell>
          <cell r="E3549" t="str">
            <v>21-22</v>
          </cell>
          <cell r="F3549">
            <v>511.02</v>
          </cell>
        </row>
        <row r="3550">
          <cell r="A3550" t="str">
            <v>21-03</v>
          </cell>
          <cell r="B3550" t="str">
            <v>Supply and fix reinforced cement concrete pipes150mm bore, laid and jointed with spigot socket or collars, as specified.</v>
          </cell>
          <cell r="D3550" t="str">
            <v>Meter</v>
          </cell>
          <cell r="E3550" t="str">
            <v>21-03</v>
          </cell>
          <cell r="F3550">
            <v>1028.4100000000001</v>
          </cell>
        </row>
        <row r="3551">
          <cell r="A3551" t="str">
            <v>21-24</v>
          </cell>
          <cell r="B3551" t="str">
            <v>Clearing drains by rodding and well flushing between manholes   exc. 30 metres and not exceeding 92  metres.</v>
          </cell>
          <cell r="D3551" t="str">
            <v>Each</v>
          </cell>
          <cell r="E3551" t="str">
            <v>21-24</v>
          </cell>
          <cell r="F3551">
            <v>1444.67</v>
          </cell>
        </row>
        <row r="3552">
          <cell r="B3552" t="str">
            <v>Manholes</v>
          </cell>
        </row>
        <row r="3553">
          <cell r="A3553" t="str">
            <v>21-25</v>
          </cell>
          <cell r="B3553" t="str">
            <v>Manholes  complete rectangular or circular as described  n.exceeding  600mm deep form inverted to surface of cover, including main channel set in CM 1:1,   230mm thick brick walls.</v>
          </cell>
          <cell r="D3553" t="str">
            <v>Cum</v>
          </cell>
          <cell r="E3553" t="str">
            <v>21-25</v>
          </cell>
          <cell r="F3553">
            <v>26180.2</v>
          </cell>
        </row>
        <row r="3554">
          <cell r="A3554" t="str">
            <v>21-26</v>
          </cell>
          <cell r="B3554" t="str">
            <v>Manholes  complete rectangular or circular as described  n.exceeding  600mm deep form inverted to surface of cover, including main channel set in CM 1:1,   300 mm thick stone walls.</v>
          </cell>
          <cell r="D3554" t="str">
            <v>Cum</v>
          </cell>
          <cell r="E3554" t="str">
            <v>21-26</v>
          </cell>
          <cell r="F3554">
            <v>28288.58</v>
          </cell>
        </row>
        <row r="3555">
          <cell r="A3555" t="str">
            <v>21-27</v>
          </cell>
          <cell r="B3555" t="str">
            <v>Manholes  complete rectangular or circular as described  n.exceeding  600mm deep form inverted to surface of cover, including main channel set in CM 1:1,   230 mm thick poured concerte walls.</v>
          </cell>
          <cell r="D3555" t="str">
            <v>Cum</v>
          </cell>
          <cell r="E3555" t="str">
            <v>21-27</v>
          </cell>
          <cell r="F3555">
            <v>24783.18</v>
          </cell>
        </row>
        <row r="3556">
          <cell r="A3556" t="str">
            <v>21-28</v>
          </cell>
          <cell r="B3556" t="str">
            <v>Manholes  complete rectangular or circular as described  n.exceeding  600mm deep form inverted to surface of cover, including main channel set in CM 1:1,  150 mm thick RCC walls.</v>
          </cell>
          <cell r="D3556" t="str">
            <v>Cum</v>
          </cell>
          <cell r="E3556" t="str">
            <v>21-28</v>
          </cell>
          <cell r="F3556">
            <v>22524.62</v>
          </cell>
        </row>
        <row r="3557">
          <cell r="A3557" t="str">
            <v>21-29</v>
          </cell>
          <cell r="B3557" t="str">
            <v>Manhole complete rectangular or circular as described, exceeding  600mm but not exceeding 1800mm deep with iron steps  (in angles 380mm centers), 230mm thick brick walls.</v>
          </cell>
          <cell r="D3557" t="str">
            <v>Cum</v>
          </cell>
          <cell r="E3557" t="str">
            <v>21-29</v>
          </cell>
          <cell r="F3557">
            <v>20528.47</v>
          </cell>
        </row>
        <row r="3558">
          <cell r="A3558" t="str">
            <v>21-30</v>
          </cell>
          <cell r="B3558" t="str">
            <v>Manhole complete rectangular or circular as described, exceeding  600mm but not exceeding 1800mm deep with iron steps               (in angles 380mm centers), 300 mm thick stone walls.</v>
          </cell>
          <cell r="D3558" t="str">
            <v>Cum</v>
          </cell>
          <cell r="E3558" t="str">
            <v>21-30</v>
          </cell>
          <cell r="F3558">
            <v>20514.93</v>
          </cell>
        </row>
        <row r="3559">
          <cell r="A3559" t="str">
            <v>21-31</v>
          </cell>
          <cell r="B3559" t="str">
            <v>Manhole complete rectangular or circular as described, exceeding  600mm but not exceeding 1800mm deep with iron steps  (in angles 380mm centers),230 mm thick poured concerte walls.</v>
          </cell>
          <cell r="D3559" t="str">
            <v>Cum</v>
          </cell>
          <cell r="E3559" t="str">
            <v>21-31</v>
          </cell>
          <cell r="F3559">
            <v>17713.169999999998</v>
          </cell>
        </row>
        <row r="3560">
          <cell r="A3560" t="str">
            <v>21-32</v>
          </cell>
          <cell r="B3560" t="str">
            <v>Manhole complete rectangular or circular as described, exceeding  600mm but not exceeding 1800mm deep with iron steps   (in angles 380mm centers), 150 mm thick RCC walls.</v>
          </cell>
          <cell r="D3560" t="str">
            <v>Cum</v>
          </cell>
          <cell r="E3560" t="str">
            <v>21-32</v>
          </cell>
          <cell r="F3560">
            <v>16286.3</v>
          </cell>
        </row>
        <row r="3561">
          <cell r="B3561" t="str">
            <v>Manholes Covers</v>
          </cell>
        </row>
        <row r="3562">
          <cell r="A3562" t="str">
            <v>21-33</v>
          </cell>
          <cell r="B3562" t="str">
            <v>Supply and fix manhole cast iron cover with frame 450mm cirular or rectangular, exceeding  7.50 kg / each  set in cement mortar and haunching in concrete as specified.</v>
          </cell>
          <cell r="D3562" t="str">
            <v>Each</v>
          </cell>
          <cell r="E3562" t="str">
            <v>21-33</v>
          </cell>
          <cell r="F3562">
            <v>2235.9299999999998</v>
          </cell>
        </row>
        <row r="3563">
          <cell r="A3563" t="str">
            <v>21-34</v>
          </cell>
          <cell r="B3563" t="str">
            <v>Taking up or down manholes cover and frame, remove to store.</v>
          </cell>
          <cell r="D3563" t="str">
            <v>Each</v>
          </cell>
          <cell r="E3563" t="str">
            <v>21-34</v>
          </cell>
          <cell r="F3563">
            <v>153.04</v>
          </cell>
        </row>
        <row r="3564">
          <cell r="A3564" t="str">
            <v>21-35</v>
          </cell>
          <cell r="B3564" t="str">
            <v>Providing and laying RCC type B manhole cover (precast complete with angle iron frame embedded in  concrete all as per information sheet No. Svcs-341 dated 10-11-99.</v>
          </cell>
          <cell r="D3564" t="str">
            <v>Each</v>
          </cell>
          <cell r="E3564" t="str">
            <v>21-35</v>
          </cell>
          <cell r="F3564">
            <v>4454.2700000000004</v>
          </cell>
        </row>
        <row r="3565">
          <cell r="A3565" t="str">
            <v>21-36</v>
          </cell>
          <cell r="B3565" t="str">
            <v>Supply and fix syphon traps glazed ware, in cement concrete type D (1:4:8) " P" orS traps, 100mm dia</v>
          </cell>
          <cell r="D3565" t="str">
            <v>Each</v>
          </cell>
          <cell r="E3565" t="str">
            <v>21-36</v>
          </cell>
          <cell r="F3565">
            <v>507.21</v>
          </cell>
        </row>
        <row r="3566">
          <cell r="B3566" t="str">
            <v>Sinking of well</v>
          </cell>
        </row>
        <row r="3567">
          <cell r="A3567" t="str">
            <v>21-37</v>
          </cell>
          <cell r="B3567" t="str">
            <v>Sinking of well 2.15 meter dia, upto 3meter depth below sub soil water level.</v>
          </cell>
          <cell r="D3567" t="str">
            <v>Meter</v>
          </cell>
          <cell r="E3567" t="str">
            <v>21-37</v>
          </cell>
          <cell r="F3567">
            <v>18851.88</v>
          </cell>
        </row>
        <row r="3568">
          <cell r="B3568" t="str">
            <v>Additons, Alterations etc., to drainage, Manholes</v>
          </cell>
        </row>
        <row r="3569">
          <cell r="A3569" t="str">
            <v>21-38</v>
          </cell>
          <cell r="B3569" t="str">
            <v>Cutting into existing manholes for connecting new drains, making goods to pipes and rendering cutting out existing benching and   re-forming benching as requied for new drains, making goods to existing walls etc., complete 100mm bore of pipe.</v>
          </cell>
          <cell r="D3569" t="str">
            <v>Each</v>
          </cell>
          <cell r="E3569" t="str">
            <v>21-38</v>
          </cell>
          <cell r="F3569">
            <v>361.61</v>
          </cell>
        </row>
        <row r="3570">
          <cell r="A3570" t="str">
            <v>21-39</v>
          </cell>
          <cell r="B3570" t="str">
            <v>Cutting into existing manholes for connecting new drains, making goods to pipes and rendering cutting out existing benching and   re-forming benching as requied for new drains, making goods to existing walls etc., complete 150mm bore of pipe.</v>
          </cell>
          <cell r="D3570" t="str">
            <v>Each</v>
          </cell>
          <cell r="E3570" t="str">
            <v>21-39</v>
          </cell>
          <cell r="F3570">
            <v>413.43</v>
          </cell>
        </row>
        <row r="3571">
          <cell r="A3571" t="str">
            <v>21-40</v>
          </cell>
          <cell r="B3571" t="str">
            <v>Cutting into existing manholes for connecting new drains, making goods to pipes and rendering cutting out existing benching and   re-forming benching as requied for new drains, making goods to existing walls etc., complete 230mm bore of pipe.</v>
          </cell>
          <cell r="D3571" t="str">
            <v>Each</v>
          </cell>
          <cell r="E3571" t="str">
            <v>21-40</v>
          </cell>
          <cell r="F3571">
            <v>464.63</v>
          </cell>
        </row>
        <row r="3572">
          <cell r="A3572" t="str">
            <v>21-41</v>
          </cell>
          <cell r="B3572" t="str">
            <v>Cutting into existing manholes for removing existing branch drains, making goods to walls and rendering, cutting out branch channel, and making good benching complete, 100mm bore of pipe.</v>
          </cell>
          <cell r="D3572" t="str">
            <v>Each</v>
          </cell>
          <cell r="E3572" t="str">
            <v>21-41</v>
          </cell>
          <cell r="F3572">
            <v>302.55</v>
          </cell>
        </row>
        <row r="3573">
          <cell r="A3573" t="str">
            <v>21-42</v>
          </cell>
          <cell r="B3573" t="str">
            <v>Cutting into existing manholes for removing existing branch drains, making goods to walls and rendering, cutting out branch channel, and making good benching complete, 150mm bore of pipe.</v>
          </cell>
          <cell r="D3573" t="str">
            <v>Each</v>
          </cell>
          <cell r="E3573" t="str">
            <v>21-42</v>
          </cell>
          <cell r="F3573">
            <v>328.94</v>
          </cell>
        </row>
        <row r="3574">
          <cell r="A3574" t="str">
            <v>21-43</v>
          </cell>
          <cell r="B3574" t="str">
            <v>Cutting into existing manholes for removing existing branch drains, making goods to walls and rendering, cutting out branch channel, and making good benching complete, 230mm bore of pipe.</v>
          </cell>
          <cell r="D3574" t="str">
            <v>Each</v>
          </cell>
          <cell r="E3574" t="str">
            <v>21-43</v>
          </cell>
          <cell r="F3574">
            <v>399.6</v>
          </cell>
        </row>
        <row r="3575">
          <cell r="B3575" t="str">
            <v>Taking up Cement Concrete or Salt- glazed Ware Pipes</v>
          </cell>
        </row>
        <row r="3576">
          <cell r="A3576" t="str">
            <v>21-44</v>
          </cell>
          <cell r="B3576" t="str">
            <v xml:space="preserve">Taking up cement concrete or salt- glazed ware pipes with or without collars, including fitting removing to store, or cleaning and stacking for relaying, 100mm  bore pipes </v>
          </cell>
          <cell r="D3576" t="str">
            <v>Meter</v>
          </cell>
          <cell r="E3576" t="str">
            <v>21-44</v>
          </cell>
          <cell r="F3576">
            <v>39.42</v>
          </cell>
        </row>
        <row r="3577">
          <cell r="A3577" t="str">
            <v>21-45</v>
          </cell>
          <cell r="B3577" t="str">
            <v>Taking up cement concrete or salt- glazed ware pipes with or without collars, including fitting removing to store, or cleaning and stacking for relaying, 150mm dia / bore pipes</v>
          </cell>
          <cell r="D3577" t="str">
            <v>Meter</v>
          </cell>
          <cell r="E3577" t="str">
            <v>21-45</v>
          </cell>
          <cell r="F3577">
            <v>61.5</v>
          </cell>
        </row>
        <row r="3578">
          <cell r="A3578" t="str">
            <v>21-46</v>
          </cell>
          <cell r="B3578" t="str">
            <v>Taking up cement concrete or salt- glazed ware pipes with or without collars, including fitting removing to store, or cleaning and stacking for relaying, 230mm dia / borepipes</v>
          </cell>
          <cell r="D3578" t="str">
            <v>Meter</v>
          </cell>
          <cell r="E3578" t="str">
            <v>21-46</v>
          </cell>
          <cell r="F3578">
            <v>75.209999999999994</v>
          </cell>
        </row>
        <row r="3579">
          <cell r="A3579" t="str">
            <v>21-47</v>
          </cell>
          <cell r="B3579" t="str">
            <v>Breaking up salt-glazed ware or reinforced cement concrete drain pipes, set in cement mortar and removing off MD premises if required, 100mm dia/bore pipes</v>
          </cell>
          <cell r="D3579" t="str">
            <v>Meter</v>
          </cell>
          <cell r="E3579" t="str">
            <v>21-47</v>
          </cell>
          <cell r="F3579">
            <v>28.16</v>
          </cell>
        </row>
        <row r="3580">
          <cell r="A3580" t="str">
            <v>21-48</v>
          </cell>
          <cell r="B3580" t="str">
            <v>Breaking up salt-glazed ware or reinforced cement concrete drain pipes, set in cement mortar and removing off MD premises if required, 150mm dia/bore pipes</v>
          </cell>
          <cell r="D3580" t="str">
            <v>Meter</v>
          </cell>
          <cell r="E3580" t="str">
            <v>21-48</v>
          </cell>
          <cell r="F3580">
            <v>43.93</v>
          </cell>
        </row>
        <row r="3581">
          <cell r="A3581" t="str">
            <v>21-49</v>
          </cell>
          <cell r="B3581" t="str">
            <v>Breaking up salt-glazed ware or reinforced cement concrete drain pipes, set in cement mortar and removing off MD premises if required, 230mm dia/bore pipes</v>
          </cell>
          <cell r="D3581" t="str">
            <v>Meter</v>
          </cell>
          <cell r="E3581" t="str">
            <v>21-49</v>
          </cell>
          <cell r="F3581">
            <v>53.72</v>
          </cell>
        </row>
        <row r="3582">
          <cell r="A3582" t="str">
            <v>21-50</v>
          </cell>
          <cell r="B3582" t="str">
            <v>Taking up carefully drain pipes fit for subsequent reuse, cleaning and stacking with in 30mm meter, 100mm dia / bore pipes</v>
          </cell>
          <cell r="D3582" t="str">
            <v>Meter</v>
          </cell>
          <cell r="E3582" t="str">
            <v>21-50</v>
          </cell>
          <cell r="F3582">
            <v>28.16</v>
          </cell>
        </row>
        <row r="3583">
          <cell r="A3583" t="str">
            <v>21-51</v>
          </cell>
          <cell r="B3583" t="str">
            <v>Taking up carefully drain pipes fit for subsequent reuse, cleaning and stacking with in 30mm meter, 150mm dia / bore pipes</v>
          </cell>
          <cell r="D3583" t="str">
            <v>Meter</v>
          </cell>
          <cell r="E3583" t="str">
            <v>21-51</v>
          </cell>
          <cell r="F3583">
            <v>52.71</v>
          </cell>
        </row>
        <row r="3584">
          <cell r="A3584" t="str">
            <v>21-52</v>
          </cell>
          <cell r="B3584" t="str">
            <v>Taking up carefully drain pipes fit for subsequent reuse, cleaning and stacking with in 30mm meter, 230mm dia / bore pipes</v>
          </cell>
          <cell r="D3584" t="str">
            <v>Meter</v>
          </cell>
          <cell r="E3584" t="str">
            <v>21-52</v>
          </cell>
          <cell r="F3584">
            <v>64.459999999999994</v>
          </cell>
        </row>
        <row r="3585">
          <cell r="A3585" t="str">
            <v>21-53</v>
          </cell>
          <cell r="B3585" t="str">
            <v>Breaking up gulley traps, disconnecting traps, etc., set in concrete and removing off MD premises if required, 100mm dia / bore pipes</v>
          </cell>
          <cell r="D3585" t="str">
            <v>Each</v>
          </cell>
          <cell r="E3585" t="str">
            <v>21-53</v>
          </cell>
          <cell r="F3585">
            <v>49.74</v>
          </cell>
        </row>
        <row r="3586">
          <cell r="A3586" t="str">
            <v>21-54</v>
          </cell>
          <cell r="B3586" t="str">
            <v>Breaking up gulley traps, disconnecting traps, etc., set in concrete and removing off MD premises if required, 150mm dia / bore pipes</v>
          </cell>
          <cell r="D3586" t="str">
            <v>Each</v>
          </cell>
          <cell r="E3586" t="str">
            <v>21-54</v>
          </cell>
          <cell r="F3586">
            <v>74.61</v>
          </cell>
        </row>
        <row r="3587">
          <cell r="A3587" t="str">
            <v>21-55</v>
          </cell>
          <cell r="B3587" t="str">
            <v>Breaking up gulley traps, disconnecting traps, etc., set in concrete and removing off MD premises if required, 230mm dia / bore pipes</v>
          </cell>
          <cell r="D3587" t="str">
            <v>Each</v>
          </cell>
          <cell r="E3587" t="str">
            <v>21-55</v>
          </cell>
          <cell r="F3587">
            <v>111.85</v>
          </cell>
        </row>
        <row r="3588">
          <cell r="A3588" t="str">
            <v>21-56</v>
          </cell>
          <cell r="B3588" t="str">
            <v>Taking up carefully and cleaning gulley traps, dis-connecting traps, etc.  jointed in cement mortar, and stacking within 30 meter (only traps, etc.) fit for subsequent reuse 100mm dia / bore pipes</v>
          </cell>
          <cell r="D3588" t="str">
            <v>Each</v>
          </cell>
          <cell r="E3588" t="str">
            <v>21-56</v>
          </cell>
          <cell r="F3588">
            <v>74.61</v>
          </cell>
        </row>
        <row r="3589">
          <cell r="A3589" t="str">
            <v>21-57</v>
          </cell>
          <cell r="B3589" t="str">
            <v>Taking up carefully and cleaning gulley traps, dis-connecting traps, etc.  jointed in cement mortar, and stacking within 30 meter (only traps, etc.) fit for subsequent reuse 150mm dia / bore.</v>
          </cell>
          <cell r="D3589" t="str">
            <v>Each</v>
          </cell>
          <cell r="E3589" t="str">
            <v>21-57</v>
          </cell>
          <cell r="F3589">
            <v>111.82</v>
          </cell>
        </row>
        <row r="3590">
          <cell r="A3590" t="str">
            <v>21-58</v>
          </cell>
          <cell r="B3590" t="str">
            <v>Taking up carefully and cleaning gulley traps, dis-connecting traps, etc.  jointed in cement mortar, and stacking within 30 meter (only traps, etc.) fit for subsequent reuse 230mm dia / bore.</v>
          </cell>
          <cell r="D3590" t="str">
            <v>Each</v>
          </cell>
          <cell r="E3590" t="str">
            <v>21-58</v>
          </cell>
          <cell r="F3590">
            <v>167.84</v>
          </cell>
        </row>
        <row r="3591">
          <cell r="B3591" t="str">
            <v xml:space="preserve">Sludge Pumps </v>
          </cell>
        </row>
        <row r="3592">
          <cell r="A3592" t="str">
            <v>21-59</v>
          </cell>
          <cell r="B3592" t="str">
            <v xml:space="preserve">Pumping set submersible sewerage type with AC electric motor 400V 3phase 50cycles capacity 14 cum/hr head 30ft/9.14 M supply and fixing </v>
          </cell>
          <cell r="D3592" t="str">
            <v>Each</v>
          </cell>
          <cell r="E3592" t="str">
            <v>21-59</v>
          </cell>
          <cell r="F3592">
            <v>271598.71000000002</v>
          </cell>
        </row>
        <row r="3593">
          <cell r="A3593" t="str">
            <v>21-60</v>
          </cell>
          <cell r="B3593" t="str">
            <v xml:space="preserve">Pumping set submersible sewerage type with AC electric motor 400V 3phase 50cycles capacity 15 cum/hr head 60ft/18.30 M supply and fixing </v>
          </cell>
          <cell r="D3593" t="str">
            <v>Each</v>
          </cell>
          <cell r="E3593" t="str">
            <v>21-60</v>
          </cell>
          <cell r="F3593">
            <v>533705.43000000005</v>
          </cell>
        </row>
        <row r="3594">
          <cell r="A3594" t="str">
            <v>21-61</v>
          </cell>
          <cell r="B3594" t="str">
            <v xml:space="preserve">Pumping set submersible sewerage type with AC electric motor 400V 3phase 50cycles capacity 16 cum/hr head 100ft/30M supply and fixing </v>
          </cell>
          <cell r="D3594" t="str">
            <v>Each</v>
          </cell>
          <cell r="E3594" t="str">
            <v>21-61</v>
          </cell>
          <cell r="F3594">
            <v>730362.29</v>
          </cell>
        </row>
        <row r="3595">
          <cell r="A3595" t="str">
            <v>21-62</v>
          </cell>
          <cell r="B3595" t="str">
            <v xml:space="preserve">Same as item 21-59 to 21-61 but fixing only </v>
          </cell>
          <cell r="D3595" t="str">
            <v>Each</v>
          </cell>
          <cell r="E3595" t="str">
            <v>21-62</v>
          </cell>
          <cell r="F3595">
            <v>703.93</v>
          </cell>
        </row>
        <row r="3596">
          <cell r="A3596" t="str">
            <v>21-63</v>
          </cell>
          <cell r="B3596" t="str">
            <v xml:space="preserve">Same as item 21-59 to 21-61 or 21-62  if removal only </v>
          </cell>
          <cell r="D3596" t="str">
            <v>Each</v>
          </cell>
          <cell r="E3596" t="str">
            <v>21-63</v>
          </cell>
          <cell r="F3596">
            <v>527.98</v>
          </cell>
        </row>
        <row r="3598">
          <cell r="B3598" t="str">
            <v>22 - PRE-ENGINEERED CONSTRUCTION</v>
          </cell>
        </row>
        <row r="3599">
          <cell r="B3599" t="str">
            <v>Precast Slabs</v>
          </cell>
        </row>
        <row r="3600">
          <cell r="A3600" t="str">
            <v>22-01</v>
          </cell>
          <cell r="B3600" t="str">
            <v>Providing and laying  pre cast RCC slab length 0.914 Meter to 1.371 Meter &amp; width 0.475 M incl hoisting setting &amp; jointing in Cement mortar 1:4 all as specified.</v>
          </cell>
          <cell r="D3600" t="str">
            <v>Sqm</v>
          </cell>
          <cell r="E3600" t="str">
            <v>22-01</v>
          </cell>
          <cell r="F3600">
            <v>700.33</v>
          </cell>
        </row>
        <row r="3601">
          <cell r="A3601" t="str">
            <v>22-02</v>
          </cell>
          <cell r="B3601" t="str">
            <v>Providing and laying  pre cast RCC slab length exc 1.397 M not exc to 1.981 Meter &amp; width 0.475 M incl hoisting setting &amp; jointing in Cement mortar 1:4 all as specified.</v>
          </cell>
          <cell r="D3601" t="str">
            <v>Sqm</v>
          </cell>
          <cell r="E3601" t="str">
            <v>22-02</v>
          </cell>
          <cell r="F3601">
            <v>1014.11</v>
          </cell>
        </row>
        <row r="3602">
          <cell r="A3602" t="str">
            <v>22-03</v>
          </cell>
          <cell r="B3602" t="str">
            <v>Providing and laying  pre cast RCC slab length 0.914 Meter to 1.397 Meter &amp; width 0.3048 M incl hoisting setting &amp; jointing in Cement mortar 1:4 all as specified.</v>
          </cell>
          <cell r="D3602" t="str">
            <v>Sqm</v>
          </cell>
          <cell r="E3602" t="str">
            <v>22-03</v>
          </cell>
          <cell r="F3602">
            <v>958.56</v>
          </cell>
        </row>
        <row r="3603">
          <cell r="A3603" t="str">
            <v>22-04</v>
          </cell>
          <cell r="B3603" t="str">
            <v>Providing and laying  pre cast RCC slab length 1.524 Meter to 1.891 Meter &amp; width 0.3048 M incl hoisting setting &amp; jointing in Cement mortar 1:4 all as specified.</v>
          </cell>
          <cell r="D3603" t="str">
            <v>Sqm</v>
          </cell>
          <cell r="E3603" t="str">
            <v>22-04</v>
          </cell>
          <cell r="F3603">
            <v>1266.3900000000001</v>
          </cell>
        </row>
        <row r="3604">
          <cell r="B3604" t="str">
            <v>Precast Girders</v>
          </cell>
        </row>
        <row r="3605">
          <cell r="A3605" t="str">
            <v>22-05</v>
          </cell>
          <cell r="B3605" t="str">
            <v>Providing &amp; laying pre cast pre stressed RCC girders size102mm x 260mm incl setting hoisting all as specified for span 2.438M to 4.877M.</v>
          </cell>
          <cell r="D3605" t="str">
            <v>Metre</v>
          </cell>
          <cell r="E3605" t="str">
            <v>22-05</v>
          </cell>
          <cell r="F3605">
            <v>559.96</v>
          </cell>
        </row>
        <row r="3606">
          <cell r="A3606" t="str">
            <v>22-06</v>
          </cell>
          <cell r="B3606" t="str">
            <v>Providing &amp; laying pre cast pre stressed RCC girders size114mm x 304mm incl setting hoisting all as specified for span 5.182M to 6.172M.</v>
          </cell>
          <cell r="D3606" t="str">
            <v>Metre</v>
          </cell>
          <cell r="E3606" t="str">
            <v>22-06</v>
          </cell>
          <cell r="F3606">
            <v>811.89</v>
          </cell>
        </row>
        <row r="3607">
          <cell r="A3607" t="str">
            <v>22-07</v>
          </cell>
          <cell r="B3607" t="str">
            <v>Providing &amp; laying pre cast pre stressed RCC girders size127mm x 337mm incl setting hoisting all as specified for span 5.182M to 6.782M.</v>
          </cell>
          <cell r="D3607" t="str">
            <v>Metre</v>
          </cell>
          <cell r="E3607" t="str">
            <v>22-07</v>
          </cell>
          <cell r="F3607">
            <v>923.4</v>
          </cell>
        </row>
        <row r="3608">
          <cell r="A3608" t="str">
            <v>22-08</v>
          </cell>
          <cell r="B3608" t="str">
            <v>Providing &amp; laying pre cast pre stressed RCC girders size127mm x 356mm incl setting hoisting all as specified for span 5.486M to 7.391M.</v>
          </cell>
          <cell r="D3608" t="str">
            <v>Metre</v>
          </cell>
          <cell r="E3608" t="str">
            <v>22-08</v>
          </cell>
          <cell r="F3608">
            <v>1039.7</v>
          </cell>
        </row>
        <row r="3609">
          <cell r="A3609" t="str">
            <v>22-09</v>
          </cell>
          <cell r="B3609" t="str">
            <v>Providing &amp; laying pre cast pre stressed RCC girders size 140mm x 368mm incl setting hoisting all as specified for span 6.096M to 8.306M.</v>
          </cell>
          <cell r="D3609" t="str">
            <v>Metre</v>
          </cell>
          <cell r="E3609" t="str">
            <v>22-09</v>
          </cell>
          <cell r="F3609">
            <v>1165.68</v>
          </cell>
        </row>
        <row r="3610">
          <cell r="A3610" t="str">
            <v>22-10</v>
          </cell>
          <cell r="B3610" t="str">
            <v>Providing &amp; laying pre cast pre stressed RCC girders size 178mm x 457mm incl setting hoisting all as specified for span 7.315M to 10.058M.</v>
          </cell>
          <cell r="D3610" t="str">
            <v>Metre</v>
          </cell>
          <cell r="E3610" t="str">
            <v>22-10</v>
          </cell>
          <cell r="F3610">
            <v>1520.65</v>
          </cell>
        </row>
        <row r="3611">
          <cell r="A3611" t="str">
            <v>22-11</v>
          </cell>
          <cell r="B3611" t="str">
            <v>Providing &amp; laying pre cast pre stressed RCC girders size 203mm x 483mm incl setting hoisting all as specified for span 8.534M to 11.278M.</v>
          </cell>
          <cell r="D3611" t="str">
            <v>Metre</v>
          </cell>
          <cell r="E3611" t="str">
            <v>22-11</v>
          </cell>
          <cell r="F3611">
            <v>1934.53</v>
          </cell>
        </row>
        <row r="3612">
          <cell r="A3612" t="str">
            <v>22-12</v>
          </cell>
          <cell r="B3612" t="str">
            <v>Providing &amp; laying pre cast pre stressed RCC girders size 203mm x 533mm incl setting hoisting all as specified for span 9.754M to 12.69M.</v>
          </cell>
          <cell r="D3612" t="str">
            <v>Metre</v>
          </cell>
          <cell r="E3612" t="str">
            <v>22-12</v>
          </cell>
          <cell r="F3612">
            <v>2389.48</v>
          </cell>
        </row>
        <row r="3613">
          <cell r="A3613" t="str">
            <v>22-13</v>
          </cell>
          <cell r="B3613" t="str">
            <v>Providing &amp; laying pre cast pre stressed RCC girders size 203mm x 610mm incl setting hoisting all as specified for span 5.182M to 9.449M.</v>
          </cell>
          <cell r="D3613" t="str">
            <v>Metre</v>
          </cell>
          <cell r="E3613" t="str">
            <v>22-13</v>
          </cell>
          <cell r="F3613">
            <v>2666.56</v>
          </cell>
        </row>
        <row r="3614">
          <cell r="A3614" t="str">
            <v>22-14</v>
          </cell>
          <cell r="B3614" t="str">
            <v>Providing &amp; laying pre cast pre stressed RCC girders size 203mm x 711mm incl setting hoisting all as specified for span 5.486M to 10.973M.</v>
          </cell>
          <cell r="D3614" t="str">
            <v>Metre</v>
          </cell>
          <cell r="E3614" t="str">
            <v>22-14</v>
          </cell>
          <cell r="F3614">
            <v>2878.02</v>
          </cell>
        </row>
        <row r="3615">
          <cell r="A3615" t="str">
            <v>22-15</v>
          </cell>
          <cell r="B3615" t="str">
            <v>Providing &amp; laying pre cast pre stressed RCC girders size 203mm x 813mm incl setting hoisting all as specified for span 5.791M to 111.582M.</v>
          </cell>
          <cell r="D3615" t="str">
            <v>Metre</v>
          </cell>
          <cell r="E3615" t="str">
            <v>22-15</v>
          </cell>
          <cell r="F3615">
            <v>3041.33</v>
          </cell>
        </row>
        <row r="3616">
          <cell r="B3616" t="str">
            <v>Precast double Tees</v>
          </cell>
        </row>
        <row r="3617">
          <cell r="A3617" t="str">
            <v>22-16</v>
          </cell>
          <cell r="B3617" t="str">
            <v>Providing &amp; laying pre cast pre stressed RCC double Tee size 3.048M x 0.686M RCC roof panel  groof panels (having web size 101mm x 171mm &amp; slab  thickness 51mm ) for span from 9.754 M to 12.802 M incl hoisting complete all as specified.</v>
          </cell>
          <cell r="D3617" t="str">
            <v>Sqm</v>
          </cell>
          <cell r="E3617" t="str">
            <v>22-16</v>
          </cell>
          <cell r="F3617">
            <v>2593.9699999999998</v>
          </cell>
        </row>
        <row r="3618">
          <cell r="A3618" t="str">
            <v>22-17</v>
          </cell>
          <cell r="B3618" t="str">
            <v>Providing &amp; laying pre cast pre stressed RCC double Tee size 3.048M x 0.686M RCC roof panel  groof panels (having web size 101mm x 171mm &amp; slab  thickness 51mm ) for span from 13.411 M to 15.240 M incl hoisting complete all as specified.</v>
          </cell>
          <cell r="D3618" t="str">
            <v>Sqm</v>
          </cell>
          <cell r="E3618" t="str">
            <v>22-17</v>
          </cell>
          <cell r="F3618">
            <v>2776.76</v>
          </cell>
        </row>
        <row r="3619">
          <cell r="A3619" t="str">
            <v>22-18</v>
          </cell>
          <cell r="B3619" t="str">
            <v>Providing &amp; laying pre cast pre stressed RCC double Tee size 3.048M x 0.686M RCC roof panel  groof panels (having web size 101mm x 171mm &amp; slab  thickness 51mm ) for span from 15.850 M to 17.678 M incl hoisting complete all as specified.</v>
          </cell>
          <cell r="D3619" t="str">
            <v>Sqm</v>
          </cell>
          <cell r="E3619" t="str">
            <v>22-18</v>
          </cell>
          <cell r="F3619">
            <v>3006.57</v>
          </cell>
        </row>
        <row r="3620">
          <cell r="A3620" t="str">
            <v>22-19</v>
          </cell>
          <cell r="B3620" t="str">
            <v>Providing &amp; laying pre cast pre stressed RCC double Tee size 3.048M x 0.686M RCC roof panel  groof panels (having web size 101mm x 171mm &amp; slab  thickness 51mm ) for span from 18.288 M to 18.898 M incl hoisting complete all as specified.</v>
          </cell>
          <cell r="D3620" t="str">
            <v>Sqm</v>
          </cell>
          <cell r="E3620" t="str">
            <v>22-19</v>
          </cell>
          <cell r="F3620">
            <v>3304.79</v>
          </cell>
        </row>
        <row r="3621">
          <cell r="A3621" t="str">
            <v>22-20</v>
          </cell>
          <cell r="B3621" t="str">
            <v>Providing &amp; laying pre cast pre stressed RCC double Tee size 3.048M x 0.686M RCC roof panel  groof panels (having web size 101mm x 171mm &amp; slab  thickness 51mm ) for span from 19.507 M to 21.336 M incl hoisting complete all as specified.</v>
          </cell>
          <cell r="D3621" t="str">
            <v>Sqm</v>
          </cell>
          <cell r="E3621" t="str">
            <v>22-20</v>
          </cell>
          <cell r="F3621">
            <v>3522.87</v>
          </cell>
        </row>
        <row r="3622">
          <cell r="A3622" t="str">
            <v>22-21</v>
          </cell>
          <cell r="B3622" t="str">
            <v>Providing &amp; laying pre cast pre stressed RCC double Tee size 1.524M x 0.406M RCC roof panel  groof panels (having web size 64mm x 114mm &amp; slab  thickness 35mm ) for span from 6.096 M to 7.925 M incl hoisting complete all as specified.</v>
          </cell>
          <cell r="D3622" t="str">
            <v>Sqm</v>
          </cell>
          <cell r="E3622" t="str">
            <v>22-21</v>
          </cell>
          <cell r="F3622">
            <v>2102.5</v>
          </cell>
        </row>
        <row r="3623">
          <cell r="A3623" t="str">
            <v>22-22</v>
          </cell>
          <cell r="B3623" t="str">
            <v>Providing &amp; laying pre cast pre stressed RCC double Tee size 1.524M x 0.406M RCC roof panel  groof panels (having web size 64mm x 114mm &amp; slab  thickness 35mm ) for span from 8.534 M to 9.754 M incl hoisting complete all as specified.</v>
          </cell>
          <cell r="D3623" t="str">
            <v>Sqm</v>
          </cell>
          <cell r="E3623" t="str">
            <v>22-22</v>
          </cell>
          <cell r="F3623">
            <v>2210</v>
          </cell>
        </row>
        <row r="3624">
          <cell r="A3624" t="str">
            <v>22-23</v>
          </cell>
          <cell r="B3624" t="str">
            <v>Providing &amp; laying pre cast pre stressed RCC double Tee size 1.524M x 0.406M RCC roof panel  groof panels (having web size 64mm x 114mm &amp; slab  thickness 35mm ) for span from 10.363 M to 10.973 M incl hoisting complete all as specified.</v>
          </cell>
          <cell r="D3624" t="str">
            <v>Sqm</v>
          </cell>
          <cell r="E3624" t="str">
            <v>22-23</v>
          </cell>
          <cell r="F3624">
            <v>2333.3000000000002</v>
          </cell>
        </row>
        <row r="3625">
          <cell r="A3625" t="str">
            <v>22-24</v>
          </cell>
          <cell r="B3625" t="str">
            <v>Providing &amp; laying pre cast pre stressed RCC double Tee size 1.524M x 0.406M RCC roof panel  groof panels (having web size 64mm x 114mm &amp; slab  thickness 35mm ) for span from 11.582M to 12.192M incl hoisting complete all as specified.</v>
          </cell>
          <cell r="D3625" t="str">
            <v>Sqm</v>
          </cell>
          <cell r="E3625" t="str">
            <v>22-24</v>
          </cell>
          <cell r="F3625">
            <v>2429.17</v>
          </cell>
        </row>
        <row r="3626">
          <cell r="A3626" t="str">
            <v>22-25</v>
          </cell>
          <cell r="B3626" t="str">
            <v>Providing &amp; laying pre cast pre stressed RCC double Tee size 0.610M x 0.133M RCC roof panel  groof panels (having web size 64mm x 89mm &amp; slab  thickness 35mm ) for span from 3.658M to 4.267M incl hoisting complete all as specified.</v>
          </cell>
          <cell r="D3626" t="str">
            <v>Sqm</v>
          </cell>
          <cell r="E3626" t="str">
            <v>22-25</v>
          </cell>
          <cell r="F3626">
            <v>1734.93</v>
          </cell>
        </row>
        <row r="3627">
          <cell r="A3627" t="str">
            <v>22-26</v>
          </cell>
          <cell r="B3627" t="str">
            <v>Providing &amp; laying pre cast pre stressed RCC double Tee size 0.610M x 0.133M RCC roof panel  groof panels (having web size 64mm x 89mm &amp; slab  thickness 35mm ) for span from 4.877M to 6.096M incl hoisting complete all as specified.</v>
          </cell>
          <cell r="D3627" t="str">
            <v>Sqm</v>
          </cell>
          <cell r="E3627" t="str">
            <v>22-26</v>
          </cell>
          <cell r="F3627">
            <v>1909.22</v>
          </cell>
        </row>
        <row r="3628">
          <cell r="B3628" t="str">
            <v>Precast Inverted Tees Beams</v>
          </cell>
        </row>
        <row r="3629">
          <cell r="A3629" t="str">
            <v>22-27</v>
          </cell>
          <cell r="B3629" t="str">
            <v>Providing &amp; laying pre cast pre stressed RCC inverted Tee beam size 0.305M x 0.686M / 0.254M M for double Tee size 3.048M x 0.686M for span from 3.658M to 6.096M incl hoisting complete all as specified.</v>
          </cell>
          <cell r="D3629" t="str">
            <v>Metre</v>
          </cell>
          <cell r="E3629" t="str">
            <v>22-27</v>
          </cell>
          <cell r="F3629">
            <v>14276.66</v>
          </cell>
        </row>
        <row r="3630">
          <cell r="A3630" t="str">
            <v>22-28</v>
          </cell>
          <cell r="B3630" t="str">
            <v>Providing &amp; laying pre cast pre stressed RCC inverted Tee beam size 0.305M x 0.686M / 0.254M M for double Tee size 3.048M x 0.686M for span from 6.401M to 8.534M incl hoisting complete all as specified.</v>
          </cell>
          <cell r="D3630" t="str">
            <v>Metre</v>
          </cell>
          <cell r="E3630" t="str">
            <v>22-28</v>
          </cell>
          <cell r="F3630">
            <v>15830.37</v>
          </cell>
        </row>
        <row r="3631">
          <cell r="A3631" t="str">
            <v>22-29</v>
          </cell>
          <cell r="B3631" t="str">
            <v>Providing &amp; laying pre cast pre stressed RCC inverted Tee beam size 0.305M x 0.406M / 0.699M x 0.254M for double Tee size 1.524M x 0.406M for span from 3.658M to 6.096M incl hoisting complete all as specified.</v>
          </cell>
          <cell r="D3631" t="str">
            <v>Metre</v>
          </cell>
          <cell r="E3631" t="str">
            <v>22-29</v>
          </cell>
          <cell r="F3631">
            <v>12329.75</v>
          </cell>
        </row>
        <row r="3632">
          <cell r="A3632" t="str">
            <v>22-30</v>
          </cell>
          <cell r="B3632" t="str">
            <v>Providing &amp; laying pre cast pre stressed RCC inverted Tee beam size 0.305M x 0.406M / 0.699M x 0.254M for double Tee size 1.524M x 0.406M for span from 6.401M to 8.534M incl hoisting complete all as specified.</v>
          </cell>
          <cell r="D3632" t="str">
            <v>Metre</v>
          </cell>
          <cell r="E3632" t="str">
            <v>22-30</v>
          </cell>
          <cell r="F3632">
            <v>12659.16</v>
          </cell>
        </row>
        <row r="3633">
          <cell r="A3633" t="str">
            <v>22-31</v>
          </cell>
          <cell r="B3633" t="str">
            <v>Providing &amp; laying pre cast pre stressed RCC "L" beam size 0.305M x 0.686M / 0.502M x 0.254M for double Tee size 3.048M x 0.686M for span from 3.658M to 6.096M incl hoisting complete all as specified.</v>
          </cell>
          <cell r="D3633" t="str">
            <v>Metre</v>
          </cell>
          <cell r="E3633" t="str">
            <v>22-31</v>
          </cell>
          <cell r="F3633">
            <v>12558.58</v>
          </cell>
        </row>
        <row r="3634">
          <cell r="A3634" t="str">
            <v>22-32</v>
          </cell>
          <cell r="B3634" t="str">
            <v>Providing &amp; laying pre cast pre stressed RCC "L" beam size 0.305M x 0.686M / 0.502M x 0.254M for double Tee size 3.048M x 0.686M for span from 6.401M to 8.534M incl hoisting complete all as specified.</v>
          </cell>
          <cell r="D3634" t="str">
            <v>Metre</v>
          </cell>
          <cell r="E3634" t="str">
            <v>22-32</v>
          </cell>
          <cell r="F3634">
            <v>12465.06</v>
          </cell>
        </row>
        <row r="3635">
          <cell r="A3635" t="str">
            <v>22-33</v>
          </cell>
          <cell r="B3635" t="str">
            <v>Providing &amp; laying pre cast pre stressed RCC "L" beam size 0.305M x 0.406M / 0.502M x 0.254M for double Tee size 1.524M x 0.406M for span from 3.658M to 6.096M incl hoisting complete all as specified.</v>
          </cell>
          <cell r="D3635" t="str">
            <v>Metre</v>
          </cell>
          <cell r="E3635" t="str">
            <v>22-33</v>
          </cell>
          <cell r="F3635">
            <v>10807.92</v>
          </cell>
        </row>
        <row r="3636">
          <cell r="A3636" t="str">
            <v>22-34</v>
          </cell>
          <cell r="B3636" t="str">
            <v>Providing &amp; laying pre cast pre stressed RCC "L" beam size 0.305M x 0.406M / 0.502M x 0.254M for double Tee size 1.524M x 0.406M for span from 6.401M to 8.534M incl hoisting complete all as specified.</v>
          </cell>
          <cell r="D3636" t="str">
            <v>Metre</v>
          </cell>
          <cell r="E3636" t="str">
            <v>22-34</v>
          </cell>
          <cell r="F3636">
            <v>13831.76</v>
          </cell>
        </row>
        <row r="3637">
          <cell r="A3637" t="str">
            <v>22-35</v>
          </cell>
          <cell r="B3637" t="str">
            <v>Providing &amp; laying pre cast pre stressed RCC "I" section boundary wall column size 102mm x 229mm length 2.438M to 3.658M complete all as specified.</v>
          </cell>
          <cell r="D3637" t="str">
            <v>Metre</v>
          </cell>
          <cell r="E3637" t="str">
            <v>22-35</v>
          </cell>
          <cell r="F3637">
            <v>398.47</v>
          </cell>
        </row>
        <row r="3638">
          <cell r="A3638" t="str">
            <v>22-36</v>
          </cell>
          <cell r="B3638" t="str">
            <v>Providing &amp; laying pre cast pre stressed RCC  boundary wall beam size 102mm x 760mm length 2.438M complete all as specified.</v>
          </cell>
          <cell r="D3638" t="str">
            <v>Metre</v>
          </cell>
          <cell r="E3638" t="str">
            <v>22-36</v>
          </cell>
          <cell r="F3638">
            <v>414.65</v>
          </cell>
        </row>
        <row r="3639">
          <cell r="A3639" t="str">
            <v>22-37</v>
          </cell>
          <cell r="B3639" t="str">
            <v>Providing &amp; laying pre cast pre stressed RCC "H" section boundary wall column size 140mm x 203mm length 2.438M to 3.658M complete all as specified.</v>
          </cell>
          <cell r="D3639" t="str">
            <v>Metre</v>
          </cell>
          <cell r="E3639" t="str">
            <v>22-37</v>
          </cell>
          <cell r="F3639">
            <v>586.05999999999995</v>
          </cell>
        </row>
        <row r="3640">
          <cell r="A3640" t="str">
            <v>22-38</v>
          </cell>
          <cell r="B3640" t="str">
            <v>Providing &amp; laying RCC pre cast  RCC boundary wall coloured strip,76mm wide and 64mm thick all as specified.</v>
          </cell>
          <cell r="D3640" t="str">
            <v>Metre</v>
          </cell>
          <cell r="E3640" t="str">
            <v>22-38</v>
          </cell>
          <cell r="F3640">
            <v>156.1</v>
          </cell>
        </row>
        <row r="3641">
          <cell r="A3641" t="str">
            <v>22-39</v>
          </cell>
          <cell r="B3641" t="str">
            <v>Providing &amp; laying RCC pre cast  RCC planks for infill "H"type boundary  wall column size 64mm thick and 305mm wide all as specified.</v>
          </cell>
          <cell r="D3641" t="str">
            <v>Metre</v>
          </cell>
          <cell r="E3641" t="str">
            <v>22-39</v>
          </cell>
          <cell r="F3641">
            <v>358.11</v>
          </cell>
        </row>
        <row r="3642">
          <cell r="A3642" t="str">
            <v>22-40</v>
          </cell>
          <cell r="B3642" t="str">
            <v>Providing &amp; laying RCC pre cast  boundary  wall column caps all as specified.</v>
          </cell>
          <cell r="D3642" t="str">
            <v>Each</v>
          </cell>
          <cell r="E3642" t="str">
            <v>22-40</v>
          </cell>
          <cell r="F3642">
            <v>250.09</v>
          </cell>
        </row>
        <row r="3643">
          <cell r="A3643" t="str">
            <v>22-41</v>
          </cell>
          <cell r="B3643" t="str">
            <v>Supply and fix pre painted Galvd iron (PPGI) steel sheets for steel 'K' span from 6.096M to 7.620M using 0.5mm thick sheet @ 4.166kg/sqm complete all as specified.</v>
          </cell>
          <cell r="D3643" t="str">
            <v>Sqm</v>
          </cell>
          <cell r="E3643" t="str">
            <v>22-41</v>
          </cell>
          <cell r="F3643">
            <v>1423.08</v>
          </cell>
        </row>
        <row r="3644">
          <cell r="A3644" t="str">
            <v>22-42</v>
          </cell>
          <cell r="B3644" t="str">
            <v>Supply and fix pre painted Galvd iron (PPGI) steel sheets for steel 'K' span from 7.925M to 9.144M using 0.6mm thick sheet @ 4.941kg/sqm complete all as specified.</v>
          </cell>
          <cell r="D3644" t="str">
            <v>Sqm</v>
          </cell>
          <cell r="E3644" t="str">
            <v>22-42</v>
          </cell>
          <cell r="F3644">
            <v>1672.57</v>
          </cell>
        </row>
        <row r="3645">
          <cell r="A3645" t="str">
            <v>22-43</v>
          </cell>
          <cell r="B3645" t="str">
            <v>Supply and fix pre painted Galvd iron (PPGI) steel sheets for steel 'K' span from 9.449M to 10.668M using 0.7mm thick sheet @ 5.705kg/sqm complete all as specified.</v>
          </cell>
          <cell r="D3645" t="str">
            <v>Sqm</v>
          </cell>
          <cell r="E3645" t="str">
            <v>22-43</v>
          </cell>
          <cell r="F3645">
            <v>1911.28</v>
          </cell>
        </row>
        <row r="3646">
          <cell r="A3646" t="str">
            <v>22-44</v>
          </cell>
          <cell r="B3646" t="str">
            <v>Supply and fix pre painted Galvd iron (PPGI) steel sheets for steel 'K' span from 9.973M to 12.192M using 0.8mm thick sheet @ 6.480kg/sqm complete all as specified.</v>
          </cell>
          <cell r="D3646" t="str">
            <v>Sqm</v>
          </cell>
          <cell r="E3646" t="str">
            <v>22-44</v>
          </cell>
          <cell r="F3646">
            <v>2149.9699999999998</v>
          </cell>
        </row>
        <row r="3647">
          <cell r="A3647" t="str">
            <v>22-45</v>
          </cell>
          <cell r="B3647" t="str">
            <v>Supply and fix pre painted Galvd iron (PPGI) steel sheets for steel 'K' span from 12.497M to 19.812M using 0.9mm thick sheet @ 7.244kg/sqm complete all as specified.</v>
          </cell>
          <cell r="D3647" t="str">
            <v>Sqm</v>
          </cell>
          <cell r="E3647" t="str">
            <v>22-45</v>
          </cell>
          <cell r="F3647">
            <v>2381.9899999999998</v>
          </cell>
        </row>
        <row r="3648">
          <cell r="A3648" t="str">
            <v>22-46</v>
          </cell>
          <cell r="B3648" t="str">
            <v>Supply and fix pre painted Galvd iron (PPGI) steel sheets for steel 'K' span from 20.117M to 22.860M using 1.00mm thick sheet @ 8.019kg/sqm complete all as specified.</v>
          </cell>
          <cell r="D3648" t="str">
            <v>Sqm</v>
          </cell>
          <cell r="E3648" t="str">
            <v>22-46</v>
          </cell>
          <cell r="F3648">
            <v>2611.4899999999998</v>
          </cell>
        </row>
        <row r="3649">
          <cell r="A3649" t="str">
            <v>22-47</v>
          </cell>
          <cell r="B3649" t="str">
            <v>Supply and fix pre painted Galvd iron (PPGI) steel sheets for steel 'K' span from 22.860M to 25.908M using 1.2mm thick sheet @ 9.548kg/sqm complete all as specified.</v>
          </cell>
          <cell r="D3649" t="str">
            <v>Sqm</v>
          </cell>
          <cell r="E3649" t="str">
            <v>22-47</v>
          </cell>
          <cell r="F3649">
            <v>3074.36</v>
          </cell>
        </row>
        <row r="3650">
          <cell r="A3650" t="str">
            <v>22-48</v>
          </cell>
          <cell r="B3650" t="str">
            <v>Supply and fix pre painted Galvd iron (PPGI) steel sheets for steel 'K' span from 26.213M to 32.004M using 1.3mm thick sheet @ 10.323kg/sqm complete all as specified.</v>
          </cell>
          <cell r="D3650" t="str">
            <v>Sqm</v>
          </cell>
          <cell r="E3650" t="str">
            <v>22-48</v>
          </cell>
          <cell r="F3650">
            <v>3298.63</v>
          </cell>
        </row>
        <row r="3651">
          <cell r="A3651" t="str">
            <v>22-49</v>
          </cell>
          <cell r="B3651" t="str">
            <v>Add to item 22-01 to 22-34 for hoisting for each subsequent 4M or part thereof</v>
          </cell>
          <cell r="D3651" t="str">
            <v>Kg</v>
          </cell>
          <cell r="E3651" t="str">
            <v>22-49</v>
          </cell>
          <cell r="F3651">
            <v>0.49</v>
          </cell>
        </row>
        <row r="3652">
          <cell r="A3652" t="str">
            <v>22-50</v>
          </cell>
          <cell r="B3652" t="str">
            <v>Add to item 22-41 to 22-48 for hoisting for each subsequent 4M or part thereof</v>
          </cell>
          <cell r="D3652" t="str">
            <v>Kg</v>
          </cell>
          <cell r="E3652" t="str">
            <v>22-50</v>
          </cell>
          <cell r="F3652">
            <v>3.98</v>
          </cell>
        </row>
        <row r="3653">
          <cell r="A3653" t="str">
            <v>22-51</v>
          </cell>
          <cell r="B3653" t="str">
            <v>Add to item 22-41 to 22-48 for transportation for each subsequent 100M or part thereof</v>
          </cell>
          <cell r="D3653" t="str">
            <v>Kg</v>
          </cell>
          <cell r="E3653" t="str">
            <v>22-51</v>
          </cell>
          <cell r="F3653">
            <v>3.98</v>
          </cell>
        </row>
        <row r="3655">
          <cell r="B3655" t="str">
            <v>23 - DEMOLITION AND DISMANTLING</v>
          </cell>
        </row>
        <row r="3656">
          <cell r="B3656" t="str">
            <v>Concrete</v>
          </cell>
        </row>
        <row r="3657">
          <cell r="A3657" t="str">
            <v>23-01</v>
          </cell>
          <cell r="B3657" t="str">
            <v>Demolition of un reinforced lime or CC and premix carpet etc</v>
          </cell>
          <cell r="D3657" t="str">
            <v>Cum</v>
          </cell>
          <cell r="E3657" t="str">
            <v>23-01</v>
          </cell>
          <cell r="F3657">
            <v>1374.88</v>
          </cell>
        </row>
        <row r="3658">
          <cell r="A3658" t="str">
            <v>23-02</v>
          </cell>
          <cell r="B3658" t="str">
            <v>Add to item 23-01 if dismantled in portions.</v>
          </cell>
          <cell r="D3658" t="str">
            <v>Cum</v>
          </cell>
          <cell r="E3658" t="str">
            <v>23-02</v>
          </cell>
          <cell r="F3658">
            <v>137.51</v>
          </cell>
        </row>
        <row r="3659">
          <cell r="A3659" t="str">
            <v>23-03</v>
          </cell>
          <cell r="B3659" t="str">
            <v xml:space="preserve">Demolition of RCC floor or beams/roof slab etc., separating reinforcement from concrete and cleaning and straightening the same. </v>
          </cell>
          <cell r="D3659" t="str">
            <v>Cum</v>
          </cell>
          <cell r="E3659" t="str">
            <v>23-03</v>
          </cell>
          <cell r="F3659">
            <v>1480.88</v>
          </cell>
        </row>
        <row r="3660">
          <cell r="A3660" t="str">
            <v>23-04</v>
          </cell>
          <cell r="B3660" t="str">
            <v>Demolition of RCC floor or beams/roof slab etc.,  when reinforcement is not required to be separated  from concrete</v>
          </cell>
          <cell r="D3660" t="str">
            <v>Cum</v>
          </cell>
          <cell r="E3660" t="str">
            <v>23-04</v>
          </cell>
          <cell r="F3660">
            <v>1374.88</v>
          </cell>
        </row>
        <row r="3661">
          <cell r="A3661" t="str">
            <v>23-05</v>
          </cell>
          <cell r="B3661" t="str">
            <v xml:space="preserve">Demolition of Sundried brick work burnt brick work or stone masnry laid dry or in mud mortar incl coping quoins etc. </v>
          </cell>
          <cell r="D3661" t="str">
            <v>Cum</v>
          </cell>
          <cell r="E3661" t="str">
            <v>23-05</v>
          </cell>
          <cell r="F3661">
            <v>164.7</v>
          </cell>
        </row>
        <row r="3662">
          <cell r="A3662" t="str">
            <v>23-06</v>
          </cell>
          <cell r="B3662" t="str">
            <v>Add to item 23-05 if dismantled in portions.</v>
          </cell>
          <cell r="D3662" t="str">
            <v>Cum</v>
          </cell>
          <cell r="E3662" t="str">
            <v>23-06</v>
          </cell>
          <cell r="F3662">
            <v>16.48</v>
          </cell>
        </row>
        <row r="3663">
          <cell r="A3663" t="str">
            <v>23-07</v>
          </cell>
          <cell r="B3663" t="str">
            <v>Demolition of walls built in brick work, concrete block, or stone masory, built in lime or cement mortar including pillar, lintels, struts, etc.</v>
          </cell>
          <cell r="D3663" t="str">
            <v>Cum</v>
          </cell>
          <cell r="E3663" t="str">
            <v>23-07</v>
          </cell>
          <cell r="F3663">
            <v>587.34</v>
          </cell>
        </row>
        <row r="3664">
          <cell r="A3664" t="str">
            <v>23-08</v>
          </cell>
          <cell r="B3664" t="str">
            <v>Add to item 23-07 if dismantled in portions.</v>
          </cell>
          <cell r="D3664" t="str">
            <v>Cum</v>
          </cell>
          <cell r="E3664" t="str">
            <v>23-08</v>
          </cell>
          <cell r="F3664">
            <v>137.52000000000001</v>
          </cell>
        </row>
        <row r="3665">
          <cell r="B3665" t="str">
            <v>Mud on roofs</v>
          </cell>
        </row>
        <row r="3666">
          <cell r="A3666" t="str">
            <v>23-09</v>
          </cell>
          <cell r="B3666" t="str">
            <v>Removing mud from roofs including plastering and leeping if any.</v>
          </cell>
          <cell r="D3666" t="str">
            <v>Cum</v>
          </cell>
          <cell r="E3666" t="str">
            <v>23-09</v>
          </cell>
          <cell r="F3666">
            <v>137.49</v>
          </cell>
        </row>
        <row r="3667">
          <cell r="B3667" t="str">
            <v>Floors</v>
          </cell>
        </row>
        <row r="3668">
          <cell r="A3668" t="str">
            <v>23-10</v>
          </cell>
          <cell r="B3668" t="str">
            <v>Take up stone or pre-cast concrete slab floors of any thickness laid in any motar.</v>
          </cell>
          <cell r="D3668" t="str">
            <v>Cum</v>
          </cell>
          <cell r="E3668" t="str">
            <v>23-10</v>
          </cell>
          <cell r="F3668">
            <v>541.71</v>
          </cell>
        </row>
        <row r="3669">
          <cell r="A3669" t="str">
            <v>23-11</v>
          </cell>
          <cell r="B3669" t="str">
            <v>Add to item 23-10 if dismantled in portions.</v>
          </cell>
          <cell r="D3669" t="str">
            <v>Cum</v>
          </cell>
          <cell r="E3669" t="str">
            <v>23-11</v>
          </cell>
          <cell r="F3669">
            <v>22.69</v>
          </cell>
        </row>
        <row r="3670">
          <cell r="B3670" t="str">
            <v>Cutting Openings</v>
          </cell>
        </row>
        <row r="3671">
          <cell r="A3671" t="str">
            <v>23-12</v>
          </cell>
          <cell r="B3671" t="str">
            <v>Cutting through walls, etc., for doors, windows or other opening or enlarging existing openings and from reveals as specified, in sundried  brick work.</v>
          </cell>
          <cell r="D3671" t="str">
            <v>Cum</v>
          </cell>
          <cell r="E3671" t="str">
            <v>23-12</v>
          </cell>
          <cell r="F3671">
            <v>2062.0500000000002</v>
          </cell>
        </row>
        <row r="3672">
          <cell r="A3672" t="str">
            <v>23-13</v>
          </cell>
          <cell r="B3672" t="str">
            <v xml:space="preserve">Cutting through walls, etc., for doors, windows or other opening or enlarging existing openings and from reveals as specified, in burnt brick work, stone masonry or concrete block, in cement morter.                                          </v>
          </cell>
          <cell r="D3672" t="str">
            <v>Cum</v>
          </cell>
          <cell r="E3672" t="str">
            <v>23-13</v>
          </cell>
          <cell r="F3672">
            <v>2205.1</v>
          </cell>
        </row>
        <row r="3673">
          <cell r="A3673" t="str">
            <v>23-14</v>
          </cell>
          <cell r="B3673" t="str">
            <v xml:space="preserve">Cutting through walls, etc., for doors, windows or other opening or enlarging existing openings and from reveals as specified, in  burnt brick work, stone masonry or concrete block, in lime or cement morter.                                          </v>
          </cell>
          <cell r="D3673" t="str">
            <v>Cum</v>
          </cell>
          <cell r="E3673" t="str">
            <v>23-14</v>
          </cell>
          <cell r="F3673">
            <v>2957.33</v>
          </cell>
        </row>
        <row r="3674">
          <cell r="A3674" t="str">
            <v>23-15</v>
          </cell>
          <cell r="B3674" t="str">
            <v xml:space="preserve">Cutting through walls, etc., for doors, windows or other opening or enlarging existing openings and from reveals as specified, in lime or cement concrete.                       </v>
          </cell>
          <cell r="D3674" t="str">
            <v>Cum</v>
          </cell>
          <cell r="E3674" t="str">
            <v>23-15</v>
          </cell>
          <cell r="F3674">
            <v>3116.33</v>
          </cell>
        </row>
        <row r="3675">
          <cell r="A3675" t="str">
            <v>23-16</v>
          </cell>
          <cell r="B3675" t="str">
            <v xml:space="preserve">Cutting through walls, etc., for doors, windows or other opening or enlarging existing openings and from reveals as specified, in reinforcement cement concrete including cutting reinfocement.                                          </v>
          </cell>
          <cell r="D3675" t="str">
            <v>Cum</v>
          </cell>
          <cell r="E3675" t="str">
            <v>23-16</v>
          </cell>
          <cell r="F3675">
            <v>3979.46</v>
          </cell>
        </row>
        <row r="3676">
          <cell r="A3676" t="str">
            <v>23-17</v>
          </cell>
          <cell r="B3676" t="str">
            <v>Cutting small opening for pipes etc., where sur-face area does not exceed 900SqCm and make good around the same, in sundried brick work.</v>
          </cell>
          <cell r="D3676" t="str">
            <v>Cum</v>
          </cell>
          <cell r="E3676" t="str">
            <v>23-17</v>
          </cell>
          <cell r="F3676">
            <v>293.32</v>
          </cell>
        </row>
        <row r="3677">
          <cell r="A3677" t="str">
            <v>23-18</v>
          </cell>
          <cell r="B3677" t="str">
            <v xml:space="preserve">Cutting small opening for pipes etc., where sur-face area does not exceed 900SqCm and make good around the same, in  burnt brick work, stone masonry or concrete block, in mud morter.     </v>
          </cell>
          <cell r="D3677" t="str">
            <v>Cum</v>
          </cell>
          <cell r="E3677" t="str">
            <v>23-18</v>
          </cell>
          <cell r="F3677">
            <v>428</v>
          </cell>
        </row>
        <row r="3678">
          <cell r="A3678" t="str">
            <v>23-19</v>
          </cell>
          <cell r="B3678" t="str">
            <v xml:space="preserve">Cutting small opening for pipes etc., where sur-face area does not exceed 900SqCm and make good around the same, in burnt brick work, stone masonry or concrete block, in lime or cement mortar.                                          </v>
          </cell>
          <cell r="D3678" t="str">
            <v>Cum</v>
          </cell>
          <cell r="E3678" t="str">
            <v>23-19</v>
          </cell>
          <cell r="F3678">
            <v>1412.43</v>
          </cell>
        </row>
        <row r="3679">
          <cell r="A3679" t="str">
            <v>23-20</v>
          </cell>
          <cell r="B3679" t="str">
            <v xml:space="preserve">Cutting small opening for pipes etc., where sur-face area does not exceed 900SqCm and make good around the same, in  lime or cement concrete.                                          </v>
          </cell>
          <cell r="D3679" t="str">
            <v>Cum</v>
          </cell>
          <cell r="E3679" t="str">
            <v>23-20</v>
          </cell>
          <cell r="F3679">
            <v>1611.19</v>
          </cell>
        </row>
        <row r="3680">
          <cell r="A3680" t="str">
            <v>23-21</v>
          </cell>
          <cell r="B3680" t="str">
            <v xml:space="preserve">Cutting small opening for pipes etc., where sur-face area does not exceed 900SqCm and make good around the same, in reinforced  cement concrete  including cutting reinforcements.                                          </v>
          </cell>
          <cell r="D3680" t="str">
            <v>Cum</v>
          </cell>
          <cell r="E3680" t="str">
            <v>23-21</v>
          </cell>
          <cell r="F3680">
            <v>2690.14</v>
          </cell>
        </row>
        <row r="3681">
          <cell r="B3681" t="str">
            <v>Wood Work</v>
          </cell>
        </row>
        <row r="3682">
          <cell r="A3682" t="str">
            <v>23-22</v>
          </cell>
          <cell r="B3682" t="str">
            <v>Cut out and demolish timber in scantlings in any position not else where provided for, clear out nails, etc., remove and stack at site.</v>
          </cell>
          <cell r="D3682" t="str">
            <v>Cum</v>
          </cell>
          <cell r="E3682" t="str">
            <v>23-22</v>
          </cell>
          <cell r="F3682">
            <v>1515.8</v>
          </cell>
        </row>
        <row r="3683">
          <cell r="A3683" t="str">
            <v>23-23</v>
          </cell>
          <cell r="B3683" t="str">
            <v>Cut out and demolish timber boarding (including flooring) or PHARAS,  position not elsewhere provided and stack on site.</v>
          </cell>
          <cell r="D3683" t="str">
            <v>Cum</v>
          </cell>
          <cell r="E3683" t="str">
            <v>23-23</v>
          </cell>
          <cell r="F3683">
            <v>45.47</v>
          </cell>
        </row>
        <row r="3684">
          <cell r="A3684" t="str">
            <v>23-24</v>
          </cell>
          <cell r="B3684" t="str">
            <v>Cut out and demolish ballies any diameter.</v>
          </cell>
          <cell r="D3684" t="str">
            <v>Sqm</v>
          </cell>
          <cell r="E3684" t="str">
            <v>23-24</v>
          </cell>
          <cell r="F3684">
            <v>15.16</v>
          </cell>
        </row>
        <row r="3685">
          <cell r="B3685" t="str">
            <v>Iron and steel work</v>
          </cell>
        </row>
        <row r="3686">
          <cell r="A3686" t="str">
            <v>23-25</v>
          </cell>
          <cell r="B3686" t="str">
            <v>Taking down CI (iron or AC)  flue(or smoke) pipe, eave gutters, rain water pipes, valley gutters  or flashings, ridges and hips, including bends, swan necks, shoes,etc., or any supports or brackets there to (Gutters, flashing ridges and hips to be measure</v>
          </cell>
          <cell r="D3686" t="str">
            <v>Metre</v>
          </cell>
          <cell r="E3686" t="str">
            <v>23-25</v>
          </cell>
          <cell r="F3686">
            <v>47.37</v>
          </cell>
        </row>
        <row r="3687">
          <cell r="A3687" t="str">
            <v>23-26</v>
          </cell>
          <cell r="B3687" t="str">
            <v>Dismentle steel or iron work of any description and in any position not else where provided for</v>
          </cell>
          <cell r="D3687" t="str">
            <v>Kg</v>
          </cell>
          <cell r="E3687" t="str">
            <v>23-26</v>
          </cell>
          <cell r="F3687">
            <v>7.87</v>
          </cell>
        </row>
        <row r="3688">
          <cell r="A3688" t="str">
            <v>23-27</v>
          </cell>
          <cell r="B3688" t="str">
            <v>Any position not elsewhere provide for, Dismantle to remove iron or steel sheeting in hearths covering to doors, frames, curbs, mangers, and similar fittings , any description or gauge.</v>
          </cell>
          <cell r="D3688" t="str">
            <v>Sqm</v>
          </cell>
          <cell r="E3688" t="str">
            <v>23-27</v>
          </cell>
          <cell r="F3688">
            <v>28.43</v>
          </cell>
        </row>
        <row r="3689">
          <cell r="B3689" t="str">
            <v>Roofs etc.,</v>
          </cell>
        </row>
        <row r="3690">
          <cell r="A3690" t="str">
            <v>23-28</v>
          </cell>
          <cell r="B3690" t="str">
            <v>Dismantle asbestos cement corrugated sheets or corrugated iron plain sheeting to walls, ceiling, etc., including any ridges, hips,vallys, wind ties and barge and eaves boarding (Net area of roof and / or walls measured).</v>
          </cell>
          <cell r="D3690" t="str">
            <v>Sqm</v>
          </cell>
          <cell r="E3690" t="str">
            <v>23-28</v>
          </cell>
          <cell r="F3690">
            <v>31.48</v>
          </cell>
        </row>
        <row r="3691">
          <cell r="B3691" t="str">
            <v>Miscellanneous</v>
          </cell>
        </row>
        <row r="3692">
          <cell r="A3692" t="str">
            <v>23-29</v>
          </cell>
          <cell r="B3692" t="str">
            <v>Dismentling single tiling of brick or PCC in roofs or floors laid in cement mortar including half bricks or block on edge in any position.</v>
          </cell>
          <cell r="D3692" t="str">
            <v>Sqm</v>
          </cell>
          <cell r="E3692" t="str">
            <v>23-29</v>
          </cell>
          <cell r="F3692">
            <v>72.88</v>
          </cell>
        </row>
        <row r="3693">
          <cell r="A3693" t="str">
            <v>23-30</v>
          </cell>
          <cell r="B3693" t="str">
            <v>Dismentling single tiling of brick or PCC in roofs or floorsany other desciption  including any ridges, hips,vallys, wind ties and barge and eaves boarding(Net area of roof  surface meaured, no  aditional allowance for ridges, hips and valleys).</v>
          </cell>
          <cell r="D3693" t="str">
            <v>Sqm</v>
          </cell>
          <cell r="E3693" t="str">
            <v>23-30</v>
          </cell>
          <cell r="F3693">
            <v>109.31</v>
          </cell>
        </row>
        <row r="3694">
          <cell r="A3694" t="str">
            <v>23-31</v>
          </cell>
          <cell r="B3694" t="str">
            <v>Dismentling double tiling of brick or PCC in roofs  laid in cement mortar including half bricks or block on edge in any position.</v>
          </cell>
          <cell r="D3694" t="str">
            <v>Sqm</v>
          </cell>
          <cell r="E3694" t="str">
            <v>23-31</v>
          </cell>
          <cell r="F3694">
            <v>131.18</v>
          </cell>
        </row>
        <row r="3695">
          <cell r="A3695" t="str">
            <v>23-32</v>
          </cell>
          <cell r="B3695" t="str">
            <v>Dismentling double tiling of brick or PCC in roofs or floors any other desciption  including any ridges, hips,vallys, (Net  surface of roof area meaured).</v>
          </cell>
          <cell r="D3695" t="str">
            <v>Sqm</v>
          </cell>
          <cell r="E3695" t="str">
            <v>23-32</v>
          </cell>
          <cell r="F3695">
            <v>196.76</v>
          </cell>
        </row>
        <row r="3696">
          <cell r="A3696" t="str">
            <v>23-33</v>
          </cell>
          <cell r="B3696" t="str">
            <v>Dismantling of shingles to roof (Net surface of roof area measured).</v>
          </cell>
          <cell r="D3696" t="str">
            <v>Sqm</v>
          </cell>
          <cell r="E3696" t="str">
            <v>23-33</v>
          </cell>
          <cell r="F3696">
            <v>36.44</v>
          </cell>
        </row>
        <row r="3697">
          <cell r="A3697" t="str">
            <v>23-34</v>
          </cell>
          <cell r="B3697" t="str">
            <v xml:space="preserve"> Demolish thatching, (Net surface of roof area measured).</v>
          </cell>
          <cell r="D3697" t="str">
            <v>Sqm</v>
          </cell>
          <cell r="E3697" t="str">
            <v>23-34</v>
          </cell>
          <cell r="F3697">
            <v>29.15</v>
          </cell>
        </row>
        <row r="3698">
          <cell r="A3698" t="str">
            <v>23-35</v>
          </cell>
          <cell r="B3698" t="str">
            <v>Taking down bamboo framing, matting  (including matting doors and windows) or trellies work, or tile battens of any number of layers, size , gauge, spacing or discription.</v>
          </cell>
          <cell r="D3698" t="str">
            <v>Sqm</v>
          </cell>
          <cell r="E3698" t="str">
            <v>23-35</v>
          </cell>
          <cell r="F3698">
            <v>18.95</v>
          </cell>
        </row>
        <row r="3699">
          <cell r="A3699" t="str">
            <v>23-36</v>
          </cell>
          <cell r="B3699" t="str">
            <v>Dismantling cloth in ceilings, partitions etc.,including removing fillets and nails.</v>
          </cell>
          <cell r="D3699" t="str">
            <v>Sqm</v>
          </cell>
          <cell r="E3699" t="str">
            <v>23-36</v>
          </cell>
          <cell r="F3699">
            <v>15.16</v>
          </cell>
        </row>
        <row r="3700">
          <cell r="A3700" t="str">
            <v>23-37</v>
          </cell>
          <cell r="B3700" t="str">
            <v>Take down single whole bamboos any girth.</v>
          </cell>
          <cell r="D3700" t="str">
            <v>Meter</v>
          </cell>
          <cell r="E3700" t="str">
            <v>23-37</v>
          </cell>
          <cell r="F3700">
            <v>4.37</v>
          </cell>
        </row>
        <row r="3701">
          <cell r="B3701" t="str">
            <v>Finishing</v>
          </cell>
        </row>
        <row r="3702">
          <cell r="A3702" t="str">
            <v>23-38</v>
          </cell>
          <cell r="B3702" t="str">
            <v>Carefully taking up or down glazed or encaustic tiling to floors, hearth or walls including borders, skirting, mouldings, cappings, etc.,and cement mortar setting but not hacking.</v>
          </cell>
          <cell r="D3702" t="str">
            <v>Sqm</v>
          </cell>
          <cell r="E3702" t="str">
            <v>23-38</v>
          </cell>
          <cell r="F3702">
            <v>104.94</v>
          </cell>
        </row>
        <row r="3703">
          <cell r="B3703" t="str">
            <v>Plumbing and Drains</v>
          </cell>
        </row>
        <row r="3704">
          <cell r="A3704" t="str">
            <v>23-39</v>
          </cell>
          <cell r="B3704" t="str">
            <v>Take down sheet lead in flats, gutters, dormers, flashings, ridges, hips cisterns, etc., and similar work (Not to be paid when gutters, ridges and hips are taken down as part of roofing).</v>
          </cell>
          <cell r="D3704" t="str">
            <v>Sqm</v>
          </cell>
          <cell r="E3704" t="str">
            <v>23-39</v>
          </cell>
          <cell r="F3704">
            <v>2.33</v>
          </cell>
        </row>
        <row r="3706">
          <cell r="B3706" t="str">
            <v>24 - INTERNAL ELECTRIFICATION</v>
          </cell>
        </row>
        <row r="3707">
          <cell r="B3707" t="str">
            <v xml:space="preserve">Wiring </v>
          </cell>
        </row>
        <row r="3708">
          <cell r="A3708" t="str">
            <v>24-01</v>
          </cell>
          <cell r="B3708" t="str">
            <v xml:space="preserve">*(Deleted being obsolete) One Fan point, one light point, one bell point, controlled by one swithc, wiring complete with PVC sheathed single core cable 3/.029 with clips on hard wood baten  </v>
          </cell>
          <cell r="D3708" t="str">
            <v>Point</v>
          </cell>
          <cell r="E3708" t="str">
            <v>24-01</v>
          </cell>
          <cell r="F3708" t="str">
            <v>_</v>
          </cell>
        </row>
        <row r="3709">
          <cell r="A3709" t="str">
            <v>24-02</v>
          </cell>
          <cell r="B3709" t="str">
            <v xml:space="preserve">*(Deleted being obsolete) One Fan point, one light point, one bell point, controlled by one swithc, wiring complete with PVC sheathed single core cable 3/.029 with clips on hard wood baten </v>
          </cell>
          <cell r="D3709" t="str">
            <v>Point</v>
          </cell>
          <cell r="E3709" t="str">
            <v>24-02</v>
          </cell>
          <cell r="F3709" t="str">
            <v>_</v>
          </cell>
        </row>
        <row r="3710">
          <cell r="A3710" t="str">
            <v>24-03</v>
          </cell>
          <cell r="B3710" t="str">
            <v>*(Deleted being obsolete) Add to item 24-1 or 26-2 if removal only</v>
          </cell>
          <cell r="D3710" t="str">
            <v>Point</v>
          </cell>
          <cell r="E3710" t="str">
            <v>24-03</v>
          </cell>
          <cell r="F3710" t="str">
            <v>_</v>
          </cell>
        </row>
        <row r="3711">
          <cell r="A3711" t="str">
            <v>24-04</v>
          </cell>
          <cell r="B3711" t="str">
            <v>*(Deleted being obsolete)   One Fan point, one light point, one bell point, controlled by one swithc, wiring complete with PVC single core cable 1mm2 in concealed conduit,  stove enameled</v>
          </cell>
          <cell r="D3711" t="str">
            <v>Point</v>
          </cell>
          <cell r="E3711" t="str">
            <v>24-04</v>
          </cell>
          <cell r="F3711" t="str">
            <v>_</v>
          </cell>
        </row>
        <row r="3712">
          <cell r="A3712" t="str">
            <v>24-05</v>
          </cell>
          <cell r="B3712" t="str">
            <v>S/F One Fan point, one light point, one bell point, controlled by one swithc, wiring complete with PVC single core cable 1mm2 in surface conduit,  stove enameled</v>
          </cell>
          <cell r="D3712" t="str">
            <v>Point</v>
          </cell>
          <cell r="E3712" t="str">
            <v>24-05</v>
          </cell>
          <cell r="F3712">
            <v>2202.0300000000002</v>
          </cell>
        </row>
        <row r="3713">
          <cell r="A3713" t="str">
            <v>24-06</v>
          </cell>
          <cell r="B3713" t="str">
            <v>S/F One Fan point, one light point, one bell point, controlled by one swithc, wiring complete with PVC single core cable 1mm2 in surface flame proof conduit,  stove enameled</v>
          </cell>
          <cell r="D3713" t="str">
            <v>Point</v>
          </cell>
          <cell r="E3713" t="str">
            <v>24-06</v>
          </cell>
          <cell r="F3713">
            <v>3875.4</v>
          </cell>
        </row>
        <row r="3714">
          <cell r="A3714" t="str">
            <v>24-07</v>
          </cell>
          <cell r="B3714" t="str">
            <v xml:space="preserve">S/F One Fan point, one light point, one bell point, controlled by one swithc, wiring complete with PVC single core cable 1mm2 in concealed PVC conduit, stove enameled </v>
          </cell>
          <cell r="D3714" t="str">
            <v>Point</v>
          </cell>
          <cell r="E3714" t="str">
            <v>24-07</v>
          </cell>
          <cell r="F3714">
            <v>1578.92</v>
          </cell>
        </row>
        <row r="3715">
          <cell r="A3715" t="str">
            <v>24-08</v>
          </cell>
          <cell r="B3715" t="str">
            <v>S/F One Fan point, one light point, one bell point, controlled by one swithc, wiring complete with PVC single core cable 1mm2 in surface PVC conduit,stove enameled,</v>
          </cell>
          <cell r="D3715" t="str">
            <v>Point</v>
          </cell>
          <cell r="E3715" t="str">
            <v>24-08</v>
          </cell>
          <cell r="F3715">
            <v>1040.96</v>
          </cell>
        </row>
        <row r="3716">
          <cell r="A3716" t="str">
            <v>24-09</v>
          </cell>
          <cell r="B3716" t="str">
            <v>*(Deleted being obsolete) One Fan point, one light point, one bell point, controlled by one swithc, wiring complete with PVC single core cable 1.5mm2 in concealed conduit, stove enamelled</v>
          </cell>
          <cell r="D3716" t="str">
            <v>Point</v>
          </cell>
          <cell r="E3716" t="str">
            <v>24-09</v>
          </cell>
          <cell r="F3716" t="str">
            <v>_</v>
          </cell>
        </row>
        <row r="3717">
          <cell r="A3717" t="str">
            <v>24-10</v>
          </cell>
          <cell r="B3717" t="str">
            <v>S/F One Fan point, one light point, one bell point, controlled by one swithc, wiring complete with PVC single core cable 1.5mm2 in Surface conduit,  stove enamelled</v>
          </cell>
          <cell r="D3717" t="str">
            <v>Point</v>
          </cell>
          <cell r="E3717" t="str">
            <v>24-10</v>
          </cell>
          <cell r="F3717">
            <v>2330.58</v>
          </cell>
        </row>
        <row r="3718">
          <cell r="A3718" t="str">
            <v>24-11</v>
          </cell>
          <cell r="B3718" t="str">
            <v>S/F One Fan point, one light point, one bell point, controlled by one swithc, wiring complete with PVC single core cable 1.5mm2 in surface flame proof conduit, stove enameled</v>
          </cell>
          <cell r="D3718" t="str">
            <v>Point</v>
          </cell>
          <cell r="E3718" t="str">
            <v>24-11</v>
          </cell>
          <cell r="F3718">
            <v>4003.95</v>
          </cell>
        </row>
        <row r="3719">
          <cell r="A3719" t="str">
            <v>24-12</v>
          </cell>
          <cell r="B3719" t="str">
            <v>One Fan point, one light point, one bell point, controlled by one swithc, wiring complete with PVC single core cable 1.5mm2 in concealed PVC conduit, stove enameled, S/F</v>
          </cell>
          <cell r="D3719" t="str">
            <v>Point</v>
          </cell>
          <cell r="E3719" t="str">
            <v>24-12</v>
          </cell>
          <cell r="F3719">
            <v>1707.47</v>
          </cell>
        </row>
        <row r="3720">
          <cell r="A3720" t="str">
            <v>24-13</v>
          </cell>
          <cell r="B3720" t="str">
            <v>S/F One Fan point, one light point, one bell point, controlled by one swithc, wiring complete with PVC single core cable 1.5mm2 in surface PVC conduit,  stove enameled</v>
          </cell>
          <cell r="D3720" t="str">
            <v>Point</v>
          </cell>
          <cell r="E3720" t="str">
            <v>24-13</v>
          </cell>
          <cell r="F3720">
            <v>1169.51</v>
          </cell>
        </row>
        <row r="3721">
          <cell r="A3721" t="str">
            <v>24-14</v>
          </cell>
          <cell r="B3721" t="str">
            <v>Same as item 24-4 or 24-9 but fixing only.</v>
          </cell>
          <cell r="D3721" t="str">
            <v>Point</v>
          </cell>
          <cell r="E3721" t="str">
            <v>24-14</v>
          </cell>
          <cell r="F3721">
            <v>994.74</v>
          </cell>
        </row>
        <row r="3722">
          <cell r="A3722" t="str">
            <v>24-15</v>
          </cell>
          <cell r="B3722" t="str">
            <v>Same as item 24-5 or 24-10 but fixing only.</v>
          </cell>
          <cell r="D3722" t="str">
            <v>Point</v>
          </cell>
          <cell r="E3722" t="str">
            <v>24-15</v>
          </cell>
          <cell r="F3722">
            <v>619.79999999999995</v>
          </cell>
        </row>
        <row r="3723">
          <cell r="A3723" t="str">
            <v>24-16</v>
          </cell>
          <cell r="B3723" t="str">
            <v>Same as item 24-6 or 24-11 but fixing only.</v>
          </cell>
          <cell r="D3723" t="str">
            <v>Point</v>
          </cell>
          <cell r="E3723" t="str">
            <v>24-16</v>
          </cell>
          <cell r="F3723">
            <v>619.79999999999995</v>
          </cell>
        </row>
        <row r="3724">
          <cell r="A3724" t="str">
            <v>24-17</v>
          </cell>
          <cell r="B3724" t="str">
            <v>Same as item 24-7 or 24-12 but fixing only.</v>
          </cell>
          <cell r="D3724" t="str">
            <v>Point</v>
          </cell>
          <cell r="E3724" t="str">
            <v>24-17</v>
          </cell>
          <cell r="F3724">
            <v>994.74</v>
          </cell>
        </row>
        <row r="3725">
          <cell r="A3725" t="str">
            <v>24-18</v>
          </cell>
          <cell r="B3725" t="str">
            <v>Same as item 24-8 or 24-13 but fixing only.</v>
          </cell>
          <cell r="D3725" t="str">
            <v>Point</v>
          </cell>
          <cell r="E3725" t="str">
            <v>24-18</v>
          </cell>
          <cell r="F3725">
            <v>413.2</v>
          </cell>
        </row>
        <row r="3726">
          <cell r="A3726" t="str">
            <v>24-19</v>
          </cell>
          <cell r="B3726" t="str">
            <v>Add to item 24-4, 24-9 or 24-14 if removal only</v>
          </cell>
          <cell r="D3726" t="str">
            <v>Point</v>
          </cell>
          <cell r="E3726" t="str">
            <v>24-19</v>
          </cell>
          <cell r="F3726">
            <v>413.2</v>
          </cell>
        </row>
        <row r="3727">
          <cell r="A3727" t="str">
            <v>24-20</v>
          </cell>
          <cell r="B3727" t="str">
            <v>Add to item 24-5, 24-10 or 24-15 if removal only</v>
          </cell>
          <cell r="D3727" t="str">
            <v>Point</v>
          </cell>
          <cell r="E3727" t="str">
            <v>24-20</v>
          </cell>
          <cell r="F3727">
            <v>206.6</v>
          </cell>
        </row>
        <row r="3728">
          <cell r="A3728" t="str">
            <v>24-21</v>
          </cell>
          <cell r="B3728" t="str">
            <v>Add to item 24-6, 24-11 or 24-16 if removal only</v>
          </cell>
          <cell r="D3728" t="str">
            <v>Point</v>
          </cell>
          <cell r="E3728" t="str">
            <v>24-21</v>
          </cell>
          <cell r="F3728">
            <v>206.6</v>
          </cell>
        </row>
        <row r="3729">
          <cell r="A3729" t="str">
            <v>24-22</v>
          </cell>
          <cell r="B3729" t="str">
            <v>Add to item 24-7, 24-12 or 24-17 if removal only</v>
          </cell>
          <cell r="D3729" t="str">
            <v>Point</v>
          </cell>
          <cell r="E3729" t="str">
            <v>24-22</v>
          </cell>
          <cell r="F3729">
            <v>413.2</v>
          </cell>
        </row>
        <row r="3730">
          <cell r="A3730" t="str">
            <v>24-23</v>
          </cell>
          <cell r="B3730" t="str">
            <v>Add to item 24 -8, 24-13 or 24-18 if removal only</v>
          </cell>
          <cell r="D3730" t="str">
            <v>Point</v>
          </cell>
          <cell r="E3730" t="str">
            <v>24-23</v>
          </cell>
          <cell r="F3730">
            <v>206.6</v>
          </cell>
        </row>
        <row r="3731">
          <cell r="A3731" t="str">
            <v>24-24</v>
          </cell>
          <cell r="B3731" t="str">
            <v xml:space="preserve">*(Deleted being obsolete) One Fan point, one light point, one bell point, controlled by one swithc, wiring complete with PVC sheathed single core cable 3/.029 with clips on hard wood baten but without baten </v>
          </cell>
          <cell r="D3731" t="str">
            <v>Point</v>
          </cell>
          <cell r="E3731" t="str">
            <v>24-24</v>
          </cell>
          <cell r="F3731" t="str">
            <v>_</v>
          </cell>
        </row>
        <row r="3732">
          <cell r="A3732" t="str">
            <v>24-25</v>
          </cell>
          <cell r="B3732" t="str">
            <v xml:space="preserve">*(Deleted being obsolete) Fixing only of One Fan point, one light point, one bell point, controlled by one swithc, wiring complete with PVC sheathed single core cable 3/.029 with clips on hard wood baten but without baten. </v>
          </cell>
          <cell r="D3732" t="str">
            <v>Point</v>
          </cell>
          <cell r="E3732" t="str">
            <v>24-25</v>
          </cell>
          <cell r="F3732" t="str">
            <v>_</v>
          </cell>
        </row>
        <row r="3733">
          <cell r="A3733" t="str">
            <v>24-26</v>
          </cell>
          <cell r="B3733" t="str">
            <v>*(Deleted being obsolete) Add to item 24-24or 24-25 if removal only</v>
          </cell>
          <cell r="D3733" t="str">
            <v>Point</v>
          </cell>
          <cell r="E3733" t="str">
            <v>24-26</v>
          </cell>
          <cell r="F3733" t="str">
            <v>_</v>
          </cell>
        </row>
        <row r="3734">
          <cell r="A3734" t="str">
            <v>24-27</v>
          </cell>
          <cell r="B3734" t="str">
            <v>S/F One Fan point, one light point, one bell point, controlled by one swithc, wiring complete with PVC single core cable 1mm2 in surface conduit,  stove enameled, but without conduit,</v>
          </cell>
          <cell r="D3734" t="str">
            <v>Point</v>
          </cell>
          <cell r="E3734" t="str">
            <v>24-27</v>
          </cell>
          <cell r="F3734">
            <v>501.35</v>
          </cell>
        </row>
        <row r="3735">
          <cell r="A3735" t="str">
            <v>24-28</v>
          </cell>
          <cell r="B3735" t="str">
            <v>Fixing only of One Fan point, one light point, one bell point, controlled by one swithc, wiring complete with PVC single core cable 1mm2 in surface conduit, stove enameled, but without conduit,</v>
          </cell>
          <cell r="D3735" t="str">
            <v>Point</v>
          </cell>
          <cell r="E3735" t="str">
            <v>24-28</v>
          </cell>
          <cell r="F3735">
            <v>206.6</v>
          </cell>
        </row>
        <row r="3736">
          <cell r="A3736" t="str">
            <v>24-29</v>
          </cell>
          <cell r="B3736" t="str">
            <v>Add to item 24-27or 24-28 if removal only</v>
          </cell>
          <cell r="D3736" t="str">
            <v>Point</v>
          </cell>
          <cell r="E3736" t="str">
            <v>24-29</v>
          </cell>
          <cell r="F3736">
            <v>91.06</v>
          </cell>
        </row>
        <row r="3737">
          <cell r="A3737" t="str">
            <v>24-30</v>
          </cell>
          <cell r="B3737" t="str">
            <v xml:space="preserve">One Fan point, one light point, one bell point, controlled by one swithc, wiring complete with PVC single core cable 1.5mm2 in concealed conduit,  stove enameled,but without conduit, </v>
          </cell>
          <cell r="D3737" t="str">
            <v>Point</v>
          </cell>
          <cell r="E3737" t="str">
            <v>24-30</v>
          </cell>
          <cell r="F3737">
            <v>629.91</v>
          </cell>
        </row>
        <row r="3738">
          <cell r="A3738" t="str">
            <v>24-31</v>
          </cell>
          <cell r="B3738" t="str">
            <v xml:space="preserve"> One Fan point, one light point, one bell point, controlled by one swithc, wiring complete with PVC single core cable 1.5mm2 in concealed conduit,stove enameled,but without conduit, </v>
          </cell>
          <cell r="D3738" t="str">
            <v>Point</v>
          </cell>
          <cell r="E3738" t="str">
            <v>24-31</v>
          </cell>
          <cell r="F3738">
            <v>206.6</v>
          </cell>
        </row>
        <row r="3739">
          <cell r="A3739" t="str">
            <v>24-32</v>
          </cell>
          <cell r="B3739" t="str">
            <v xml:space="preserve">Add to item 24-30or 24-31 if removal only </v>
          </cell>
          <cell r="D3739" t="str">
            <v>Point</v>
          </cell>
          <cell r="E3739" t="str">
            <v>24-32</v>
          </cell>
          <cell r="F3739">
            <v>103.31</v>
          </cell>
        </row>
        <row r="3740">
          <cell r="A3740" t="str">
            <v>24-33</v>
          </cell>
          <cell r="B3740" t="str">
            <v xml:space="preserve">*(Deleted being obsolete) Add for each additional light point on same switch circuit/additional circuit control by more than one swithch wiring complete with PVC sheated single core cable 3/.029 with clip on hard wood batten . </v>
          </cell>
          <cell r="D3740" t="str">
            <v>Point</v>
          </cell>
          <cell r="E3740" t="str">
            <v>24-33</v>
          </cell>
          <cell r="F3740" t="str">
            <v>_</v>
          </cell>
        </row>
        <row r="3741">
          <cell r="A3741" t="str">
            <v>24-34</v>
          </cell>
          <cell r="B3741" t="str">
            <v>*(Deleted being obsolete) Same as item 24-33 but fixing only.</v>
          </cell>
          <cell r="D3741" t="str">
            <v>Point</v>
          </cell>
          <cell r="E3741" t="str">
            <v>24-34</v>
          </cell>
          <cell r="F3741" t="str">
            <v>_</v>
          </cell>
        </row>
        <row r="3742">
          <cell r="A3742" t="str">
            <v>24-35</v>
          </cell>
          <cell r="B3742" t="str">
            <v xml:space="preserve">*(Deleted being obsolete) Add to item 24-33or 24-34 if removal only </v>
          </cell>
          <cell r="D3742" t="str">
            <v>Point</v>
          </cell>
          <cell r="E3742" t="str">
            <v>24-35</v>
          </cell>
          <cell r="F3742" t="str">
            <v>_</v>
          </cell>
        </row>
        <row r="3743">
          <cell r="A3743" t="str">
            <v>24-36</v>
          </cell>
          <cell r="B3743" t="str">
            <v xml:space="preserve">*(Deleted being obsolete) Add for each additional light point on same switch circuit/additional circuit one bell point controlled by more than one push swithch wiring complete with PVC single core cable 1mm2 in concealed conduit, stove enameled S/F. </v>
          </cell>
          <cell r="D3743" t="str">
            <v>Point</v>
          </cell>
          <cell r="E3743" t="str">
            <v>24-36</v>
          </cell>
          <cell r="F3743" t="str">
            <v>_</v>
          </cell>
        </row>
        <row r="3744">
          <cell r="A3744" t="str">
            <v>24-37</v>
          </cell>
          <cell r="B3744" t="str">
            <v xml:space="preserve">Add for each additional light point on same switch circuit/additional circuit one bell point controlled by more than one push swithch wiring complete with PVC single core cable 1mm2 in surface conduit, stove enameled S/F. </v>
          </cell>
          <cell r="D3744" t="str">
            <v>Point</v>
          </cell>
          <cell r="E3744" t="str">
            <v>24-37</v>
          </cell>
          <cell r="F3744">
            <v>891.79</v>
          </cell>
        </row>
        <row r="3745">
          <cell r="A3745" t="str">
            <v>24-38</v>
          </cell>
          <cell r="B3745" t="str">
            <v xml:space="preserve">Add for each additional light point on same switch circuit/additional circuit one bell point controlled by more than one push swithch wiring complete with PVC single core cable 1mm2 in frame proof conduit,  stove enameled S/F. </v>
          </cell>
          <cell r="D3745" t="str">
            <v>Point</v>
          </cell>
          <cell r="E3745" t="str">
            <v>24-38</v>
          </cell>
          <cell r="F3745">
            <v>1501.24</v>
          </cell>
        </row>
        <row r="3746">
          <cell r="A3746" t="str">
            <v>24-39</v>
          </cell>
          <cell r="B3746" t="str">
            <v xml:space="preserve">Add for each additional light point on same switch circuit/additional circuit one bell point controlled by more than one push swithch wiring complete with PVC single core cable 1mm2 in concealed PVC conduit, stove enameled S/F. </v>
          </cell>
          <cell r="D3746" t="str">
            <v>Point</v>
          </cell>
          <cell r="E3746" t="str">
            <v>24-39</v>
          </cell>
          <cell r="F3746">
            <v>601.5</v>
          </cell>
        </row>
        <row r="3747">
          <cell r="A3747" t="str">
            <v>24-40</v>
          </cell>
          <cell r="B3747" t="str">
            <v xml:space="preserve">Add for each additional light point on same switch circuit/additional circuit one bell point controlled by more than one push swithch wiring complete with PVC single core cable 1mm2 in surface PVC conduit,  stove enameled S/F. </v>
          </cell>
          <cell r="D3747" t="str">
            <v>Point</v>
          </cell>
          <cell r="E3747" t="str">
            <v>24-40</v>
          </cell>
          <cell r="F3747">
            <v>615.09</v>
          </cell>
        </row>
        <row r="3748">
          <cell r="A3748" t="str">
            <v>24-41</v>
          </cell>
          <cell r="B3748" t="str">
            <v xml:space="preserve">Add for each additional light point on same switch circuit/additional circuit one bell point controlled by more than one push swithch wiring complete with PVC single core cable 1.5mm2 in concealed conduit,  stove enameled S/F. </v>
          </cell>
          <cell r="D3748" t="str">
            <v>Point</v>
          </cell>
          <cell r="E3748" t="str">
            <v>24-41</v>
          </cell>
          <cell r="F3748">
            <v>966.58</v>
          </cell>
        </row>
        <row r="3749">
          <cell r="A3749" t="str">
            <v>24-42</v>
          </cell>
          <cell r="B3749" t="str">
            <v xml:space="preserve">Add for each additional light point on same switch circuit/additional circuit one bell point controlled by more than one push swithch wiring complete with PVC single core cable 1.5mm2 in surface conduit, stove enameled S/F. </v>
          </cell>
          <cell r="D3749" t="str">
            <v>Point</v>
          </cell>
          <cell r="E3749" t="str">
            <v>24-42</v>
          </cell>
          <cell r="F3749">
            <v>1020.34</v>
          </cell>
        </row>
        <row r="3750">
          <cell r="A3750" t="str">
            <v>24-43</v>
          </cell>
          <cell r="B3750" t="str">
            <v xml:space="preserve">Add for each additional light point on same switch circuit/additional circuit one bell point controlled by more than one push swithch wiring complete with PVC single core cable 1.5mm2 in flame proof conduit,  stove enameled S/F. </v>
          </cell>
          <cell r="D3750" t="str">
            <v>Point</v>
          </cell>
          <cell r="E3750" t="str">
            <v>24-43</v>
          </cell>
          <cell r="F3750">
            <v>1629.79</v>
          </cell>
        </row>
        <row r="3751">
          <cell r="A3751" t="str">
            <v>24-44</v>
          </cell>
          <cell r="B3751" t="str">
            <v xml:space="preserve">Add for each additional light point on same switch circuit/additional circuit one bell point controlled by more than one push swithch wiring complete with PVC single core cable 1.5mm2 in concealed PVC conduit, stove enameled S/F. </v>
          </cell>
          <cell r="D3751" t="str">
            <v>Point</v>
          </cell>
          <cell r="E3751" t="str">
            <v>24-44</v>
          </cell>
          <cell r="F3751">
            <v>730.05</v>
          </cell>
        </row>
        <row r="3752">
          <cell r="A3752" t="str">
            <v>24-45</v>
          </cell>
          <cell r="B3752" t="str">
            <v xml:space="preserve">Add for each additional light point on same switch circuit/additional circuit one bell point controlled by more than one push swithch wiring complete with PVC single core cable 1.5mm2 in surface PVC conduit, stove enameled S/F. </v>
          </cell>
          <cell r="D3752" t="str">
            <v>Point</v>
          </cell>
          <cell r="E3752" t="str">
            <v>24-45</v>
          </cell>
          <cell r="F3752">
            <v>743.64</v>
          </cell>
        </row>
        <row r="3753">
          <cell r="A3753" t="str">
            <v>24-46</v>
          </cell>
          <cell r="B3753" t="str">
            <v>Same as item 24-36 or 24-41 but fixing only</v>
          </cell>
          <cell r="D3753" t="str">
            <v>Point</v>
          </cell>
          <cell r="E3753" t="str">
            <v>24-46</v>
          </cell>
          <cell r="F3753">
            <v>206.6</v>
          </cell>
        </row>
        <row r="3754">
          <cell r="A3754" t="str">
            <v>24-47</v>
          </cell>
          <cell r="B3754" t="str">
            <v>Same as item 24-37 or 24-42 but fixing only</v>
          </cell>
          <cell r="D3754" t="str">
            <v>Point</v>
          </cell>
          <cell r="E3754" t="str">
            <v>24-47</v>
          </cell>
          <cell r="F3754">
            <v>154.94999999999999</v>
          </cell>
        </row>
        <row r="3755">
          <cell r="A3755" t="str">
            <v>24-48</v>
          </cell>
          <cell r="B3755" t="str">
            <v>Same as item 24-38 or 24-43 but fixing only</v>
          </cell>
          <cell r="D3755" t="str">
            <v>Point</v>
          </cell>
          <cell r="E3755" t="str">
            <v>24-48</v>
          </cell>
          <cell r="F3755">
            <v>206.6</v>
          </cell>
        </row>
        <row r="3756">
          <cell r="A3756" t="str">
            <v>24-49</v>
          </cell>
          <cell r="B3756" t="str">
            <v>Same as item 24-39 or 24-44 but fixing only</v>
          </cell>
          <cell r="D3756" t="str">
            <v>Point</v>
          </cell>
          <cell r="E3756" t="str">
            <v>24-49</v>
          </cell>
          <cell r="F3756">
            <v>206.6</v>
          </cell>
        </row>
        <row r="3757">
          <cell r="A3757" t="str">
            <v>24-50</v>
          </cell>
          <cell r="B3757" t="str">
            <v>Same as item 24-40 or 24-45 but fixing only</v>
          </cell>
          <cell r="D3757" t="str">
            <v>Point</v>
          </cell>
          <cell r="E3757" t="str">
            <v>24-50</v>
          </cell>
          <cell r="F3757">
            <v>206.6</v>
          </cell>
        </row>
        <row r="3758">
          <cell r="A3758" t="str">
            <v>24-51</v>
          </cell>
          <cell r="B3758" t="str">
            <v xml:space="preserve">Add to item 24-36, 24-41 or 24-46 if removal only </v>
          </cell>
          <cell r="D3758" t="str">
            <v>Point</v>
          </cell>
          <cell r="E3758" t="str">
            <v>24-51</v>
          </cell>
          <cell r="F3758">
            <v>103.31</v>
          </cell>
        </row>
        <row r="3759">
          <cell r="A3759" t="str">
            <v>24-52</v>
          </cell>
          <cell r="B3759" t="str">
            <v xml:space="preserve">Add to item 24-37, 24-42 or 24-47 if removal only </v>
          </cell>
          <cell r="D3759" t="str">
            <v>Point</v>
          </cell>
          <cell r="E3759" t="str">
            <v>24-52</v>
          </cell>
          <cell r="F3759">
            <v>77.47</v>
          </cell>
        </row>
        <row r="3760">
          <cell r="A3760" t="str">
            <v>24-53</v>
          </cell>
          <cell r="B3760" t="str">
            <v xml:space="preserve">Add to item 24-38, 24-43 or 24-48 if removal only </v>
          </cell>
          <cell r="D3760" t="str">
            <v>Point</v>
          </cell>
          <cell r="E3760" t="str">
            <v>24-53</v>
          </cell>
          <cell r="F3760">
            <v>103.31</v>
          </cell>
        </row>
        <row r="3761">
          <cell r="A3761" t="str">
            <v>24-54</v>
          </cell>
          <cell r="B3761" t="str">
            <v xml:space="preserve">Add to item 24-39, 24-44 or 24-49 if removal only </v>
          </cell>
          <cell r="D3761" t="str">
            <v>Point</v>
          </cell>
          <cell r="E3761" t="str">
            <v>24-54</v>
          </cell>
          <cell r="F3761">
            <v>103.31</v>
          </cell>
        </row>
        <row r="3762">
          <cell r="A3762" t="str">
            <v>24-55</v>
          </cell>
          <cell r="B3762" t="str">
            <v xml:space="preserve">Add to item 24-40, 24-45 or 24-50 if removal only </v>
          </cell>
          <cell r="D3762" t="str">
            <v>Point</v>
          </cell>
          <cell r="E3762" t="str">
            <v>24-55</v>
          </cell>
          <cell r="F3762">
            <v>103.31</v>
          </cell>
        </row>
        <row r="3763">
          <cell r="A3763" t="str">
            <v>24-56</v>
          </cell>
          <cell r="B3763" t="str">
            <v xml:space="preserve">*(Deleted being obsolete) Add for each additional light point on same switch circuit/additional circuit for one bell point control by more than one push switch wiring complete with PVC sheated single core cable 3/.029 with clips on hard wood batten S/F. </v>
          </cell>
          <cell r="D3763" t="str">
            <v>Point</v>
          </cell>
          <cell r="E3763" t="str">
            <v>24-56</v>
          </cell>
          <cell r="F3763" t="str">
            <v>_</v>
          </cell>
        </row>
        <row r="3764">
          <cell r="A3764" t="str">
            <v>24-57</v>
          </cell>
          <cell r="B3764" t="str">
            <v>*(Deleted being obsolete) Fixing only of Add for each additional light point on same switch circuit/additional circuit for one bell point control by more than one push switch wiring complete with PVC sheated single core cable 3/.029 with clips on hard woo</v>
          </cell>
          <cell r="D3764" t="str">
            <v>Point</v>
          </cell>
          <cell r="E3764" t="str">
            <v>24-57</v>
          </cell>
          <cell r="F3764" t="str">
            <v>_</v>
          </cell>
        </row>
        <row r="3765">
          <cell r="A3765" t="str">
            <v>24-58</v>
          </cell>
          <cell r="B3765" t="str">
            <v>*(Deleted being obsolete) Add to item 24-56 or 24-57 if removal only</v>
          </cell>
          <cell r="D3765" t="str">
            <v>Point</v>
          </cell>
          <cell r="E3765" t="str">
            <v>24-58</v>
          </cell>
          <cell r="F3765" t="str">
            <v>_</v>
          </cell>
        </row>
        <row r="3766">
          <cell r="A3766" t="str">
            <v>24-59</v>
          </cell>
          <cell r="B3766" t="str">
            <v>*(Deleted being obsolete) Add for each additional light point on same switch circuit/additional circuit for one bell point control by more than one push switch wiring complete with PVC single core cable 1mm2 in concealed conduit,  stove enameled but witho</v>
          </cell>
          <cell r="D3766" t="str">
            <v>Point</v>
          </cell>
          <cell r="E3766" t="str">
            <v>24-59</v>
          </cell>
          <cell r="F3766" t="str">
            <v>_</v>
          </cell>
        </row>
        <row r="3767">
          <cell r="A3767" t="str">
            <v>24-60</v>
          </cell>
          <cell r="B3767" t="str">
            <v>Add for each additional light point on same switch circuit/additional circuit for one bell point control by more than one push switch wiring complete with PVC single core cable 1mm2 in surface conduit,  stove enameled but without conduit S/F.</v>
          </cell>
          <cell r="D3767" t="str">
            <v>Point</v>
          </cell>
          <cell r="E3767" t="str">
            <v>24-60</v>
          </cell>
          <cell r="F3767">
            <v>449.7</v>
          </cell>
        </row>
        <row r="3768">
          <cell r="A3768" t="str">
            <v>24-61</v>
          </cell>
          <cell r="B3768" t="str">
            <v>Add for each additional light point on same switch circuit/additional circuit for one bell point control by more than one push switch wiring complete with PVC single core cable 1mm2 in surface flame proof conduit, stove enameled but without conduit S/F.</v>
          </cell>
          <cell r="D3768" t="str">
            <v>Point</v>
          </cell>
          <cell r="E3768" t="str">
            <v>24-61</v>
          </cell>
          <cell r="F3768">
            <v>449.7</v>
          </cell>
        </row>
        <row r="3769">
          <cell r="A3769" t="str">
            <v>24-62</v>
          </cell>
          <cell r="B3769" t="str">
            <v>Add for each additional light point on same switch circuit/additional circuit for one bell point control by more than one push switch wiring complete with PVC single core cable 1mm2 in concealed PVC conduit,  stove enameled but without conduit S/F.</v>
          </cell>
          <cell r="D3769" t="str">
            <v>Point</v>
          </cell>
          <cell r="E3769" t="str">
            <v>24-62</v>
          </cell>
          <cell r="F3769">
            <v>449.7</v>
          </cell>
        </row>
        <row r="3770">
          <cell r="A3770" t="str">
            <v>24-63</v>
          </cell>
          <cell r="B3770" t="str">
            <v>Add for each additional light point on same switch circuit/additional circuit for one bell point control by more than one push switch wiring complete with PVC single core cable 1mm2 in surface PVC conduit,  stove enameled but without conduit S/F.</v>
          </cell>
          <cell r="D3770" t="str">
            <v>Point</v>
          </cell>
          <cell r="E3770" t="str">
            <v>24-63</v>
          </cell>
          <cell r="F3770">
            <v>449.7</v>
          </cell>
        </row>
        <row r="3771">
          <cell r="A3771" t="str">
            <v>24-64</v>
          </cell>
          <cell r="B3771" t="str">
            <v>*(Deleted being obsolete) Add for each additional light point on same switch circuit/additional circuit for one bell point control by more than one push switch wiring complete with PVC single core cable 1.5mm2 in concealed conduit,  stove enameled but wit</v>
          </cell>
          <cell r="D3771" t="str">
            <v>Point</v>
          </cell>
          <cell r="E3771" t="str">
            <v>24-64</v>
          </cell>
          <cell r="F3771" t="str">
            <v>_</v>
          </cell>
        </row>
        <row r="3772">
          <cell r="A3772" t="str">
            <v>24-65</v>
          </cell>
          <cell r="B3772" t="str">
            <v>Add for each additional light point on same switch circuit/additional circuit for one bell point control by more than one push switch wiring complete with PVC single core cable 1.5mm2 in surface conduit, stove enameled but without conduit S/F.</v>
          </cell>
          <cell r="D3772" t="str">
            <v>Point</v>
          </cell>
          <cell r="E3772" t="str">
            <v>24-65</v>
          </cell>
          <cell r="F3772">
            <v>578.25</v>
          </cell>
        </row>
        <row r="3773">
          <cell r="A3773" t="str">
            <v>24-66</v>
          </cell>
          <cell r="B3773" t="str">
            <v>Add for each additional light point on same switch circuit/additional circuit for one bell point control by more than one push switch wiring complete with PVC single core cable 1.5mm2 in surface frame proof conduit, stove enameled but without conduit S/F.</v>
          </cell>
          <cell r="D3773" t="str">
            <v>Point</v>
          </cell>
          <cell r="E3773" t="str">
            <v>24-66</v>
          </cell>
          <cell r="F3773">
            <v>578.25</v>
          </cell>
        </row>
        <row r="3774">
          <cell r="A3774" t="str">
            <v>24-67</v>
          </cell>
          <cell r="B3774" t="str">
            <v>Add for each additional light point on same switch circuit/additional circuit for one bell point control by more than one push switch wiring complete with PVC single core cable 1.5mm2 in concealed PVC conduit,  stove enameled but without conduit S/F.</v>
          </cell>
          <cell r="D3774" t="str">
            <v>Point</v>
          </cell>
          <cell r="E3774" t="str">
            <v>24-67</v>
          </cell>
          <cell r="F3774">
            <v>578.25</v>
          </cell>
        </row>
        <row r="3775">
          <cell r="A3775" t="str">
            <v>24-68</v>
          </cell>
          <cell r="B3775" t="str">
            <v>Add for each additional light point on same switch circuit/additional circuit for one bell point control by more than one push switch wiring complete with PVC single core cable 1.5mm2 in surface PVC conduit, stove enameled but without conduit S/F.</v>
          </cell>
          <cell r="D3775" t="str">
            <v>Point</v>
          </cell>
          <cell r="E3775" t="str">
            <v>24-68</v>
          </cell>
          <cell r="F3775">
            <v>578.25</v>
          </cell>
        </row>
        <row r="3776">
          <cell r="A3776" t="str">
            <v>24-69</v>
          </cell>
          <cell r="B3776" t="str">
            <v xml:space="preserve">Same as item 24-59 to 24-68 but fixing only. </v>
          </cell>
          <cell r="D3776" t="str">
            <v>Point</v>
          </cell>
          <cell r="E3776" t="str">
            <v>24-69</v>
          </cell>
          <cell r="F3776">
            <v>154.94999999999999</v>
          </cell>
        </row>
        <row r="3777">
          <cell r="A3777" t="str">
            <v>24-70</v>
          </cell>
          <cell r="B3777" t="str">
            <v>Add to item 24-59 to 24-69 if removal only</v>
          </cell>
          <cell r="D3777" t="str">
            <v>Point</v>
          </cell>
          <cell r="E3777" t="str">
            <v>24-70</v>
          </cell>
          <cell r="F3777">
            <v>51.65</v>
          </cell>
        </row>
        <row r="3778">
          <cell r="A3778" t="str">
            <v>24-71</v>
          </cell>
          <cell r="B3778" t="str">
            <v>*(Deleted being obsolete) One light point controled by two way switch wiring complete with PVC sheathed single core cable 3/.029 on hard wood batten S/F.</v>
          </cell>
          <cell r="D3778" t="str">
            <v>Point</v>
          </cell>
          <cell r="E3778" t="str">
            <v>24-71</v>
          </cell>
          <cell r="F3778" t="str">
            <v>_</v>
          </cell>
        </row>
        <row r="3779">
          <cell r="A3779" t="str">
            <v>24-72</v>
          </cell>
          <cell r="B3779" t="str">
            <v>*(Deleted being obsolete) Fixing only of One light point controled by two way switch wiring complete with PVC sheathed single core cable 3/.029 on hard wood batten.</v>
          </cell>
          <cell r="D3779" t="str">
            <v>Point</v>
          </cell>
          <cell r="E3779" t="str">
            <v>24-72</v>
          </cell>
          <cell r="F3779" t="str">
            <v>_</v>
          </cell>
        </row>
        <row r="3780">
          <cell r="A3780" t="str">
            <v>24-73</v>
          </cell>
          <cell r="B3780" t="str">
            <v>*(Deleted being obsolete) Add to item 24-71 or 24-72 if removal only</v>
          </cell>
          <cell r="D3780" t="str">
            <v>Point</v>
          </cell>
          <cell r="E3780" t="str">
            <v>24-73</v>
          </cell>
          <cell r="F3780" t="str">
            <v>_</v>
          </cell>
        </row>
        <row r="3781">
          <cell r="A3781" t="str">
            <v>24-74</v>
          </cell>
          <cell r="B3781" t="str">
            <v>*(Deleted being obsolete) One light point controled by two way switch wiring complete with PVC single core cable 1mm2 in concealed conduit,  stove enemeled S/F.</v>
          </cell>
          <cell r="D3781" t="str">
            <v>Point</v>
          </cell>
          <cell r="E3781" t="str">
            <v>24-74</v>
          </cell>
          <cell r="F3781" t="str">
            <v>_</v>
          </cell>
        </row>
        <row r="3782">
          <cell r="A3782" t="str">
            <v>24-75</v>
          </cell>
          <cell r="B3782" t="str">
            <v>One light point controled by two way switch wiring complete with PVC single core cable 1mm2 in surface conduit,  stove enemeled S/F.</v>
          </cell>
          <cell r="D3782" t="str">
            <v>Point</v>
          </cell>
          <cell r="E3782" t="str">
            <v>24-75</v>
          </cell>
          <cell r="F3782">
            <v>2788.28</v>
          </cell>
        </row>
        <row r="3783">
          <cell r="A3783" t="str">
            <v>24-76</v>
          </cell>
          <cell r="B3783" t="str">
            <v>One light point controled by two way switch wiring complete with PVC single core cable 1mm2 in surface flame proof  conduit,  stove enemeled S/F.</v>
          </cell>
          <cell r="D3783" t="str">
            <v>Point</v>
          </cell>
          <cell r="E3783" t="str">
            <v>24-76</v>
          </cell>
          <cell r="F3783">
            <v>5298.34</v>
          </cell>
        </row>
        <row r="3784">
          <cell r="A3784" t="str">
            <v>24-77</v>
          </cell>
          <cell r="B3784" t="str">
            <v>One light point controled by two way switch wiring complete with PVC single core cable 1mm2 in concealed PVC conduit,  stove enemeled S/F.</v>
          </cell>
          <cell r="D3784" t="str">
            <v>Point</v>
          </cell>
          <cell r="E3784" t="str">
            <v>24-77</v>
          </cell>
          <cell r="F3784">
            <v>1660.15</v>
          </cell>
        </row>
        <row r="3785">
          <cell r="A3785" t="str">
            <v>24-78</v>
          </cell>
          <cell r="B3785" t="str">
            <v>One light point controled by two way switch wiring complete with PVC single core cable 1mm2 in surface PVC conduit,  stove enemeled S/F.</v>
          </cell>
          <cell r="D3785" t="str">
            <v>Point</v>
          </cell>
          <cell r="E3785" t="str">
            <v>24-78</v>
          </cell>
          <cell r="F3785">
            <v>1448.41</v>
          </cell>
        </row>
        <row r="3786">
          <cell r="A3786" t="str">
            <v>24-79</v>
          </cell>
          <cell r="B3786" t="str">
            <v>*(Deleted being obsolete) One light point controled by two way switch wiring complete with PVC single core cable 1.5mm2 in concealed conduit, stove enemeled S/F.</v>
          </cell>
          <cell r="D3786" t="str">
            <v>Point</v>
          </cell>
          <cell r="E3786" t="str">
            <v>24-79</v>
          </cell>
          <cell r="F3786" t="str">
            <v>_</v>
          </cell>
        </row>
        <row r="3787">
          <cell r="A3787" t="str">
            <v>24-80</v>
          </cell>
          <cell r="B3787" t="str">
            <v>One light point controled by two way switch wiring complete with PVC single core cable 1.5mm2 in surface conduit,  stove enemeled S/F.</v>
          </cell>
          <cell r="D3787" t="str">
            <v>Point</v>
          </cell>
          <cell r="E3787" t="str">
            <v>24-80</v>
          </cell>
          <cell r="F3787">
            <v>2942.54</v>
          </cell>
        </row>
        <row r="3788">
          <cell r="A3788" t="str">
            <v>24-81</v>
          </cell>
          <cell r="B3788" t="str">
            <v>One light point controled by two way switch wiring complete with PVC single core cable 1.5mm2 in surface flame proof conduite,  stove enemeled S/F.</v>
          </cell>
          <cell r="D3788" t="str">
            <v>Point</v>
          </cell>
          <cell r="E3788" t="str">
            <v>24-81</v>
          </cell>
          <cell r="F3788">
            <v>5452.6</v>
          </cell>
        </row>
        <row r="3789">
          <cell r="A3789" t="str">
            <v>24-82</v>
          </cell>
          <cell r="B3789" t="str">
            <v>One light point controled by two way switch wiring complete with PVC single core cable 1.5mm2 in concealed PVC conduite,  stove enemeled S/F.</v>
          </cell>
          <cell r="D3789" t="str">
            <v>Point</v>
          </cell>
          <cell r="E3789" t="str">
            <v>24-82</v>
          </cell>
          <cell r="F3789">
            <v>1814.41</v>
          </cell>
        </row>
        <row r="3790">
          <cell r="A3790" t="str">
            <v>24-83</v>
          </cell>
          <cell r="B3790" t="str">
            <v>One light point controled by two way switch wiring complete with PVC single core cable 1.5mm2 in surface PVC conduite,  stove enemeled S/F.</v>
          </cell>
          <cell r="D3790" t="str">
            <v>Point</v>
          </cell>
          <cell r="E3790" t="str">
            <v>24-83</v>
          </cell>
          <cell r="F3790">
            <v>1602.67</v>
          </cell>
        </row>
        <row r="3791">
          <cell r="A3791" t="str">
            <v>24-84</v>
          </cell>
          <cell r="B3791" t="str">
            <v>Same as item 24-74 or 24-79 but fixing only.</v>
          </cell>
          <cell r="D3791" t="str">
            <v>Point</v>
          </cell>
          <cell r="E3791" t="str">
            <v>24-84</v>
          </cell>
          <cell r="F3791">
            <v>994.74</v>
          </cell>
        </row>
        <row r="3792">
          <cell r="A3792" t="str">
            <v>24-85</v>
          </cell>
          <cell r="B3792" t="str">
            <v>Same as item 24-75 or 24-80 but fixing only.</v>
          </cell>
          <cell r="D3792" t="str">
            <v>Point</v>
          </cell>
          <cell r="E3792" t="str">
            <v>24-85</v>
          </cell>
          <cell r="F3792">
            <v>619.79999999999995</v>
          </cell>
        </row>
        <row r="3793">
          <cell r="A3793" t="str">
            <v>24-86</v>
          </cell>
          <cell r="B3793" t="str">
            <v>Same as item 24-76 or 24-81 but fixing only.</v>
          </cell>
          <cell r="D3793" t="str">
            <v>Point</v>
          </cell>
          <cell r="E3793" t="str">
            <v>24-86</v>
          </cell>
          <cell r="F3793">
            <v>619.79999999999995</v>
          </cell>
        </row>
        <row r="3794">
          <cell r="A3794" t="str">
            <v>24-87</v>
          </cell>
          <cell r="B3794" t="str">
            <v>Same as item 24-77 or 24-82 but fixing only.</v>
          </cell>
          <cell r="D3794" t="str">
            <v>Point</v>
          </cell>
          <cell r="E3794" t="str">
            <v>24-87</v>
          </cell>
          <cell r="F3794">
            <v>872.31</v>
          </cell>
        </row>
        <row r="3795">
          <cell r="A3795" t="str">
            <v>24-88</v>
          </cell>
          <cell r="B3795" t="str">
            <v>Same as item 24-78 or 24-83 but fixing only.</v>
          </cell>
          <cell r="D3795" t="str">
            <v>Point</v>
          </cell>
          <cell r="E3795" t="str">
            <v>24-88</v>
          </cell>
          <cell r="F3795">
            <v>619.79999999999995</v>
          </cell>
        </row>
        <row r="3796">
          <cell r="A3796" t="str">
            <v>24-89</v>
          </cell>
          <cell r="B3796" t="str">
            <v>Add to item 24-74 or 24-79 or 24-84 if removal only</v>
          </cell>
          <cell r="D3796" t="str">
            <v>Point</v>
          </cell>
          <cell r="E3796" t="str">
            <v>24-89</v>
          </cell>
          <cell r="F3796">
            <v>374.94</v>
          </cell>
        </row>
        <row r="3797">
          <cell r="A3797" t="str">
            <v>24-90</v>
          </cell>
          <cell r="B3797" t="str">
            <v>Add to item 24-75 or 24-80 or 24-85 if removal only</v>
          </cell>
          <cell r="D3797" t="str">
            <v>Point</v>
          </cell>
          <cell r="E3797" t="str">
            <v>24-90</v>
          </cell>
          <cell r="F3797">
            <v>206.6</v>
          </cell>
        </row>
        <row r="3798">
          <cell r="A3798" t="str">
            <v>24-91</v>
          </cell>
          <cell r="B3798" t="str">
            <v>Add to item 24-76 or 24-81 or 24-86 if removal only</v>
          </cell>
          <cell r="D3798" t="str">
            <v>Point</v>
          </cell>
          <cell r="E3798" t="str">
            <v>24-91</v>
          </cell>
          <cell r="F3798">
            <v>206.6</v>
          </cell>
        </row>
        <row r="3799">
          <cell r="A3799" t="str">
            <v>24-92</v>
          </cell>
          <cell r="B3799" t="str">
            <v>Add to item 24-77 or 24-82 or 24-87 if removal only</v>
          </cell>
          <cell r="D3799" t="str">
            <v>Point</v>
          </cell>
          <cell r="E3799" t="str">
            <v>24-92</v>
          </cell>
          <cell r="F3799">
            <v>374.94</v>
          </cell>
        </row>
        <row r="3800">
          <cell r="A3800" t="str">
            <v>24-93</v>
          </cell>
          <cell r="B3800" t="str">
            <v>Add to item 24-78 or 24-83 or 24-88 if removal only</v>
          </cell>
          <cell r="D3800" t="str">
            <v>Point</v>
          </cell>
          <cell r="E3800" t="str">
            <v>24-93</v>
          </cell>
          <cell r="F3800">
            <v>206.6</v>
          </cell>
        </row>
        <row r="3801">
          <cell r="A3801" t="str">
            <v>24-94</v>
          </cell>
          <cell r="B3801" t="str">
            <v>*(Deleted being obsolete) One light point controled by two way switch, wiring complete with PVC sheathed single core cable 3/.029 with clips on hard wood batten  but without hard wood batten S/F.</v>
          </cell>
          <cell r="D3801" t="str">
            <v>Point</v>
          </cell>
          <cell r="E3801" t="str">
            <v>24-94</v>
          </cell>
          <cell r="F3801" t="str">
            <v>_</v>
          </cell>
        </row>
        <row r="3802">
          <cell r="A3802" t="str">
            <v>24-95</v>
          </cell>
          <cell r="B3802" t="str">
            <v>*(Deleted being obsolete) Fixing only of One light point controled by two way switch, wiring complete with PVC sheathed single core cable 3/.029 with clips but without hard wood batten S/F.</v>
          </cell>
          <cell r="D3802" t="str">
            <v>Point</v>
          </cell>
          <cell r="E3802" t="str">
            <v>24-95</v>
          </cell>
          <cell r="F3802" t="str">
            <v>_</v>
          </cell>
        </row>
        <row r="3803">
          <cell r="A3803" t="str">
            <v>24-96</v>
          </cell>
          <cell r="B3803" t="str">
            <v>*(Deleted being obsolete) Add to item 24-94 or 24-95 if removal only</v>
          </cell>
          <cell r="D3803" t="str">
            <v>Point</v>
          </cell>
          <cell r="E3803" t="str">
            <v>24-96</v>
          </cell>
          <cell r="F3803" t="str">
            <v>_</v>
          </cell>
        </row>
        <row r="3804">
          <cell r="A3804" t="str">
            <v>24-97</v>
          </cell>
          <cell r="B3804" t="str">
            <v>One light point controled by two way switch, wiring complete with PVC single core cable 1mm2 in concealed or surface conduit but with out conduit S/F.</v>
          </cell>
          <cell r="D3804" t="str">
            <v>Point</v>
          </cell>
          <cell r="E3804" t="str">
            <v>24-97</v>
          </cell>
          <cell r="F3804">
            <v>560.6</v>
          </cell>
        </row>
        <row r="3805">
          <cell r="A3805" t="str">
            <v>24-98</v>
          </cell>
          <cell r="B3805" t="str">
            <v>One light point controled by two way switch, wiring complete with PVC single core cable 1.5mm2 in concealed or surface conduit but with out conduit S/F.</v>
          </cell>
          <cell r="D3805" t="str">
            <v>Point</v>
          </cell>
          <cell r="E3805" t="str">
            <v>24-98</v>
          </cell>
          <cell r="F3805">
            <v>629.9</v>
          </cell>
        </row>
        <row r="3806">
          <cell r="A3806" t="str">
            <v>24-99</v>
          </cell>
          <cell r="B3806" t="str">
            <v>Same as item 24-97 or 24-98 but fixing only.</v>
          </cell>
          <cell r="D3806" t="str">
            <v>Point</v>
          </cell>
          <cell r="E3806" t="str">
            <v>24-99</v>
          </cell>
          <cell r="F3806">
            <v>206.6</v>
          </cell>
        </row>
        <row r="3807">
          <cell r="A3807" t="str">
            <v>24-100</v>
          </cell>
          <cell r="B3807" t="str">
            <v>Add to item 24-97 or 24-98 or 24-99 if removal only</v>
          </cell>
          <cell r="D3807" t="str">
            <v>Point</v>
          </cell>
          <cell r="E3807" t="str">
            <v>24-100</v>
          </cell>
          <cell r="F3807">
            <v>103.31</v>
          </cell>
        </row>
        <row r="3808">
          <cell r="A3808" t="str">
            <v>24-101</v>
          </cell>
          <cell r="B3808" t="str">
            <v>*(Deleted being obsolete) Add for each additional light point on same switch curicuit wiring complete with PVC sheathed single core cable 3/.029 with clips hard wood batten S/F.</v>
          </cell>
          <cell r="D3808" t="str">
            <v>Point</v>
          </cell>
          <cell r="E3808" t="str">
            <v>24-101</v>
          </cell>
          <cell r="F3808" t="str">
            <v>_</v>
          </cell>
        </row>
        <row r="3809">
          <cell r="A3809" t="str">
            <v>24-102</v>
          </cell>
          <cell r="B3809" t="str">
            <v>*(Deleted being obsolete) Fixing only of Add for each additional light point on same switch curicuit wiring complete with PVC sheathed single core cable 3/.029 with clips hard wood batten.</v>
          </cell>
          <cell r="D3809" t="str">
            <v>Point</v>
          </cell>
          <cell r="E3809" t="str">
            <v>24-102</v>
          </cell>
          <cell r="F3809" t="str">
            <v>_</v>
          </cell>
        </row>
        <row r="3810">
          <cell r="A3810" t="str">
            <v>24-103</v>
          </cell>
          <cell r="B3810" t="str">
            <v>*(Deleted being obsolete) Add to item 24-101or 24-102 if removal only</v>
          </cell>
          <cell r="D3810" t="str">
            <v>Point</v>
          </cell>
          <cell r="E3810" t="str">
            <v>24-103</v>
          </cell>
          <cell r="F3810" t="str">
            <v>_</v>
          </cell>
        </row>
        <row r="3811">
          <cell r="A3811" t="str">
            <v>24-104</v>
          </cell>
          <cell r="B3811" t="str">
            <v>*(Deleted being obsolete) Add for each additional light point on same switch curicuit wiring complete with PVC single core cable 1mm2 in concealed conduit,  stove enemeled S/F.</v>
          </cell>
          <cell r="D3811" t="str">
            <v>Point</v>
          </cell>
          <cell r="E3811" t="str">
            <v>24-104</v>
          </cell>
          <cell r="F3811" t="str">
            <v>_</v>
          </cell>
        </row>
        <row r="3812">
          <cell r="A3812" t="str">
            <v>24-105</v>
          </cell>
          <cell r="B3812" t="str">
            <v>Add for each additional light point on same switch curicuit wiring complete with PVC single core cable 1mm2 in surface conduit,  stove enemeled S/F.</v>
          </cell>
          <cell r="D3812" t="str">
            <v>Point</v>
          </cell>
          <cell r="E3812" t="str">
            <v>24-105</v>
          </cell>
          <cell r="F3812">
            <v>1145.0899999999999</v>
          </cell>
        </row>
        <row r="3813">
          <cell r="A3813" t="str">
            <v>24-106</v>
          </cell>
          <cell r="B3813" t="str">
            <v>Add for each additional light point on same switch curicuit wiring complete with PVC single core cable 1mm2 in surface flame proof conduit,  stove enemeled S/F.</v>
          </cell>
          <cell r="D3813" t="str">
            <v>Point</v>
          </cell>
          <cell r="E3813" t="str">
            <v>24-106</v>
          </cell>
          <cell r="F3813">
            <v>1981.77</v>
          </cell>
        </row>
        <row r="3814">
          <cell r="A3814" t="str">
            <v>24-107</v>
          </cell>
          <cell r="B3814" t="str">
            <v>Add for each additional light point on same switch curicuit wiring complete with PVC single core cable 1mm2 in concealed PVC conduit,  stove enemeled S/F.</v>
          </cell>
          <cell r="D3814" t="str">
            <v>Point</v>
          </cell>
          <cell r="E3814" t="str">
            <v>24-107</v>
          </cell>
          <cell r="F3814">
            <v>852.66</v>
          </cell>
        </row>
        <row r="3815">
          <cell r="A3815" t="str">
            <v>24-108</v>
          </cell>
          <cell r="B3815" t="str">
            <v>Add for each additional light point on same switch curicuit wiring complete with PVC single core cable 1mm2 in Surface PVC conduit,  stove enemeled S/F.</v>
          </cell>
          <cell r="D3815" t="str">
            <v>Point</v>
          </cell>
          <cell r="E3815" t="str">
            <v>24-108</v>
          </cell>
          <cell r="F3815">
            <v>659.65</v>
          </cell>
        </row>
        <row r="3816">
          <cell r="A3816" t="str">
            <v>24-109</v>
          </cell>
          <cell r="B3816" t="str">
            <v>*(Deleted being obsolete) Add for each additional light point on same switch curicuit wiring complete with PVC single core cable 1.5mm2 in concealed conduit,  stove enemeled S/F.</v>
          </cell>
          <cell r="D3816" t="str">
            <v>Point</v>
          </cell>
          <cell r="E3816" t="str">
            <v>24-109</v>
          </cell>
          <cell r="F3816" t="str">
            <v>_</v>
          </cell>
        </row>
        <row r="3817">
          <cell r="A3817" t="str">
            <v>24-110</v>
          </cell>
          <cell r="B3817" t="str">
            <v>Add for each additional light point on same switch curicuit wiring complete with PVC single core cable 1.5mm2 in surface conduit, stove enemeled S/F.</v>
          </cell>
          <cell r="D3817" t="str">
            <v>Point</v>
          </cell>
          <cell r="E3817" t="str">
            <v>24-110</v>
          </cell>
          <cell r="F3817">
            <v>1273.6400000000001</v>
          </cell>
        </row>
        <row r="3818">
          <cell r="A3818" t="str">
            <v>24-111</v>
          </cell>
          <cell r="B3818" t="str">
            <v>Add for each additional light point on same switch curicuit wiring complete with PVC single core cable 1.5mm2 in  flame proof. conduit,  stove enemeled S/F.</v>
          </cell>
          <cell r="D3818" t="str">
            <v>Point</v>
          </cell>
          <cell r="E3818" t="str">
            <v>24-111</v>
          </cell>
          <cell r="F3818">
            <v>2110.33</v>
          </cell>
        </row>
        <row r="3819">
          <cell r="A3819" t="str">
            <v>24-112</v>
          </cell>
          <cell r="B3819" t="str">
            <v>Add for each additional light point on same switch curicuit wiring complete with PVC single core cable 1.5mm2 in concealed PVC conduit,  stove enemeled S/F.</v>
          </cell>
          <cell r="D3819" t="str">
            <v>Point</v>
          </cell>
          <cell r="E3819" t="str">
            <v>24-112</v>
          </cell>
          <cell r="F3819">
            <v>981.22</v>
          </cell>
        </row>
        <row r="3820">
          <cell r="A3820" t="str">
            <v>24-113</v>
          </cell>
          <cell r="B3820" t="str">
            <v>Add for each additional light point on same switch curicuit wiring complete with PVC single core cable 1.5mm2 in Surface PVC conduit,  stove enemeled S/F.</v>
          </cell>
          <cell r="D3820" t="str">
            <v>Point</v>
          </cell>
          <cell r="E3820" t="str">
            <v>24-113</v>
          </cell>
          <cell r="F3820">
            <v>788.2</v>
          </cell>
        </row>
        <row r="3821">
          <cell r="A3821" t="str">
            <v>24-114</v>
          </cell>
          <cell r="B3821" t="str">
            <v>Same as item 24-104 or 24-109 but fixing only.</v>
          </cell>
          <cell r="D3821" t="str">
            <v>Point</v>
          </cell>
          <cell r="E3821" t="str">
            <v>24-114</v>
          </cell>
          <cell r="F3821">
            <v>413.2</v>
          </cell>
        </row>
        <row r="3822">
          <cell r="A3822" t="str">
            <v>24-115</v>
          </cell>
          <cell r="B3822" t="str">
            <v>Same as item 24-105 or 24-110 but fixing only.</v>
          </cell>
          <cell r="D3822" t="str">
            <v>Point</v>
          </cell>
          <cell r="E3822" t="str">
            <v>24-115</v>
          </cell>
          <cell r="F3822">
            <v>206.6</v>
          </cell>
        </row>
        <row r="3823">
          <cell r="A3823" t="str">
            <v>24-116</v>
          </cell>
          <cell r="B3823" t="str">
            <v>Same as item 24-106 or 24-111 but fixing only.</v>
          </cell>
          <cell r="D3823" t="str">
            <v>Point</v>
          </cell>
          <cell r="E3823" t="str">
            <v>24-116</v>
          </cell>
          <cell r="F3823">
            <v>206.6</v>
          </cell>
        </row>
        <row r="3824">
          <cell r="A3824" t="str">
            <v>24-117</v>
          </cell>
          <cell r="B3824" t="str">
            <v>Same as item 24-107 or 24-112 but fixing only.</v>
          </cell>
          <cell r="D3824" t="str">
            <v>Point</v>
          </cell>
          <cell r="E3824" t="str">
            <v>24-117</v>
          </cell>
          <cell r="F3824">
            <v>413.2</v>
          </cell>
        </row>
        <row r="3825">
          <cell r="A3825" t="str">
            <v>24-118</v>
          </cell>
          <cell r="B3825" t="str">
            <v>Same as item 24-108 or 24-113 but fixing only.</v>
          </cell>
          <cell r="D3825" t="str">
            <v>Point</v>
          </cell>
          <cell r="E3825" t="str">
            <v>24-118</v>
          </cell>
          <cell r="F3825">
            <v>206.6</v>
          </cell>
        </row>
        <row r="3826">
          <cell r="A3826" t="str">
            <v>24-119</v>
          </cell>
          <cell r="B3826" t="str">
            <v xml:space="preserve">Add to item 24-104, 24-109 or 24-114 if removal only </v>
          </cell>
          <cell r="D3826" t="str">
            <v>Point</v>
          </cell>
          <cell r="E3826" t="str">
            <v>24-119</v>
          </cell>
          <cell r="F3826">
            <v>206.6</v>
          </cell>
        </row>
        <row r="3827">
          <cell r="A3827" t="str">
            <v>24-120</v>
          </cell>
          <cell r="B3827" t="str">
            <v xml:space="preserve">Add to item 24-105, 24-110 or 24-115 if removal only </v>
          </cell>
          <cell r="D3827" t="str">
            <v>Point</v>
          </cell>
          <cell r="E3827" t="str">
            <v>24-120</v>
          </cell>
          <cell r="F3827">
            <v>103.31</v>
          </cell>
        </row>
        <row r="3828">
          <cell r="A3828" t="str">
            <v>24-121</v>
          </cell>
          <cell r="B3828" t="str">
            <v xml:space="preserve">Add to item 24-106, 24-111 or 24-116 if removal only </v>
          </cell>
          <cell r="D3828" t="str">
            <v>Point</v>
          </cell>
          <cell r="E3828" t="str">
            <v>24-121</v>
          </cell>
          <cell r="F3828">
            <v>103.31</v>
          </cell>
        </row>
        <row r="3829">
          <cell r="A3829" t="str">
            <v>24-122</v>
          </cell>
          <cell r="B3829" t="str">
            <v xml:space="preserve">Add to item 24-107, 24-112 or 24-117 if removal only </v>
          </cell>
          <cell r="D3829" t="str">
            <v>Point</v>
          </cell>
          <cell r="E3829" t="str">
            <v>24-122</v>
          </cell>
          <cell r="F3829">
            <v>103.31</v>
          </cell>
        </row>
        <row r="3830">
          <cell r="A3830" t="str">
            <v>24-123</v>
          </cell>
          <cell r="B3830" t="str">
            <v xml:space="preserve">Add to item 24-108, 24-113 or 24-118 if removal only </v>
          </cell>
          <cell r="D3830" t="str">
            <v>Point</v>
          </cell>
          <cell r="E3830" t="str">
            <v>24-123</v>
          </cell>
          <cell r="F3830">
            <v>103.31</v>
          </cell>
        </row>
        <row r="3831">
          <cell r="A3831" t="str">
            <v>24-124</v>
          </cell>
          <cell r="B3831" t="str">
            <v>*(Deleted being obsolete) Add for each additional light point on same switch curicuit wiring complete with PVC sheathed single core cable 3/.029 on hard wood batten but without hard wood batten S/F.</v>
          </cell>
          <cell r="D3831" t="str">
            <v>Point</v>
          </cell>
          <cell r="E3831" t="str">
            <v>24-124</v>
          </cell>
          <cell r="F3831" t="str">
            <v>_</v>
          </cell>
        </row>
        <row r="3832">
          <cell r="A3832" t="str">
            <v>24-125</v>
          </cell>
          <cell r="B3832" t="str">
            <v xml:space="preserve">*(Deleted being obsolete) Fixing only of Add for each additional light point on same switch curicuit wiring complete with PVC sheathed single core cable 3/.029 but without hard wood batten S/F. </v>
          </cell>
          <cell r="D3832" t="str">
            <v>Point</v>
          </cell>
          <cell r="E3832" t="str">
            <v>24-125</v>
          </cell>
          <cell r="F3832" t="str">
            <v>_</v>
          </cell>
        </row>
        <row r="3833">
          <cell r="A3833" t="str">
            <v>24-126</v>
          </cell>
          <cell r="B3833" t="str">
            <v xml:space="preserve">*(Deleted being obsolete) Add to item 24-124 or 24-125 if removal only </v>
          </cell>
          <cell r="D3833" t="str">
            <v>Point</v>
          </cell>
          <cell r="E3833" t="str">
            <v>24-126</v>
          </cell>
          <cell r="F3833" t="str">
            <v>_</v>
          </cell>
        </row>
        <row r="3834">
          <cell r="A3834" t="str">
            <v>24-127</v>
          </cell>
          <cell r="B3834" t="str">
            <v>*(Deleted being obsolete) Add for each additional light point on same switch curicuit wiring complete with PVC single core cable 1mm2 in concealed conduit,  stove enemeled but with out conduit S/F</v>
          </cell>
          <cell r="D3834" t="str">
            <v>Point</v>
          </cell>
          <cell r="E3834" t="str">
            <v>24-127</v>
          </cell>
          <cell r="F3834" t="str">
            <v>_</v>
          </cell>
        </row>
        <row r="3835">
          <cell r="A3835" t="str">
            <v>24-128</v>
          </cell>
          <cell r="B3835" t="str">
            <v>Add for each additional light point on same switch curicuit wiring complete with PVC single core cable 1mm2 in surface conduit, stove enemeled but with out conduit S/F</v>
          </cell>
          <cell r="D3835" t="str">
            <v>Point</v>
          </cell>
          <cell r="E3835" t="str">
            <v>24-128</v>
          </cell>
          <cell r="F3835">
            <v>501.35</v>
          </cell>
        </row>
        <row r="3836">
          <cell r="A3836" t="str">
            <v>24-129</v>
          </cell>
          <cell r="B3836" t="str">
            <v>Add for each additional light point on same switch curicuit wiring complete with PVC single core cable 1mm2 in flame proof conduit,  stove enemeled but with out conduit S/F</v>
          </cell>
          <cell r="D3836" t="str">
            <v>Point</v>
          </cell>
          <cell r="E3836" t="str">
            <v>24-129</v>
          </cell>
          <cell r="F3836">
            <v>501.35</v>
          </cell>
        </row>
        <row r="3837">
          <cell r="A3837" t="str">
            <v>24-130</v>
          </cell>
          <cell r="B3837" t="str">
            <v>Add for each additional light point on same switch curicuit wiring complete with PVC single core cable 1mm2 in concealed PVC conduit, stove enemeled but with out conduit S/F</v>
          </cell>
          <cell r="D3837" t="str">
            <v>Point</v>
          </cell>
          <cell r="E3837" t="str">
            <v>24-130</v>
          </cell>
          <cell r="F3837">
            <v>501.35</v>
          </cell>
        </row>
        <row r="3838">
          <cell r="A3838" t="str">
            <v>24-131</v>
          </cell>
          <cell r="B3838" t="str">
            <v>Add for each additional light point on same switch curicuit wiring complete with PVC single core cable 1mm2 in surface PVC conduit,  stove enemeled but with out conduit S/F</v>
          </cell>
          <cell r="D3838" t="str">
            <v>Point</v>
          </cell>
          <cell r="E3838" t="str">
            <v>24-131</v>
          </cell>
          <cell r="F3838">
            <v>501.35</v>
          </cell>
        </row>
        <row r="3839">
          <cell r="A3839" t="str">
            <v>24-132</v>
          </cell>
          <cell r="B3839" t="str">
            <v>Add for each additional light point on same switch curicuit wiring complete with PVC single core cable 1.5mm2 in concealed conduit,  stove enemeled but with out conduit S/F</v>
          </cell>
          <cell r="D3839" t="str">
            <v>Point</v>
          </cell>
          <cell r="E3839" t="str">
            <v>24-132</v>
          </cell>
          <cell r="F3839">
            <v>629.9</v>
          </cell>
        </row>
        <row r="3840">
          <cell r="A3840" t="str">
            <v>24-133</v>
          </cell>
          <cell r="B3840" t="str">
            <v>Add for each additional light point on same switch curicuit wiring complete with PVC single core cable 1.5mm2 in surface conduit, stove enemeled but with out conduit S/F</v>
          </cell>
          <cell r="D3840" t="str">
            <v>Point</v>
          </cell>
          <cell r="E3840" t="str">
            <v>24-133</v>
          </cell>
          <cell r="F3840">
            <v>629.9</v>
          </cell>
        </row>
        <row r="3841">
          <cell r="A3841" t="str">
            <v>24-134</v>
          </cell>
          <cell r="B3841" t="str">
            <v>Add for each additional light point on same switch curicuit wiring complete with PVC single core cable 1.5mm2 in flame proof conduit,  stove enemeled but with out conduit S/F</v>
          </cell>
          <cell r="D3841" t="str">
            <v>Point</v>
          </cell>
          <cell r="E3841" t="str">
            <v>24-134</v>
          </cell>
          <cell r="F3841">
            <v>629.9</v>
          </cell>
        </row>
        <row r="3842">
          <cell r="A3842" t="str">
            <v>24-135</v>
          </cell>
          <cell r="B3842" t="str">
            <v>Add for each additional light point on same switch curicuit wiring complete with PVC single core cable 1.5mm2 in concealed PVC conduit,  stove enemeled but with out conduit S/F</v>
          </cell>
          <cell r="D3842" t="str">
            <v>Point</v>
          </cell>
          <cell r="E3842" t="str">
            <v>24-135</v>
          </cell>
          <cell r="F3842">
            <v>629.9</v>
          </cell>
        </row>
        <row r="3843">
          <cell r="A3843" t="str">
            <v>24-136</v>
          </cell>
          <cell r="B3843" t="str">
            <v>Add for each additional light point on same switch curicuit wiring complete with PVC single core cable 1.5mm2 in surface PVC conduit,  stove enemeled but with out conduit S/F</v>
          </cell>
          <cell r="D3843" t="str">
            <v>Point</v>
          </cell>
          <cell r="E3843" t="str">
            <v>24-136</v>
          </cell>
          <cell r="F3843">
            <v>629.9</v>
          </cell>
        </row>
        <row r="3844">
          <cell r="A3844" t="str">
            <v>24-137</v>
          </cell>
          <cell r="B3844" t="str">
            <v>Same as item 24-127 to 24-136 but fixing only.</v>
          </cell>
          <cell r="D3844" t="str">
            <v>Point</v>
          </cell>
          <cell r="E3844" t="str">
            <v>24-137</v>
          </cell>
          <cell r="F3844">
            <v>206.6</v>
          </cell>
        </row>
        <row r="3845">
          <cell r="A3845" t="str">
            <v>24-138</v>
          </cell>
          <cell r="B3845" t="str">
            <v xml:space="preserve">Add to item 24-127 to 24-137 if removal only </v>
          </cell>
          <cell r="D3845" t="str">
            <v>Point</v>
          </cell>
          <cell r="E3845" t="str">
            <v>24-138</v>
          </cell>
          <cell r="F3845">
            <v>103.31</v>
          </cell>
        </row>
        <row r="3846">
          <cell r="A3846" t="str">
            <v>24-139</v>
          </cell>
          <cell r="B3846" t="str">
            <v>*(Deleted being obsolete) One three pin socket outlet 5 Amps point controled by one switch wiring complete with PVC sheathed single core cable 3/.029 with clips on hard wood batten incl earth wire S/F</v>
          </cell>
          <cell r="D3846" t="str">
            <v>Point</v>
          </cell>
          <cell r="E3846" t="str">
            <v>24-139</v>
          </cell>
          <cell r="F3846" t="str">
            <v>_</v>
          </cell>
        </row>
        <row r="3847">
          <cell r="A3847" t="str">
            <v>24-140</v>
          </cell>
          <cell r="B3847" t="str">
            <v>*(Deleted being obsolete) Fixing only of One three pin socket outlet 5 Amps point controled by one switch wiring complete with PVC sheathed single core cable 3/.029 with clips on hard wood batten incl earth wire.</v>
          </cell>
          <cell r="D3847" t="str">
            <v>Point</v>
          </cell>
          <cell r="E3847" t="str">
            <v>24-140</v>
          </cell>
          <cell r="F3847" t="str">
            <v>_</v>
          </cell>
        </row>
        <row r="3848">
          <cell r="A3848" t="str">
            <v>24-141</v>
          </cell>
          <cell r="B3848" t="str">
            <v xml:space="preserve">*(Deleted being obsolete) Add to item 24-139 or 24-140 if removal only </v>
          </cell>
          <cell r="D3848" t="str">
            <v>Point</v>
          </cell>
          <cell r="E3848" t="str">
            <v>24-141</v>
          </cell>
          <cell r="F3848" t="str">
            <v>_</v>
          </cell>
        </row>
        <row r="3849">
          <cell r="A3849" t="str">
            <v>24-142</v>
          </cell>
          <cell r="B3849" t="str">
            <v>*(Deleted being obsolete) One three pin socket outlet 5 Amps point controled by one switch wiring complete with PVC single core cable 1mm2 in concealed conduit,  stove enelemed incl earth wire S/F</v>
          </cell>
          <cell r="D3849" t="str">
            <v>Point</v>
          </cell>
          <cell r="E3849" t="str">
            <v>24-142</v>
          </cell>
          <cell r="F3849" t="str">
            <v>_</v>
          </cell>
        </row>
        <row r="3850">
          <cell r="A3850" t="str">
            <v>24-143</v>
          </cell>
          <cell r="B3850" t="str">
            <v>One three pin socket outlet 5 Amps point controled by one switch wiring complete with PVC single core cable 1mm2 in surface conduit,  stove enelemed incl earth wire S/F</v>
          </cell>
          <cell r="D3850" t="str">
            <v>Point</v>
          </cell>
          <cell r="E3850" t="str">
            <v>24-143</v>
          </cell>
          <cell r="F3850">
            <v>2702.31</v>
          </cell>
        </row>
        <row r="3851">
          <cell r="A3851" t="str">
            <v>24-144</v>
          </cell>
          <cell r="B3851" t="str">
            <v>One three pin socket outlet 5 Amps point controled by one switch wiring complete with PVC single core cable 1mm2 in flame proof conduit, stove enelemed incl earth wire S/F</v>
          </cell>
          <cell r="D3851" t="str">
            <v>Point</v>
          </cell>
          <cell r="E3851" t="str">
            <v>24-144</v>
          </cell>
          <cell r="F3851">
            <v>4398.6400000000003</v>
          </cell>
        </row>
        <row r="3852">
          <cell r="A3852" t="str">
            <v>24-145</v>
          </cell>
          <cell r="B3852" t="str">
            <v>One three pin socket outlet 5 Amps point controled by one switch wiring complete with PVC single core cable 1mm2 in concealed PVC conduit, stove enelemed incl earth wire S/F</v>
          </cell>
          <cell r="D3852" t="str">
            <v>Point</v>
          </cell>
          <cell r="E3852" t="str">
            <v>24-145</v>
          </cell>
          <cell r="F3852">
            <v>1894.21</v>
          </cell>
        </row>
        <row r="3853">
          <cell r="A3853" t="str">
            <v>24-146</v>
          </cell>
          <cell r="B3853" t="str">
            <v>One three pin socket outlet 5 Amps point controled by one switch wiring complete with PVC single core cable 1mm2 in surface PVC conduit, stove enelemed incl earth wire S/F</v>
          </cell>
          <cell r="D3853" t="str">
            <v>Point</v>
          </cell>
          <cell r="E3853" t="str">
            <v>24-146</v>
          </cell>
          <cell r="F3853">
            <v>1516.76</v>
          </cell>
        </row>
        <row r="3854">
          <cell r="A3854" t="str">
            <v>24-147</v>
          </cell>
          <cell r="B3854" t="str">
            <v>*(Deleted being obsolete) One three pin socket outlet 5 Amps point controled by one switch wiring complete with PVC single core cable 1.5mm2 in concealed conduit,  stove enelemed incl earth wire S/F</v>
          </cell>
          <cell r="D3854" t="str">
            <v>Point</v>
          </cell>
          <cell r="E3854" t="str">
            <v>24-147</v>
          </cell>
          <cell r="F3854" t="str">
            <v>_</v>
          </cell>
        </row>
        <row r="3855">
          <cell r="A3855" t="str">
            <v>24-148</v>
          </cell>
          <cell r="B3855" t="str">
            <v>One three pin socket outlet 5 Amps point controled by one switch wiring complete with PVC single core cable 1.5mm2 in surface conduit,  stove enelemed incl earth wire S/F</v>
          </cell>
          <cell r="D3855" t="str">
            <v>Point</v>
          </cell>
          <cell r="E3855" t="str">
            <v>24-148</v>
          </cell>
          <cell r="F3855">
            <v>2830.86</v>
          </cell>
        </row>
        <row r="3856">
          <cell r="A3856" t="str">
            <v>24-149</v>
          </cell>
          <cell r="B3856" t="str">
            <v>One three pin socket outlet 5 Amps point controled by one switch wiring complete with PVC single core cable 1.5mm2 in flame proof conduit,  stove enelemed incl earth wire S/F</v>
          </cell>
          <cell r="D3856" t="str">
            <v>Point</v>
          </cell>
          <cell r="E3856" t="str">
            <v>24-149</v>
          </cell>
          <cell r="F3856">
            <v>4527.1899999999996</v>
          </cell>
        </row>
        <row r="3857">
          <cell r="A3857" t="str">
            <v>24-150</v>
          </cell>
          <cell r="B3857" t="str">
            <v>One three pin socket outlet 5 Amps point controled by one switch wiring complete with PVC single core cable 1.5mm2 in concealed PVC conduit,  stove enelemed incl earth wire S/F</v>
          </cell>
          <cell r="D3857" t="str">
            <v>Point</v>
          </cell>
          <cell r="E3857" t="str">
            <v>24-150</v>
          </cell>
          <cell r="F3857">
            <v>2022.76</v>
          </cell>
        </row>
        <row r="3858">
          <cell r="A3858" t="str">
            <v>24-151</v>
          </cell>
          <cell r="B3858" t="str">
            <v>One three pin socket outlet 5 Amps point controled by one switch wiring complete with PVC single core cable 1.5mm2 in surface PVC conduit,  stove enelemed incl earth wire S/F</v>
          </cell>
          <cell r="D3858" t="str">
            <v>Point</v>
          </cell>
          <cell r="E3858" t="str">
            <v>24-151</v>
          </cell>
          <cell r="F3858">
            <v>1645.31</v>
          </cell>
        </row>
        <row r="3859">
          <cell r="A3859" t="str">
            <v>24-152</v>
          </cell>
          <cell r="B3859" t="str">
            <v>*(Deleted being obsolete) One three pin socket outlet 5 Amps  controled by one switch, wiring complete with PVC sheathed single core cable 3/.029 and copper conductor for earth hard wood batten S/F but without hard wood batten.</v>
          </cell>
          <cell r="D3859" t="str">
            <v>Point</v>
          </cell>
          <cell r="E3859" t="str">
            <v>24-152</v>
          </cell>
          <cell r="F3859" t="str">
            <v>_</v>
          </cell>
        </row>
        <row r="3860">
          <cell r="A3860" t="str">
            <v>24-153</v>
          </cell>
          <cell r="B3860" t="str">
            <v xml:space="preserve">*(Deleted being obsolete) Fixing only of One three pin socket outlet 5 Amps  controled by one switch, wiring complete with PVC sheathed single core cable 3/.029 and copper conductor for earth hard wood batten </v>
          </cell>
          <cell r="D3860" t="str">
            <v>Point</v>
          </cell>
          <cell r="E3860" t="str">
            <v>24-153</v>
          </cell>
          <cell r="F3860" t="str">
            <v>_</v>
          </cell>
        </row>
        <row r="3861">
          <cell r="A3861" t="str">
            <v>24-154</v>
          </cell>
          <cell r="B3861" t="str">
            <v xml:space="preserve">*(Deleted being obsolete) Add to item 24-152 or 24-153 if removal only </v>
          </cell>
          <cell r="D3861" t="str">
            <v>Point</v>
          </cell>
          <cell r="E3861" t="str">
            <v>24-154</v>
          </cell>
          <cell r="F3861" t="str">
            <v>_</v>
          </cell>
        </row>
        <row r="3862">
          <cell r="A3862" t="str">
            <v>24-155</v>
          </cell>
          <cell r="B3862" t="str">
            <v>One three pin socket outlet 5 Amps  point controled by one switch, wiring complete with PVC single core cable 1mm2 in concealed or surface conduit incl copper conductor but without conduit  S/F</v>
          </cell>
          <cell r="D3862" t="str">
            <v>Point</v>
          </cell>
          <cell r="E3862" t="str">
            <v>24-155</v>
          </cell>
          <cell r="F3862">
            <v>720.99</v>
          </cell>
        </row>
        <row r="3863">
          <cell r="A3863" t="str">
            <v>24-156</v>
          </cell>
          <cell r="B3863" t="str">
            <v xml:space="preserve">Fixing only of One three pin socket outlet 5 Amps  point controled by one switch, wiring complete with PVC single core cable 1mm2 in concealed or surface conduit incl copper conductor but without conduit </v>
          </cell>
          <cell r="D3863" t="str">
            <v>Point</v>
          </cell>
          <cell r="E3863" t="str">
            <v>24-156</v>
          </cell>
          <cell r="F3863">
            <v>206.6</v>
          </cell>
        </row>
        <row r="3864">
          <cell r="A3864" t="str">
            <v>24-157</v>
          </cell>
          <cell r="B3864" t="str">
            <v xml:space="preserve">Add to item 24-155 or 24-156 if removal only </v>
          </cell>
          <cell r="D3864" t="str">
            <v>Point</v>
          </cell>
          <cell r="E3864" t="str">
            <v>24-157</v>
          </cell>
          <cell r="F3864">
            <v>103.31</v>
          </cell>
        </row>
        <row r="3865">
          <cell r="A3865" t="str">
            <v>24-158</v>
          </cell>
          <cell r="B3865" t="str">
            <v>One three pin socket outlet 5 Amps  point controled by one switch, wiring complete with PVC single core cable 1.5mm2 in concealed or surface conduit incl copper conductor but without conduit &amp; copper conductor S/F</v>
          </cell>
          <cell r="D3865" t="str">
            <v>Point</v>
          </cell>
          <cell r="E3865" t="str">
            <v>24-158</v>
          </cell>
          <cell r="F3865">
            <v>629.9</v>
          </cell>
        </row>
        <row r="3866">
          <cell r="A3866" t="str">
            <v>24-159</v>
          </cell>
          <cell r="B3866" t="str">
            <v xml:space="preserve">Fixing only of One three pin socket outlet 5 Amps  point controled by one switch, wiring complete with PVC single core cable 1.5mm2 in concealed or surface conduit incl copper conductor but without conduit </v>
          </cell>
          <cell r="D3866" t="str">
            <v>Point</v>
          </cell>
          <cell r="E3866" t="str">
            <v>24-159</v>
          </cell>
          <cell r="F3866">
            <v>206.6</v>
          </cell>
        </row>
        <row r="3867">
          <cell r="A3867" t="str">
            <v>24-160</v>
          </cell>
          <cell r="B3867" t="str">
            <v xml:space="preserve">Add to item 24-158 or 24-159 if removal only </v>
          </cell>
          <cell r="D3867" t="str">
            <v>Point</v>
          </cell>
          <cell r="E3867" t="str">
            <v>24-160</v>
          </cell>
          <cell r="F3867">
            <v>103.31</v>
          </cell>
        </row>
        <row r="3868">
          <cell r="A3868" t="str">
            <v>24-161</v>
          </cell>
          <cell r="B3868" t="str">
            <v>*(Deleted being obsolete) One three pin socket outlet 15 Amps  controled by one switch, wiring complete with PVC sheathed single core cable 7/.029  on earth hard wood batten and copper conductor S/F</v>
          </cell>
          <cell r="D3868" t="str">
            <v>Point</v>
          </cell>
          <cell r="E3868" t="str">
            <v>24-161</v>
          </cell>
          <cell r="F3868" t="str">
            <v>_</v>
          </cell>
        </row>
        <row r="3869">
          <cell r="A3869" t="str">
            <v>24-162</v>
          </cell>
          <cell r="B3869" t="str">
            <v xml:space="preserve">*(Deleted being obsolete) Fixing only of One three pin socket outlet 15 Amps  controled by one switch, wiring complete with PVC sheathed single core cable 7/.029  on earth hard wood batten and copper conductor </v>
          </cell>
          <cell r="D3869" t="str">
            <v>Point</v>
          </cell>
          <cell r="E3869" t="str">
            <v>24-162</v>
          </cell>
          <cell r="F3869" t="str">
            <v>_</v>
          </cell>
        </row>
        <row r="3870">
          <cell r="A3870" t="str">
            <v>24-163</v>
          </cell>
          <cell r="B3870" t="str">
            <v>*(Deleted being obsolete) Add to item 24-161 or 24-162 if removal only</v>
          </cell>
          <cell r="D3870" t="str">
            <v>Point</v>
          </cell>
          <cell r="E3870" t="str">
            <v>24-163</v>
          </cell>
          <cell r="F3870" t="str">
            <v>_</v>
          </cell>
        </row>
        <row r="3871">
          <cell r="A3871" t="str">
            <v>24-164</v>
          </cell>
          <cell r="B3871" t="str">
            <v>*(Deleted being obsolete) One three pin socket outlet 15 Amps  point controled by one switch, wiring complete with PVC single core cable 2.5mm2 in concealed conduit,  stove enemeled incl earth wire S/F</v>
          </cell>
          <cell r="D3871" t="str">
            <v>Point</v>
          </cell>
          <cell r="E3871" t="str">
            <v>24-164</v>
          </cell>
          <cell r="F3871" t="str">
            <v>_</v>
          </cell>
        </row>
        <row r="3872">
          <cell r="A3872" t="str">
            <v>24-165</v>
          </cell>
          <cell r="B3872" t="str">
            <v>One three pin socket outlet 15 Amps  point controled by one switch, wiring complete with PVC single core cable 2.5mm2 in surface conduit,  stove enemeled incl earth wire S/F</v>
          </cell>
          <cell r="D3872" t="str">
            <v>Point</v>
          </cell>
          <cell r="E3872" t="str">
            <v>24-165</v>
          </cell>
          <cell r="F3872">
            <v>3107.98</v>
          </cell>
        </row>
        <row r="3873">
          <cell r="A3873" t="str">
            <v>24-166</v>
          </cell>
          <cell r="B3873" t="str">
            <v>One three pin socket outlet 15 Amps  point controled by one switch, wiring complete with PVC single core cable 2.5mm2 in flame proof conduit, stove enemeled incl earth wire S/F</v>
          </cell>
          <cell r="D3873" t="str">
            <v>Point</v>
          </cell>
          <cell r="E3873" t="str">
            <v>24-166</v>
          </cell>
          <cell r="F3873">
            <v>4854.8100000000004</v>
          </cell>
        </row>
        <row r="3874">
          <cell r="A3874" t="str">
            <v>24-167</v>
          </cell>
          <cell r="B3874" t="str">
            <v>One three pin socket outlet 15 Amps  point controled by one switch, wiring complete with PVC single core cable 2.5mm2 in concealed PVC conduit, glavanized or stove enemeled incl earth wire S/F</v>
          </cell>
          <cell r="D3874" t="str">
            <v>Point</v>
          </cell>
          <cell r="E3874" t="str">
            <v>24-167</v>
          </cell>
          <cell r="F3874">
            <v>2289.17</v>
          </cell>
        </row>
        <row r="3875">
          <cell r="A3875" t="str">
            <v>24-168</v>
          </cell>
          <cell r="B3875" t="str">
            <v>One three pin socket outlet 15 Amps  point controled by one switch, wiring complete with PVC single core cable 2.5mm2 in surface PVC conduit, glavanized or stove enemeled incl earth wire S/F</v>
          </cell>
          <cell r="D3875" t="str">
            <v>Point</v>
          </cell>
          <cell r="E3875" t="str">
            <v>24-168</v>
          </cell>
          <cell r="F3875">
            <v>1936.21</v>
          </cell>
        </row>
        <row r="3876">
          <cell r="A3876" t="str">
            <v>24-169</v>
          </cell>
          <cell r="B3876" t="str">
            <v>*(Deleted being obsolete) Same as item 24-142, 24-147 or 24-164 but fixing only.</v>
          </cell>
          <cell r="D3876" t="str">
            <v>Point</v>
          </cell>
          <cell r="E3876" t="str">
            <v>24-169</v>
          </cell>
          <cell r="F3876" t="str">
            <v>_</v>
          </cell>
        </row>
        <row r="3877">
          <cell r="A3877" t="str">
            <v>24-170</v>
          </cell>
          <cell r="B3877" t="str">
            <v>Same as item 24-143, 24-148 or 24-165 but fixing only.</v>
          </cell>
          <cell r="D3877" t="str">
            <v>Point</v>
          </cell>
          <cell r="E3877" t="str">
            <v>24-170</v>
          </cell>
          <cell r="F3877">
            <v>619.79999999999995</v>
          </cell>
        </row>
        <row r="3878">
          <cell r="A3878" t="str">
            <v>24-171</v>
          </cell>
          <cell r="B3878" t="str">
            <v>Same as item 24-144, 24-149 or 24-166 but fixing only.</v>
          </cell>
          <cell r="D3878" t="str">
            <v>Point</v>
          </cell>
          <cell r="E3878" t="str">
            <v>24-171</v>
          </cell>
          <cell r="F3878">
            <v>910.57</v>
          </cell>
        </row>
        <row r="3879">
          <cell r="A3879" t="str">
            <v>24-172</v>
          </cell>
          <cell r="B3879" t="str">
            <v>Same as item 24-145, 24-150 or 24-167 but fixing only.</v>
          </cell>
          <cell r="D3879" t="str">
            <v>Point</v>
          </cell>
          <cell r="E3879" t="str">
            <v>24-172</v>
          </cell>
          <cell r="F3879">
            <v>1033</v>
          </cell>
        </row>
        <row r="3880">
          <cell r="A3880" t="str">
            <v>24-173</v>
          </cell>
          <cell r="B3880" t="str">
            <v>Same as item 24-146, 24-151 or 24-168 but fixing only.</v>
          </cell>
          <cell r="D3880" t="str">
            <v>Point</v>
          </cell>
          <cell r="E3880" t="str">
            <v>24-173</v>
          </cell>
          <cell r="F3880">
            <v>619.79999999999995</v>
          </cell>
        </row>
        <row r="3881">
          <cell r="A3881" t="str">
            <v>24-174</v>
          </cell>
          <cell r="B3881" t="str">
            <v>*(Deleted being obsolete) Add to item 24-142, 24-147, 24-164 or 24-169 if removal only</v>
          </cell>
          <cell r="D3881" t="str">
            <v>Point</v>
          </cell>
          <cell r="E3881" t="str">
            <v>24-174</v>
          </cell>
          <cell r="F3881" t="str">
            <v>_</v>
          </cell>
        </row>
        <row r="3882">
          <cell r="A3882" t="str">
            <v>24-175</v>
          </cell>
          <cell r="B3882" t="str">
            <v>Add to item 24-143, 24-148, 24-165 or 24-170 if removal only</v>
          </cell>
          <cell r="D3882" t="str">
            <v>Point</v>
          </cell>
          <cell r="E3882" t="str">
            <v>24-175</v>
          </cell>
          <cell r="F3882">
            <v>413.2</v>
          </cell>
        </row>
        <row r="3883">
          <cell r="A3883" t="str">
            <v>24-176</v>
          </cell>
          <cell r="B3883" t="str">
            <v>Add to item 24-144, 24-149, 24-166 or 24-171 if removal only.</v>
          </cell>
          <cell r="D3883" t="str">
            <v>Point</v>
          </cell>
          <cell r="E3883" t="str">
            <v>24-176</v>
          </cell>
          <cell r="F3883">
            <v>413.2</v>
          </cell>
        </row>
        <row r="3884">
          <cell r="A3884" t="str">
            <v>24-177</v>
          </cell>
          <cell r="B3884" t="str">
            <v>Add to item 24-145, 24-150, 24-167 or 24-172 if removal only.</v>
          </cell>
          <cell r="D3884" t="str">
            <v>Point</v>
          </cell>
          <cell r="E3884" t="str">
            <v>24-177</v>
          </cell>
          <cell r="F3884">
            <v>413.2</v>
          </cell>
        </row>
        <row r="3885">
          <cell r="A3885" t="str">
            <v>24-178</v>
          </cell>
          <cell r="B3885" t="str">
            <v>Add to item 24-146, 24-151, 24-168 or 24-173 if removal only.</v>
          </cell>
          <cell r="D3885" t="str">
            <v>Point</v>
          </cell>
          <cell r="E3885" t="str">
            <v>24-178</v>
          </cell>
          <cell r="F3885">
            <v>413.2</v>
          </cell>
        </row>
        <row r="3886">
          <cell r="A3886" t="str">
            <v>24-179</v>
          </cell>
          <cell r="B3886" t="str">
            <v>*(Deleted being obsolete) One three pin socket outlet 15 Amps  point controled by one switch, wiring complete with PVC sheathed single core cable 7/.029 on hard wood batten but without batten &amp; copper conductor  S/F</v>
          </cell>
          <cell r="D3886" t="str">
            <v>Point</v>
          </cell>
          <cell r="E3886" t="str">
            <v>24-179</v>
          </cell>
          <cell r="F3886" t="str">
            <v>_</v>
          </cell>
        </row>
        <row r="3887">
          <cell r="A3887" t="str">
            <v>24-180</v>
          </cell>
          <cell r="B3887" t="str">
            <v xml:space="preserve">*(Deleted being obsolete) Fixing only of One three pin socket outlet 15 Amps  point controled by one switch, wiring complete with PVC sheathed single core cable 7/.029 on hard wood batten but without batten &amp; copper conductor  </v>
          </cell>
          <cell r="D3887" t="str">
            <v>Point</v>
          </cell>
          <cell r="E3887" t="str">
            <v>24-180</v>
          </cell>
          <cell r="F3887" t="str">
            <v>_</v>
          </cell>
        </row>
        <row r="3888">
          <cell r="A3888" t="str">
            <v>24-181</v>
          </cell>
          <cell r="B3888" t="str">
            <v>*(Deleted being obsolete) Add to item 26-179 or 26-180 if removal only</v>
          </cell>
          <cell r="D3888" t="str">
            <v>Point</v>
          </cell>
          <cell r="E3888" t="str">
            <v>24-181</v>
          </cell>
          <cell r="F3888" t="str">
            <v>_</v>
          </cell>
        </row>
        <row r="3889">
          <cell r="A3889" t="str">
            <v>24-182</v>
          </cell>
          <cell r="B3889" t="str">
            <v>One three pin socket outlet 15 Amps  point controled by one switch, wiring complete with PVC single core cable 2.5mm2 in concealed or surface conduit incl copper conductor but without conduit  S/F</v>
          </cell>
          <cell r="D3889" t="str">
            <v>Point</v>
          </cell>
          <cell r="E3889" t="str">
            <v>24-182</v>
          </cell>
          <cell r="F3889">
            <v>1060.83</v>
          </cell>
        </row>
        <row r="3890">
          <cell r="A3890" t="str">
            <v>24-183</v>
          </cell>
          <cell r="B3890" t="str">
            <v>Fixing only of One three pin socket outlet 15 Amps  point controled by one switch, wiring complete with PVC single core cable 2.5mm2 in concealed or surface conduit incl copper conductor but without conduit.</v>
          </cell>
          <cell r="D3890" t="str">
            <v>Point</v>
          </cell>
          <cell r="E3890" t="str">
            <v>24-183</v>
          </cell>
          <cell r="F3890">
            <v>413.2</v>
          </cell>
        </row>
        <row r="3891">
          <cell r="A3891" t="str">
            <v>24-184</v>
          </cell>
          <cell r="B3891" t="str">
            <v>Add to item 24-182 or 24-183 if removal only</v>
          </cell>
          <cell r="D3891" t="str">
            <v>Point</v>
          </cell>
          <cell r="E3891" t="str">
            <v>24-184</v>
          </cell>
          <cell r="F3891">
            <v>206.6</v>
          </cell>
        </row>
        <row r="3892">
          <cell r="A3892" t="str">
            <v>24-185</v>
          </cell>
          <cell r="B3892" t="str">
            <v>Copper conductor 14 SWG for 3 pin 5 Amps, or 3 pin 15 Amps socket outled points in concealed or surface conduit, but without conduit, S/F.</v>
          </cell>
          <cell r="D3892" t="str">
            <v>Point</v>
          </cell>
          <cell r="E3892" t="str">
            <v>24-185</v>
          </cell>
          <cell r="F3892">
            <v>267.47000000000003</v>
          </cell>
        </row>
        <row r="3893">
          <cell r="A3893" t="str">
            <v>24-186</v>
          </cell>
          <cell r="B3893" t="str">
            <v xml:space="preserve">Fixing only of Copper conductor 14 SWG for 3 pin 5 Amps, or 3 pin 15 Amps socket outled points in concealed or surface conduit, but without conduit, </v>
          </cell>
          <cell r="D3893" t="str">
            <v>Point</v>
          </cell>
          <cell r="E3893" t="str">
            <v>24-186</v>
          </cell>
          <cell r="F3893">
            <v>51.65</v>
          </cell>
        </row>
        <row r="3894">
          <cell r="A3894" t="str">
            <v>24-187</v>
          </cell>
          <cell r="B3894" t="str">
            <v>Add to item 24-185 or 24-186 if removal only</v>
          </cell>
          <cell r="D3894" t="str">
            <v>Point</v>
          </cell>
          <cell r="E3894" t="str">
            <v>24-187</v>
          </cell>
          <cell r="F3894">
            <v>25.82</v>
          </cell>
        </row>
        <row r="3895">
          <cell r="A3895" t="str">
            <v>24-188</v>
          </cell>
          <cell r="B3895" t="str">
            <v>Cable unsheathed for earth continuity conductor 1mm2 used for light/fan/bells/5 Amps socket outled points where metallic boards/housings are used, in concealed or surface conduit, but without conduit, S/F.</v>
          </cell>
          <cell r="D3895" t="str">
            <v>Point</v>
          </cell>
          <cell r="E3895" t="str">
            <v>24-188</v>
          </cell>
          <cell r="F3895">
            <v>191.22</v>
          </cell>
        </row>
        <row r="3896">
          <cell r="A3896" t="str">
            <v>24-189</v>
          </cell>
          <cell r="B3896" t="str">
            <v xml:space="preserve">Fixing only of Cable unsheathed for earth continuity conductor 1mm2 used for light/fan/bells/5 Amps socket outled points where metallic boards/housings are used, in concealed or surface conduit, but without conduit, </v>
          </cell>
          <cell r="D3896" t="str">
            <v>Point</v>
          </cell>
          <cell r="E3896" t="str">
            <v>24-189</v>
          </cell>
          <cell r="F3896">
            <v>51.65</v>
          </cell>
        </row>
        <row r="3897">
          <cell r="A3897" t="str">
            <v>24-190</v>
          </cell>
          <cell r="B3897" t="str">
            <v>Add to item 24-188 or 24-189 if removal only</v>
          </cell>
          <cell r="D3897" t="str">
            <v>Point</v>
          </cell>
          <cell r="E3897" t="str">
            <v>24-190</v>
          </cell>
          <cell r="F3897">
            <v>25.82</v>
          </cell>
        </row>
        <row r="3898">
          <cell r="A3898" t="str">
            <v>24-191</v>
          </cell>
          <cell r="B3898" t="str">
            <v>Cable unsheathed for earth continuity conductor 1.5mm2 used for 15 Amps socket outlet points where metallic boards/housings are used, in concealed or surface conduit, but without conduit, S/F.</v>
          </cell>
          <cell r="D3898" t="str">
            <v>Point</v>
          </cell>
          <cell r="E3898" t="str">
            <v>24-191</v>
          </cell>
          <cell r="F3898">
            <v>220.97</v>
          </cell>
        </row>
        <row r="3899">
          <cell r="A3899" t="str">
            <v>24-192</v>
          </cell>
          <cell r="B3899" t="str">
            <v xml:space="preserve">Fixing only of Cable unsheathed for earth continuity conductor 1.5mm2 used for 15 Amps socket outlet points where metallic boards/housings are used, in concealed or surface conduit, but without conduit, </v>
          </cell>
          <cell r="D3899" t="str">
            <v>Point</v>
          </cell>
          <cell r="E3899" t="str">
            <v>24-192</v>
          </cell>
          <cell r="F3899">
            <v>51.65</v>
          </cell>
        </row>
        <row r="3900">
          <cell r="A3900" t="str">
            <v>24-193</v>
          </cell>
          <cell r="B3900" t="str">
            <v>Add to item 24-191 or 24-192 if removal only</v>
          </cell>
          <cell r="D3900" t="str">
            <v>Point</v>
          </cell>
          <cell r="E3900" t="str">
            <v>24-193</v>
          </cell>
          <cell r="F3900">
            <v>25.82</v>
          </cell>
        </row>
        <row r="3901">
          <cell r="A3901" t="str">
            <v>24-194</v>
          </cell>
          <cell r="B3901" t="str">
            <v>Pendant, ordinary, comprising ceiling rose, lamp holder bakelite, BC, CG, with shade carrier ring and twin core 0.75 mm2 flexible cord upto 3 metres in length, S/F.</v>
          </cell>
          <cell r="D3901" t="str">
            <v>Each</v>
          </cell>
          <cell r="E3901" t="str">
            <v>24-194</v>
          </cell>
          <cell r="F3901">
            <v>337.04</v>
          </cell>
        </row>
        <row r="3902">
          <cell r="A3902" t="str">
            <v>24-195</v>
          </cell>
          <cell r="B3902" t="str">
            <v>Pendant, ordinary, comprising ceiling rose, lamp holder bakelite, BC, CG, with shade carrier ring and twin core 0.75 mm2 flexible cord upto 3 metres in length, but without lamp holder S/F.</v>
          </cell>
          <cell r="D3902" t="str">
            <v>Each</v>
          </cell>
          <cell r="E3902" t="str">
            <v>24-195</v>
          </cell>
          <cell r="F3902">
            <v>263.51</v>
          </cell>
        </row>
        <row r="3903">
          <cell r="A3903" t="str">
            <v>24-196</v>
          </cell>
          <cell r="B3903" t="str">
            <v>Pendant, Stiff, comprising galavnized back plate 20 mm ET, galvanized welded heavy gauge screwed steel conduit upto one metre in length 20mm brass adopter BC bakelite lamp holder, wired complete, S/F.</v>
          </cell>
          <cell r="D3903" t="str">
            <v>Each</v>
          </cell>
          <cell r="E3903" t="str">
            <v>24-196</v>
          </cell>
          <cell r="F3903">
            <v>464.02</v>
          </cell>
        </row>
        <row r="3904">
          <cell r="A3904" t="str">
            <v>24-197</v>
          </cell>
          <cell r="B3904" t="str">
            <v>Pendant, Stiff, comprising galavnized back plate 20 mm ET, galvanized welded heavy gauge screwed steel conduit upto one metre in length 20mm brass adopter BC bakelite lamp holder, wired complete, but with chromium plated steel tube 0.61 metre long.</v>
          </cell>
          <cell r="D3904" t="str">
            <v>Each</v>
          </cell>
          <cell r="E3904" t="str">
            <v>24-197</v>
          </cell>
          <cell r="F3904">
            <v>402.82</v>
          </cell>
        </row>
        <row r="3905">
          <cell r="A3905" t="str">
            <v>24-198</v>
          </cell>
          <cell r="B3905" t="str">
            <v>Same as item 24-194 to 24-197 but fixing only.</v>
          </cell>
          <cell r="D3905" t="str">
            <v>Each</v>
          </cell>
          <cell r="E3905" t="str">
            <v>24-198</v>
          </cell>
          <cell r="F3905">
            <v>60.02</v>
          </cell>
        </row>
        <row r="3906">
          <cell r="A3906" t="str">
            <v>24-199</v>
          </cell>
          <cell r="B3906" t="str">
            <v>Add to item 24-194 to 24-198 if removal only</v>
          </cell>
          <cell r="D3906" t="str">
            <v>Each</v>
          </cell>
          <cell r="E3906" t="str">
            <v>24-199</v>
          </cell>
          <cell r="F3906">
            <v>30</v>
          </cell>
        </row>
        <row r="3907">
          <cell r="A3907" t="str">
            <v>24-200</v>
          </cell>
          <cell r="B3907" t="str">
            <v>Bracket exterior swan neck upto 300 mm projection inclduing 20 mm steel conduit and round back plate double cone reflector BC brass holder and adopter, S/F.</v>
          </cell>
          <cell r="D3907" t="str">
            <v>Each</v>
          </cell>
          <cell r="E3907" t="str">
            <v>24-200</v>
          </cell>
          <cell r="F3907">
            <v>440.01</v>
          </cell>
        </row>
        <row r="3908">
          <cell r="A3908" t="str">
            <v>24-201</v>
          </cell>
          <cell r="B3908" t="str">
            <v>Bracket bath room with globe white glass opal 150 mm dia complete with lamp holder BC with shade carrier ring, S/F.</v>
          </cell>
          <cell r="D3908" t="str">
            <v>Each</v>
          </cell>
          <cell r="E3908" t="str">
            <v>24-201</v>
          </cell>
          <cell r="F3908">
            <v>580.80999999999995</v>
          </cell>
        </row>
        <row r="3909">
          <cell r="A3909" t="str">
            <v>24-202</v>
          </cell>
          <cell r="B3909" t="str">
            <v>Bracket wall with globe white glass opal 150mm dia complete with gallery and lamp holder BC with shade carrier ring, S/F.</v>
          </cell>
          <cell r="D3909" t="str">
            <v>Each</v>
          </cell>
          <cell r="E3909" t="str">
            <v>24-202</v>
          </cell>
          <cell r="F3909">
            <v>623.66</v>
          </cell>
        </row>
        <row r="3910">
          <cell r="A3910" t="str">
            <v>24-203</v>
          </cell>
          <cell r="B3910" t="str">
            <v>Same as item 24-200 to 24-202 but fixing only.</v>
          </cell>
          <cell r="D3910" t="str">
            <v>Each</v>
          </cell>
          <cell r="E3910" t="str">
            <v>24-203</v>
          </cell>
          <cell r="F3910">
            <v>72.72</v>
          </cell>
        </row>
        <row r="3911">
          <cell r="A3911" t="str">
            <v>24-204</v>
          </cell>
          <cell r="B3911" t="str">
            <v>Add to item 24-200 to 24-203 if removal only</v>
          </cell>
          <cell r="D3911" t="str">
            <v>Each</v>
          </cell>
          <cell r="E3911" t="str">
            <v>24-204</v>
          </cell>
          <cell r="F3911">
            <v>36.36</v>
          </cell>
        </row>
        <row r="3912">
          <cell r="A3912" t="str">
            <v>24-205</v>
          </cell>
          <cell r="B3912" t="str">
            <v>Lamp holder, batten BC with shade carrier ring 20mm all insulated reinforced linear, S/F.</v>
          </cell>
          <cell r="D3912" t="str">
            <v>Each</v>
          </cell>
          <cell r="E3912" t="str">
            <v>24-205</v>
          </cell>
          <cell r="F3912">
            <v>97.06</v>
          </cell>
        </row>
        <row r="3913">
          <cell r="A3913" t="str">
            <v>24-206</v>
          </cell>
          <cell r="B3913" t="str">
            <v>Lamp holder, batten BC with shade carrier ring 20mm all insulated reinforced linear, but 450 Angle.</v>
          </cell>
          <cell r="D3913" t="str">
            <v>Each</v>
          </cell>
          <cell r="E3913" t="str">
            <v>24-206</v>
          </cell>
          <cell r="F3913">
            <v>97.06</v>
          </cell>
        </row>
        <row r="3914">
          <cell r="A3914" t="str">
            <v>24-207</v>
          </cell>
          <cell r="B3914" t="str">
            <v xml:space="preserve">S/F Lamp holder ES,CG, </v>
          </cell>
          <cell r="D3914" t="str">
            <v>Each</v>
          </cell>
          <cell r="E3914" t="str">
            <v>24-207</v>
          </cell>
          <cell r="F3914">
            <v>94.61</v>
          </cell>
        </row>
        <row r="3915">
          <cell r="A3915" t="str">
            <v>24-208</v>
          </cell>
          <cell r="B3915" t="str">
            <v>S/F Lamp holder ES, threaded 20 mm dia, ET</v>
          </cell>
          <cell r="D3915" t="str">
            <v>Each</v>
          </cell>
          <cell r="E3915" t="str">
            <v>24-208</v>
          </cell>
          <cell r="F3915">
            <v>107.37</v>
          </cell>
        </row>
        <row r="3916">
          <cell r="A3916" t="str">
            <v>24-209</v>
          </cell>
          <cell r="B3916" t="str">
            <v xml:space="preserve">S/F Lamp holder brass screw type for 500/300 watts lamp, </v>
          </cell>
          <cell r="D3916" t="str">
            <v>Each</v>
          </cell>
          <cell r="E3916" t="str">
            <v>24-209</v>
          </cell>
          <cell r="F3916">
            <v>140.43</v>
          </cell>
        </row>
        <row r="3917">
          <cell r="A3917" t="str">
            <v>24-210</v>
          </cell>
          <cell r="B3917" t="str">
            <v>Same as item 24-205 to 24-209 but fixing only.</v>
          </cell>
          <cell r="D3917" t="str">
            <v>Each</v>
          </cell>
          <cell r="E3917" t="str">
            <v>24-210</v>
          </cell>
          <cell r="F3917">
            <v>36.36</v>
          </cell>
        </row>
        <row r="3918">
          <cell r="A3918" t="str">
            <v>24-211</v>
          </cell>
          <cell r="B3918" t="str">
            <v xml:space="preserve">Add to item 24-205 to 24-210 if removal only </v>
          </cell>
          <cell r="D3918" t="str">
            <v>Each</v>
          </cell>
          <cell r="E3918" t="str">
            <v>24-211</v>
          </cell>
          <cell r="F3918">
            <v>18.18</v>
          </cell>
        </row>
        <row r="3919">
          <cell r="A3919" t="str">
            <v>24-212</v>
          </cell>
          <cell r="B3919" t="str">
            <v>S/F Shade enameled, conical 28mm hole 250 mm or 300 mm dia, by 88-100 mm deep.</v>
          </cell>
          <cell r="D3919" t="str">
            <v>Each</v>
          </cell>
          <cell r="E3919" t="str">
            <v>24-212</v>
          </cell>
          <cell r="F3919">
            <v>90.06</v>
          </cell>
        </row>
        <row r="3920">
          <cell r="A3920" t="str">
            <v>24-213</v>
          </cell>
          <cell r="B3920" t="str">
            <v xml:space="preserve">S/F Reflector enameled dispersive 400 mm dia 250-260 mm high ES. Completed with lamp holder for ES 200 watt lamp, </v>
          </cell>
          <cell r="D3920" t="str">
            <v>Each</v>
          </cell>
          <cell r="E3920" t="str">
            <v>24-213</v>
          </cell>
          <cell r="F3920">
            <v>580.66</v>
          </cell>
        </row>
        <row r="3921">
          <cell r="A3921" t="str">
            <v>24-214</v>
          </cell>
          <cell r="B3921" t="str">
            <v xml:space="preserve">Same as item 24-212 or 24-213 but fixing only </v>
          </cell>
          <cell r="D3921" t="str">
            <v>Each</v>
          </cell>
          <cell r="E3921" t="str">
            <v>24-214</v>
          </cell>
          <cell r="F3921">
            <v>27.28</v>
          </cell>
        </row>
        <row r="3922">
          <cell r="A3922" t="str">
            <v>24-215</v>
          </cell>
          <cell r="B3922" t="str">
            <v xml:space="preserve">Add to item 24-212 or 24-213 if removal only </v>
          </cell>
          <cell r="D3922" t="str">
            <v>Each</v>
          </cell>
          <cell r="E3922" t="str">
            <v>24-215</v>
          </cell>
          <cell r="F3922">
            <v>13.64</v>
          </cell>
        </row>
        <row r="3923">
          <cell r="A3923" t="str">
            <v>24-216</v>
          </cell>
          <cell r="B3923" t="str">
            <v>Reflector trough type stove enameled white inside green/grey out side complete with choke, starterm holder and capacitor (without fluorescent tue) suitable for 1.20 metre 40 watt tube S/f.</v>
          </cell>
          <cell r="D3923" t="str">
            <v>Each</v>
          </cell>
          <cell r="E3923" t="str">
            <v>24-216</v>
          </cell>
          <cell r="F3923">
            <v>1945.9</v>
          </cell>
        </row>
        <row r="3924">
          <cell r="A3924" t="str">
            <v>24-217</v>
          </cell>
          <cell r="B3924" t="str">
            <v>Same as item 26-216 but 2x1.20 metre 40 watts tubes.</v>
          </cell>
          <cell r="D3924" t="str">
            <v>Each</v>
          </cell>
          <cell r="E3924" t="str">
            <v>24-217</v>
          </cell>
          <cell r="F3924">
            <v>3072.26</v>
          </cell>
        </row>
        <row r="3925">
          <cell r="A3925" t="str">
            <v>24-218</v>
          </cell>
          <cell r="B3925" t="str">
            <v xml:space="preserve">Fluorescent tube light fitting rectangular box type, housing made of white stove enameled 22 SWG steel sheet, having spring loaded linner frame attachment with acrylic sheet or cover or plastic louver, earthing terminals, complete with 2 x 1.20 metres 40 </v>
          </cell>
          <cell r="D3925" t="str">
            <v>Each</v>
          </cell>
          <cell r="E3925" t="str">
            <v>24-218</v>
          </cell>
          <cell r="F3925">
            <v>5802.45</v>
          </cell>
        </row>
        <row r="3926">
          <cell r="A3926" t="str">
            <v>24-219</v>
          </cell>
          <cell r="B3926" t="str">
            <v>S/F Fluorescent tube recessed light fitting 650 mm x 650 mm square type, suitable for fixing in recess or direct on the ceilingm complete with 4 x 600 mm, 20 watts fluorescent tubes, choke, starters, tube holders, encased in steel body durable stove ename</v>
          </cell>
          <cell r="D3926" t="str">
            <v>Each</v>
          </cell>
          <cell r="E3926" t="str">
            <v>24-219</v>
          </cell>
          <cell r="F3926">
            <v>5838.07</v>
          </cell>
        </row>
        <row r="3927">
          <cell r="A3927" t="str">
            <v>24-220</v>
          </cell>
          <cell r="B3927" t="str">
            <v>Fixing only of Fluorescent tube light fitting 650 mm x 650 mm square type, suitable for fixing in recess or direct on the ceilingm complete with 4 x 600 mm, 20 watts fluorescent tubes, choke, starters, tube holders, encased in steel body durable stove ena</v>
          </cell>
          <cell r="D3927" t="str">
            <v>Each</v>
          </cell>
          <cell r="E3927" t="str">
            <v>24-220</v>
          </cell>
          <cell r="F3927">
            <v>181.81</v>
          </cell>
        </row>
        <row r="3928">
          <cell r="A3928" t="str">
            <v>24-221</v>
          </cell>
          <cell r="B3928" t="str">
            <v>Add to item 24-119 or 24-220 if removal only</v>
          </cell>
          <cell r="D3928" t="str">
            <v>Each</v>
          </cell>
          <cell r="E3928" t="str">
            <v>24-221</v>
          </cell>
          <cell r="F3928">
            <v>90.9</v>
          </cell>
        </row>
        <row r="3929">
          <cell r="A3929" t="str">
            <v>24-222</v>
          </cell>
          <cell r="B3929" t="str">
            <v>Bath room light fitting complete with fluorescent tube 0.3 metre 10 watts choke starter, and plastic cover, S/F.</v>
          </cell>
          <cell r="D3929" t="str">
            <v>Each</v>
          </cell>
          <cell r="E3929" t="str">
            <v>24-222</v>
          </cell>
          <cell r="F3929">
            <v>470.62</v>
          </cell>
        </row>
        <row r="3930">
          <cell r="A3930" t="str">
            <v>24-223</v>
          </cell>
          <cell r="B3930" t="str">
            <v>Fluorescent light fitting complete with 1 x 600 mm 20 watts fluorescent choke  starter tube holder, encashed in steel green/grey outside complete with plastic cover, S/F.</v>
          </cell>
          <cell r="D3930" t="str">
            <v>Each</v>
          </cell>
          <cell r="E3930" t="str">
            <v>24-223</v>
          </cell>
          <cell r="F3930">
            <v>1970.39</v>
          </cell>
        </row>
        <row r="3931">
          <cell r="A3931" t="str">
            <v>24-224</v>
          </cell>
          <cell r="B3931" t="str">
            <v>Patty fitting complete with 1.20 metre 40 watts fluorescent tube, choke, starter and holder, S/F.</v>
          </cell>
          <cell r="D3931" t="str">
            <v>Each</v>
          </cell>
          <cell r="E3931" t="str">
            <v>24-224</v>
          </cell>
          <cell r="F3931">
            <v>819.55</v>
          </cell>
        </row>
        <row r="3932">
          <cell r="A3932" t="str">
            <v>24-225</v>
          </cell>
          <cell r="B3932" t="str">
            <v>Same as item 24-216 to 246-218 or 222 to 224 but fixing only.</v>
          </cell>
          <cell r="D3932" t="str">
            <v>Each</v>
          </cell>
          <cell r="E3932" t="str">
            <v>24-225</v>
          </cell>
          <cell r="F3932">
            <v>72.72</v>
          </cell>
        </row>
        <row r="3933">
          <cell r="A3933" t="str">
            <v>24-226</v>
          </cell>
          <cell r="B3933" t="str">
            <v xml:space="preserve">Add to item 24-216 to 24-218 or 222 to 225 if removal only </v>
          </cell>
          <cell r="D3933" t="str">
            <v>Each</v>
          </cell>
          <cell r="E3933" t="str">
            <v>24-226</v>
          </cell>
          <cell r="F3933">
            <v>36.36</v>
          </cell>
        </row>
        <row r="3934">
          <cell r="A3934" t="str">
            <v>24-227</v>
          </cell>
          <cell r="B3934" t="str">
            <v>S/F Fluorescent tube 1.20 metre 40 watts .</v>
          </cell>
          <cell r="D3934" t="str">
            <v>Each</v>
          </cell>
          <cell r="E3934" t="str">
            <v>24-227</v>
          </cell>
          <cell r="F3934">
            <v>128.37</v>
          </cell>
        </row>
        <row r="3935">
          <cell r="A3935" t="str">
            <v>24-228</v>
          </cell>
          <cell r="B3935" t="str">
            <v xml:space="preserve">S/F Fluorescent tube 0.6 metre 20 watts </v>
          </cell>
          <cell r="D3935" t="str">
            <v>Each</v>
          </cell>
          <cell r="E3935" t="str">
            <v>24-228</v>
          </cell>
          <cell r="F3935">
            <v>113.68</v>
          </cell>
        </row>
        <row r="3936">
          <cell r="A3936" t="str">
            <v>24-229</v>
          </cell>
          <cell r="B3936" t="str">
            <v xml:space="preserve">S/F Fluorescent tube 0.3 metre 10 watts </v>
          </cell>
          <cell r="D3936" t="str">
            <v>Each</v>
          </cell>
          <cell r="E3936" t="str">
            <v>24-229</v>
          </cell>
          <cell r="F3936">
            <v>97.76</v>
          </cell>
        </row>
        <row r="3937">
          <cell r="A3937" t="str">
            <v>24-230</v>
          </cell>
          <cell r="B3937" t="str">
            <v>Same as item 24-227 to 246-229 but fixing only.</v>
          </cell>
          <cell r="D3937" t="str">
            <v>Each</v>
          </cell>
          <cell r="E3937" t="str">
            <v>24-230</v>
          </cell>
          <cell r="F3937">
            <v>18.18</v>
          </cell>
        </row>
        <row r="3938">
          <cell r="A3938" t="str">
            <v>24-231</v>
          </cell>
          <cell r="B3938" t="str">
            <v>Same as item 24-227 to 24-230 if removal only</v>
          </cell>
          <cell r="D3938" t="str">
            <v>Each</v>
          </cell>
          <cell r="E3938" t="str">
            <v>24-231</v>
          </cell>
          <cell r="F3938">
            <v>9.1</v>
          </cell>
        </row>
        <row r="3939">
          <cell r="A3939" t="str">
            <v>24-232</v>
          </cell>
          <cell r="B3939" t="str">
            <v xml:space="preserve">S/F Globe white glass opal 150 mm dia complete with gallery, </v>
          </cell>
          <cell r="D3939" t="str">
            <v>Each</v>
          </cell>
          <cell r="E3939" t="str">
            <v>24-232</v>
          </cell>
          <cell r="F3939">
            <v>213.89</v>
          </cell>
        </row>
        <row r="3940">
          <cell r="A3940" t="str">
            <v>24-233</v>
          </cell>
          <cell r="B3940" t="str">
            <v xml:space="preserve">S/F Globe white glass opal 250/300 mm dia complete with gallery, </v>
          </cell>
          <cell r="D3940" t="str">
            <v>Each</v>
          </cell>
          <cell r="E3940" t="str">
            <v>24-233</v>
          </cell>
          <cell r="F3940">
            <v>477.11</v>
          </cell>
        </row>
        <row r="3941">
          <cell r="A3941" t="str">
            <v>24-234</v>
          </cell>
          <cell r="B3941" t="str">
            <v>Same as item 24-232 or 24-233 but fixing only,</v>
          </cell>
          <cell r="D3941" t="str">
            <v>Each</v>
          </cell>
          <cell r="E3941" t="str">
            <v>24-234</v>
          </cell>
          <cell r="F3941">
            <v>36.36</v>
          </cell>
        </row>
        <row r="3942">
          <cell r="A3942" t="str">
            <v>24-235</v>
          </cell>
          <cell r="B3942" t="str">
            <v>Add to item 24-232 to 24-234 if removal only</v>
          </cell>
          <cell r="D3942" t="str">
            <v>Each</v>
          </cell>
          <cell r="E3942" t="str">
            <v>24-235</v>
          </cell>
          <cell r="F3942">
            <v>18.18</v>
          </cell>
        </row>
        <row r="3943">
          <cell r="A3943" t="str">
            <v>24-236</v>
          </cell>
          <cell r="B3943" t="str">
            <v xml:space="preserve">S/F Aluminum alloy anodized chain for hanging lights, </v>
          </cell>
          <cell r="D3943" t="str">
            <v>Meter</v>
          </cell>
          <cell r="E3943" t="str">
            <v>24-236</v>
          </cell>
          <cell r="F3943">
            <v>291.35000000000002</v>
          </cell>
        </row>
        <row r="3944">
          <cell r="A3944" t="str">
            <v>24-237</v>
          </cell>
          <cell r="B3944" t="str">
            <v>Fixing only of Aluminum alloy anodized chain for hanging lights,</v>
          </cell>
          <cell r="D3944" t="str">
            <v>Meter</v>
          </cell>
          <cell r="E3944" t="str">
            <v>24-237</v>
          </cell>
          <cell r="F3944">
            <v>3.64</v>
          </cell>
        </row>
        <row r="3945">
          <cell r="A3945" t="str">
            <v>24-238</v>
          </cell>
          <cell r="B3945" t="str">
            <v>Add to item 24-236 or 24-237 if removal only</v>
          </cell>
          <cell r="D3945" t="str">
            <v>Meter</v>
          </cell>
          <cell r="E3945" t="str">
            <v>24-238</v>
          </cell>
          <cell r="F3945">
            <v>1.82</v>
          </cell>
        </row>
        <row r="3946">
          <cell r="A3946" t="str">
            <v>24-239</v>
          </cell>
          <cell r="B3946" t="str">
            <v xml:space="preserve">S/F Switch SP bakelite surface type 5 Amps all insulated one way </v>
          </cell>
          <cell r="D3946" t="str">
            <v>Each</v>
          </cell>
          <cell r="E3946" t="str">
            <v>24-239</v>
          </cell>
          <cell r="F3946">
            <v>76.25</v>
          </cell>
        </row>
        <row r="3947">
          <cell r="A3947" t="str">
            <v>24-240</v>
          </cell>
          <cell r="B3947" t="str">
            <v xml:space="preserve">S/F Switch SP bakelite surface type 5 Amps all insulated two way </v>
          </cell>
          <cell r="D3947" t="str">
            <v>Each</v>
          </cell>
          <cell r="E3947" t="str">
            <v>24-240</v>
          </cell>
          <cell r="F3947">
            <v>88.49</v>
          </cell>
        </row>
        <row r="3948">
          <cell r="A3948" t="str">
            <v>24-241</v>
          </cell>
          <cell r="B3948" t="str">
            <v>Same as item 24-239 or 24-240 but fixing only.</v>
          </cell>
          <cell r="D3948" t="str">
            <v>Each</v>
          </cell>
          <cell r="E3948" t="str">
            <v>24-241</v>
          </cell>
          <cell r="F3948">
            <v>27.28</v>
          </cell>
        </row>
        <row r="3949">
          <cell r="A3949" t="str">
            <v>24-242</v>
          </cell>
          <cell r="B3949" t="str">
            <v>Add to item 24-239, 24-240 or 24-241 if removal only</v>
          </cell>
          <cell r="D3949" t="str">
            <v>Each</v>
          </cell>
          <cell r="E3949" t="str">
            <v>24-242</v>
          </cell>
          <cell r="F3949">
            <v>13.64</v>
          </cell>
        </row>
        <row r="3950">
          <cell r="A3950" t="str">
            <v>24-243</v>
          </cell>
          <cell r="B3950" t="str">
            <v>S/F Switch SP bakelite suspension type push action all insulated one or tow way switching</v>
          </cell>
          <cell r="D3950" t="str">
            <v>Each</v>
          </cell>
          <cell r="E3950" t="str">
            <v>24-243</v>
          </cell>
          <cell r="F3950">
            <v>76.91</v>
          </cell>
        </row>
        <row r="3951">
          <cell r="A3951" t="str">
            <v>24-244</v>
          </cell>
          <cell r="B3951" t="str">
            <v>Fixing only of Switch SP bakelite suspension type push action all insulated one or tow way switching,</v>
          </cell>
          <cell r="D3951" t="str">
            <v>Each</v>
          </cell>
          <cell r="E3951" t="str">
            <v>24-244</v>
          </cell>
          <cell r="F3951">
            <v>21.82</v>
          </cell>
        </row>
        <row r="3952">
          <cell r="A3952" t="str">
            <v>24-245</v>
          </cell>
          <cell r="B3952" t="str">
            <v>Add to item 2-243 or 2-244 if removal only</v>
          </cell>
          <cell r="D3952" t="str">
            <v>Each</v>
          </cell>
          <cell r="E3952" t="str">
            <v>24-245</v>
          </cell>
          <cell r="F3952">
            <v>10.91</v>
          </cell>
        </row>
        <row r="3953">
          <cell r="A3953" t="str">
            <v>24-246</v>
          </cell>
          <cell r="B3953" t="str">
            <v xml:space="preserve">S/F Switch SP 5 Amps piano type mounted in cast or malleable iron galvanized conduit box with solid metal or bakelite plate, </v>
          </cell>
          <cell r="D3953" t="str">
            <v>Each</v>
          </cell>
          <cell r="E3953" t="str">
            <v>24-246</v>
          </cell>
          <cell r="F3953">
            <v>82.19</v>
          </cell>
        </row>
        <row r="3954">
          <cell r="A3954" t="str">
            <v>24-247</v>
          </cell>
          <cell r="B3954" t="str">
            <v>Fixing only of Switch SP 5 Amps piano type mounted in cast or malleable iron galvanized conduit box with solid metal or bakelite plate,</v>
          </cell>
          <cell r="D3954" t="str">
            <v>Each</v>
          </cell>
          <cell r="E3954" t="str">
            <v>24-247</v>
          </cell>
          <cell r="F3954">
            <v>45.46</v>
          </cell>
        </row>
        <row r="3955">
          <cell r="A3955" t="str">
            <v>24-248</v>
          </cell>
          <cell r="B3955" t="str">
            <v>Add to item 24-246 or 24-247 if removal only</v>
          </cell>
          <cell r="D3955" t="str">
            <v>Each</v>
          </cell>
          <cell r="E3955" t="str">
            <v>24-248</v>
          </cell>
          <cell r="F3955">
            <v>22.72</v>
          </cell>
        </row>
        <row r="3956">
          <cell r="A3956" t="str">
            <v>24-249</v>
          </cell>
          <cell r="B3956" t="str">
            <v>S/F Switch water tight SP 5 Amps galvanized, front side operated screwed 20mm conduit terminal or through pattern one way</v>
          </cell>
          <cell r="D3956" t="str">
            <v>Each</v>
          </cell>
          <cell r="E3956" t="str">
            <v>24-249</v>
          </cell>
          <cell r="F3956">
            <v>250.25</v>
          </cell>
        </row>
        <row r="3957">
          <cell r="A3957" t="str">
            <v>24-250</v>
          </cell>
          <cell r="B3957" t="str">
            <v xml:space="preserve">Fixing only of Switch water tight SP 5 Amps galvanized, front side operated screwed 20mm conduit terminal or through pattern one way, </v>
          </cell>
          <cell r="D3957" t="str">
            <v>Each</v>
          </cell>
          <cell r="E3957" t="str">
            <v>24-250</v>
          </cell>
          <cell r="F3957">
            <v>72.72</v>
          </cell>
        </row>
        <row r="3958">
          <cell r="A3958" t="str">
            <v>24-251</v>
          </cell>
          <cell r="B3958" t="str">
            <v>Add to item 24-249 or 24-250 if removal only</v>
          </cell>
          <cell r="D3958" t="str">
            <v>Each</v>
          </cell>
          <cell r="E3958" t="str">
            <v>24-251</v>
          </cell>
          <cell r="F3958">
            <v>36.36</v>
          </cell>
        </row>
        <row r="3959">
          <cell r="A3959" t="str">
            <v>24-252</v>
          </cell>
          <cell r="B3959" t="str">
            <v xml:space="preserve">S/F Switch SP socket outlet 3 pin, 5 Amps bakelite shuttered pattern complete, </v>
          </cell>
          <cell r="D3959" t="str">
            <v>Each</v>
          </cell>
          <cell r="E3959" t="str">
            <v>24-252</v>
          </cell>
          <cell r="F3959">
            <v>183.09</v>
          </cell>
        </row>
        <row r="3960">
          <cell r="A3960" t="str">
            <v>24-253</v>
          </cell>
          <cell r="B3960" t="str">
            <v>S/F Switch SP socket outlet 3 pin, 5 Amps bakelite shuttered pattern complete, but in galvanized cast or malleable iron in lieu of bakelite box</v>
          </cell>
          <cell r="D3960" t="str">
            <v>Each</v>
          </cell>
          <cell r="E3960" t="str">
            <v>24-253</v>
          </cell>
          <cell r="F3960">
            <v>262.49</v>
          </cell>
        </row>
        <row r="3961">
          <cell r="A3961" t="str">
            <v>24-254</v>
          </cell>
          <cell r="B3961" t="str">
            <v xml:space="preserve">same as item 24-252 or 24-253 but fixing only </v>
          </cell>
          <cell r="D3961" t="str">
            <v>Each</v>
          </cell>
          <cell r="E3961" t="str">
            <v>24-254</v>
          </cell>
          <cell r="F3961">
            <v>72.72</v>
          </cell>
        </row>
        <row r="3962">
          <cell r="A3962" t="str">
            <v>24-255</v>
          </cell>
          <cell r="B3962" t="str">
            <v>Add to item 24-252 to 24-254 if removal only</v>
          </cell>
          <cell r="D3962" t="str">
            <v>Each</v>
          </cell>
          <cell r="E3962" t="str">
            <v>24-255</v>
          </cell>
          <cell r="F3962">
            <v>36.36</v>
          </cell>
        </row>
        <row r="3963">
          <cell r="A3963" t="str">
            <v>24-256</v>
          </cell>
          <cell r="B3963" t="str">
            <v>Plug 3 pin 5 Amps, S/F.</v>
          </cell>
          <cell r="D3963" t="str">
            <v>Each</v>
          </cell>
          <cell r="E3963" t="str">
            <v>24-256</v>
          </cell>
          <cell r="F3963">
            <v>73.27</v>
          </cell>
        </row>
        <row r="3964">
          <cell r="A3964" t="str">
            <v>24-257</v>
          </cell>
          <cell r="B3964" t="str">
            <v>Plug 3 pin 15 Amps, S/F.</v>
          </cell>
          <cell r="D3964" t="str">
            <v>Each</v>
          </cell>
          <cell r="E3964" t="str">
            <v>24-257</v>
          </cell>
          <cell r="F3964">
            <v>122.25</v>
          </cell>
        </row>
        <row r="3965">
          <cell r="A3965" t="str">
            <v>24-258</v>
          </cell>
          <cell r="B3965" t="str">
            <v>Add to item 24-256 or 24-257 but fixing only.</v>
          </cell>
          <cell r="D3965" t="str">
            <v>Each</v>
          </cell>
          <cell r="E3965" t="str">
            <v>24-258</v>
          </cell>
          <cell r="F3965">
            <v>18.18</v>
          </cell>
        </row>
        <row r="3966">
          <cell r="A3966" t="str">
            <v>24-259</v>
          </cell>
          <cell r="B3966" t="str">
            <v>Add to item 24-256, 24-257 or 24-258 if removal only</v>
          </cell>
          <cell r="D3966" t="str">
            <v>Each</v>
          </cell>
          <cell r="E3966" t="str">
            <v>24-259</v>
          </cell>
          <cell r="F3966">
            <v>9.1</v>
          </cell>
        </row>
        <row r="3967">
          <cell r="A3967" t="str">
            <v>24-260</v>
          </cell>
          <cell r="B3967" t="str">
            <v>S/F Switch SP socket outlet 3 Pin 15 Amps shuttered pattern mounted in bakelite box complete,</v>
          </cell>
          <cell r="D3967" t="str">
            <v>Each</v>
          </cell>
          <cell r="E3967" t="str">
            <v>24-260</v>
          </cell>
          <cell r="F3967">
            <v>268.8</v>
          </cell>
        </row>
        <row r="3968">
          <cell r="A3968" t="str">
            <v>24-261</v>
          </cell>
          <cell r="B3968" t="str">
            <v>Switch SP socket outlet 3 pin 15 Amps shuttered pattern mounted in a weather proof cast iron case with four boxes, one of these drilled and tapped 20mm ET with screw on type metal cap attached by chain complete, S/F.</v>
          </cell>
          <cell r="D3968" t="str">
            <v>Each</v>
          </cell>
          <cell r="E3968" t="str">
            <v>24-261</v>
          </cell>
          <cell r="F3968">
            <v>684.87</v>
          </cell>
        </row>
        <row r="3969">
          <cell r="A3969" t="str">
            <v>24-262</v>
          </cell>
          <cell r="B3969" t="str">
            <v>Same as item 24-260 or 24-261 but fixing only.</v>
          </cell>
          <cell r="D3969" t="str">
            <v>Each</v>
          </cell>
          <cell r="E3969" t="str">
            <v>24-262</v>
          </cell>
          <cell r="F3969">
            <v>72.72</v>
          </cell>
        </row>
        <row r="3970">
          <cell r="A3970" t="str">
            <v>24-263</v>
          </cell>
          <cell r="B3970" t="str">
            <v>Add to item 24-260, 24-261 or 24-262 if removal only</v>
          </cell>
          <cell r="D3970" t="str">
            <v>Each</v>
          </cell>
          <cell r="E3970" t="str">
            <v>24-263</v>
          </cell>
          <cell r="F3970">
            <v>36.36</v>
          </cell>
        </row>
        <row r="3971">
          <cell r="A3971" t="str">
            <v>24-264</v>
          </cell>
          <cell r="B3971" t="str">
            <v>Socket outlet industrial 380/400 volts, 3 phase, neutral and earth, water protected 16 Amps, S/F.</v>
          </cell>
          <cell r="D3971" t="str">
            <v>Each</v>
          </cell>
          <cell r="E3971" t="str">
            <v>24-264</v>
          </cell>
          <cell r="F3971">
            <v>1159.4100000000001</v>
          </cell>
        </row>
        <row r="3972">
          <cell r="A3972" t="str">
            <v>24-265</v>
          </cell>
          <cell r="B3972" t="str">
            <v>Socket outlet industrial 380/400 volts, 3 phase, neutral and earth, water protected 32 Amps, S/F.</v>
          </cell>
          <cell r="D3972" t="str">
            <v>Each</v>
          </cell>
          <cell r="E3972" t="str">
            <v>24-265</v>
          </cell>
          <cell r="F3972">
            <v>1453.24</v>
          </cell>
        </row>
        <row r="3973">
          <cell r="A3973" t="str">
            <v>24-266</v>
          </cell>
          <cell r="B3973" t="str">
            <v>Socket outlet industrial 380/400 volts, 3 phase, neutral and earth, water protected 63 Amps, S/F.</v>
          </cell>
          <cell r="D3973" t="str">
            <v>Each</v>
          </cell>
          <cell r="E3973" t="str">
            <v>24-266</v>
          </cell>
          <cell r="F3973">
            <v>4340.76</v>
          </cell>
        </row>
        <row r="3974">
          <cell r="A3974" t="str">
            <v>24-267</v>
          </cell>
          <cell r="B3974" t="str">
            <v>Same as item 24-264, 24-265 or 24-266 but fixing only.</v>
          </cell>
          <cell r="D3974" t="str">
            <v>Each</v>
          </cell>
          <cell r="E3974" t="str">
            <v>24-267</v>
          </cell>
          <cell r="F3974">
            <v>363.62</v>
          </cell>
        </row>
        <row r="3975">
          <cell r="A3975" t="str">
            <v>24-268</v>
          </cell>
          <cell r="B3975" t="str">
            <v>Add to item 24-264 to 24-267 if removal only</v>
          </cell>
          <cell r="D3975" t="str">
            <v>Each</v>
          </cell>
          <cell r="E3975" t="str">
            <v>24-268</v>
          </cell>
          <cell r="F3975">
            <v>181.81</v>
          </cell>
        </row>
        <row r="3976">
          <cell r="A3976" t="str">
            <v>24-269</v>
          </cell>
          <cell r="B3976" t="str">
            <v>Plug for socket outlet industrial 380/400 volts, 3 phase, neutral and earth, water protected, 16 Amps, S/F.</v>
          </cell>
          <cell r="D3976" t="str">
            <v>Each</v>
          </cell>
          <cell r="E3976" t="str">
            <v>24-269</v>
          </cell>
          <cell r="F3976">
            <v>617.16999999999996</v>
          </cell>
        </row>
        <row r="3977">
          <cell r="A3977" t="str">
            <v>24-270</v>
          </cell>
          <cell r="B3977" t="str">
            <v>Plug for socket outlet industrial 380/400 volts, 3 phase, neutral and earth, water protected, 32 Amps, S/F.</v>
          </cell>
          <cell r="D3977" t="str">
            <v>Each</v>
          </cell>
          <cell r="E3977" t="str">
            <v>24-270</v>
          </cell>
          <cell r="F3977">
            <v>874.27</v>
          </cell>
        </row>
        <row r="3978">
          <cell r="A3978" t="str">
            <v>24-271</v>
          </cell>
          <cell r="B3978" t="str">
            <v>Plug for socket outlet industrial 380/400 volts, 3 phase, neutral and earth, water protected, 63 Amps, S/F.</v>
          </cell>
          <cell r="D3978" t="str">
            <v>Each</v>
          </cell>
          <cell r="E3978" t="str">
            <v>24-271</v>
          </cell>
          <cell r="F3978">
            <v>2843.74</v>
          </cell>
        </row>
        <row r="3979">
          <cell r="A3979" t="str">
            <v>24-272</v>
          </cell>
          <cell r="B3979" t="str">
            <v>Same as item 24-269 or 24-270 but fixing only.</v>
          </cell>
          <cell r="D3979" t="str">
            <v>Each</v>
          </cell>
          <cell r="E3979" t="str">
            <v>24-272</v>
          </cell>
          <cell r="F3979">
            <v>109.09</v>
          </cell>
        </row>
        <row r="3980">
          <cell r="A3980" t="str">
            <v>24-273</v>
          </cell>
          <cell r="B3980" t="str">
            <v xml:space="preserve">Fixing only of Plug for socket outlet industrial 380/400 volts, 3 phase, neutral and earth, water protected, 63 Amps, </v>
          </cell>
          <cell r="D3980" t="str">
            <v>Each</v>
          </cell>
          <cell r="E3980" t="str">
            <v>24-273</v>
          </cell>
          <cell r="F3980">
            <v>272.70999999999998</v>
          </cell>
        </row>
        <row r="3981">
          <cell r="A3981" t="str">
            <v>24-274</v>
          </cell>
          <cell r="B3981" t="str">
            <v>Add to item 24-269, 24-270 or 24-272 if removal only</v>
          </cell>
          <cell r="D3981" t="str">
            <v>Each</v>
          </cell>
          <cell r="E3981" t="str">
            <v>24-274</v>
          </cell>
          <cell r="F3981">
            <v>54.54</v>
          </cell>
        </row>
        <row r="3982">
          <cell r="A3982" t="str">
            <v>24-275</v>
          </cell>
          <cell r="B3982" t="str">
            <v>Add to item 24-271 or 24-273 removal only</v>
          </cell>
          <cell r="D3982" t="str">
            <v>Each</v>
          </cell>
          <cell r="E3982" t="str">
            <v>24-275</v>
          </cell>
          <cell r="F3982">
            <v>136.36000000000001</v>
          </cell>
        </row>
        <row r="3983">
          <cell r="B3983" t="str">
            <v>Bulk head fittings</v>
          </cell>
        </row>
        <row r="3984">
          <cell r="A3984" t="str">
            <v>24-276</v>
          </cell>
          <cell r="B3984" t="str">
            <v>Bulk head fititngs cast iron, without guard tapped 20mm ET, according ot BSS No. 229 of 1957, S/F</v>
          </cell>
          <cell r="D3984" t="str">
            <v>Each</v>
          </cell>
          <cell r="E3984" t="str">
            <v>24-276</v>
          </cell>
          <cell r="F3984">
            <v>684.69</v>
          </cell>
        </row>
        <row r="3985">
          <cell r="A3985" t="str">
            <v>24-277</v>
          </cell>
          <cell r="B3985" t="str">
            <v>Bulk head fititngs cast iron, with guard tapped 20mm ET, according ot BSS No. 229 of 1957, S/F</v>
          </cell>
          <cell r="D3985" t="str">
            <v>Each</v>
          </cell>
          <cell r="E3985" t="str">
            <v>24-277</v>
          </cell>
          <cell r="F3985">
            <v>703.05</v>
          </cell>
        </row>
        <row r="3986">
          <cell r="A3986" t="str">
            <v>24-278</v>
          </cell>
          <cell r="B3986" t="str">
            <v>Same as item 24-276 or 24-277 but fixing only.</v>
          </cell>
          <cell r="D3986" t="str">
            <v>Each</v>
          </cell>
          <cell r="E3986" t="str">
            <v>24-278</v>
          </cell>
          <cell r="F3986">
            <v>90.9</v>
          </cell>
        </row>
        <row r="3987">
          <cell r="A3987" t="str">
            <v>24-279</v>
          </cell>
          <cell r="B3987" t="str">
            <v>Add to item 24-276, 24-277 or 24-278 removal only</v>
          </cell>
          <cell r="D3987" t="str">
            <v>Each</v>
          </cell>
          <cell r="E3987" t="str">
            <v>24-279</v>
          </cell>
          <cell r="F3987">
            <v>45.46</v>
          </cell>
        </row>
        <row r="3988">
          <cell r="B3988" t="str">
            <v>Earthing</v>
          </cell>
        </row>
        <row r="3989">
          <cell r="A3989" t="str">
            <v>24-280</v>
          </cell>
          <cell r="B3989" t="str">
            <v>Earth complete as described in Para-24-18.5 of Internal Elect specification in 8 SWG  copper conducter S/F.</v>
          </cell>
          <cell r="D3989" t="str">
            <v>Each</v>
          </cell>
          <cell r="E3989" t="str">
            <v>24-280</v>
          </cell>
          <cell r="F3989">
            <v>4190.58</v>
          </cell>
        </row>
        <row r="3990">
          <cell r="A3990" t="str">
            <v>24-281</v>
          </cell>
          <cell r="B3990" t="str">
            <v>Earth complete as described in Para-24-18.5 of Internal Elect specification in 6 SWG  copper conducter S/F.</v>
          </cell>
          <cell r="D3990" t="str">
            <v>Each</v>
          </cell>
          <cell r="E3990" t="str">
            <v>24-281</v>
          </cell>
          <cell r="F3990">
            <v>4275.12</v>
          </cell>
        </row>
        <row r="3991">
          <cell r="A3991" t="str">
            <v>24-282</v>
          </cell>
          <cell r="B3991" t="str">
            <v>Earth complete as described in Para-24-18.5 of Internal Elect specification in 2 SWG  copper conducter S/F.</v>
          </cell>
          <cell r="D3991" t="str">
            <v>Each</v>
          </cell>
          <cell r="E3991" t="str">
            <v>24-282</v>
          </cell>
          <cell r="F3991">
            <v>4745.47</v>
          </cell>
        </row>
        <row r="3992">
          <cell r="A3992" t="str">
            <v>24-283</v>
          </cell>
          <cell r="B3992" t="str">
            <v>Earth complete as described in Para-24-18.5 of Internal Elect specification in 3/0 SWG  copper conducter S/F.</v>
          </cell>
          <cell r="D3992" t="str">
            <v>Each</v>
          </cell>
          <cell r="E3992" t="str">
            <v>24-283</v>
          </cell>
          <cell r="F3992">
            <v>8732.7800000000007</v>
          </cell>
        </row>
        <row r="3993">
          <cell r="A3993" t="str">
            <v>24-284</v>
          </cell>
          <cell r="B3993" t="str">
            <v>Same as item 24-280 to 24-283 but fixing only.</v>
          </cell>
          <cell r="D3993" t="str">
            <v>Each</v>
          </cell>
          <cell r="E3993" t="str">
            <v>24-284</v>
          </cell>
          <cell r="F3993">
            <v>1372.75</v>
          </cell>
        </row>
        <row r="3994">
          <cell r="A3994" t="str">
            <v>24-285</v>
          </cell>
          <cell r="B3994" t="str">
            <v>Add to item 24-280 to 24-283, 284 removal only</v>
          </cell>
          <cell r="D3994" t="str">
            <v>Each</v>
          </cell>
          <cell r="E3994" t="str">
            <v>24-285</v>
          </cell>
          <cell r="F3994">
            <v>227.27</v>
          </cell>
        </row>
        <row r="3995">
          <cell r="B3995" t="str">
            <v>Lightning Conductor</v>
          </cell>
        </row>
        <row r="3996">
          <cell r="A3996" t="str">
            <v>24-286</v>
          </cell>
          <cell r="B3996" t="str">
            <v>Air termination for lightining conductor with 15 mm dia copper rod 150 Cm long with gunmetal copper base 75 mm x 40 mm x 30 mm, fixed complete with brass bolts, S/F.</v>
          </cell>
          <cell r="D3996" t="str">
            <v>Each</v>
          </cell>
          <cell r="E3996" t="str">
            <v>24-286</v>
          </cell>
          <cell r="F3996">
            <v>4834.1499999999996</v>
          </cell>
        </row>
        <row r="3997">
          <cell r="A3997" t="str">
            <v>24-287</v>
          </cell>
          <cell r="B3997" t="str">
            <v>Fixing only of Air termination for lightining conductor with 15 mm dia copper rod 150 Cm long with gunmetal copper base 75 mm x 40 mm x 30 mm, fixed complete with brass bolts,</v>
          </cell>
          <cell r="D3997" t="str">
            <v>Each</v>
          </cell>
          <cell r="E3997" t="str">
            <v>24-287</v>
          </cell>
          <cell r="F3997">
            <v>181.81</v>
          </cell>
        </row>
        <row r="3998">
          <cell r="A3998" t="str">
            <v>24-288</v>
          </cell>
          <cell r="B3998" t="str">
            <v>Add to item 24-286 or 24-287 if removal only</v>
          </cell>
          <cell r="D3998" t="str">
            <v>Each</v>
          </cell>
          <cell r="E3998" t="str">
            <v>24-288</v>
          </cell>
          <cell r="F3998">
            <v>90.9</v>
          </cell>
        </row>
        <row r="3999">
          <cell r="A3999" t="str">
            <v>24-289</v>
          </cell>
          <cell r="B3999" t="str">
            <v>Down conductor roof conductor and conductor required for bonding exposed metal work to earth ring conductor with copper strip 25 mm x 3 mm. S/F.</v>
          </cell>
          <cell r="D3999" t="str">
            <v>Meter</v>
          </cell>
          <cell r="E3999" t="str">
            <v>24-289</v>
          </cell>
          <cell r="F3999">
            <v>862.4</v>
          </cell>
        </row>
        <row r="4000">
          <cell r="A4000" t="str">
            <v>24-290</v>
          </cell>
          <cell r="B4000" t="str">
            <v xml:space="preserve">Fixing only of Down conductor roof conductor and conductor required for bonding exposed metal work to earth ring conductor with copper strip 25 mm x 3 mm. </v>
          </cell>
          <cell r="D4000" t="str">
            <v>Meter</v>
          </cell>
          <cell r="E4000" t="str">
            <v>24-290</v>
          </cell>
          <cell r="F4000">
            <v>72.72</v>
          </cell>
        </row>
        <row r="4001">
          <cell r="A4001" t="str">
            <v>24-291</v>
          </cell>
          <cell r="B4001" t="str">
            <v>Add to item 24-289 or 24-290 if removal only</v>
          </cell>
          <cell r="D4001" t="str">
            <v>Meter</v>
          </cell>
          <cell r="E4001" t="str">
            <v>24-291</v>
          </cell>
          <cell r="F4001">
            <v>36.36</v>
          </cell>
        </row>
        <row r="4002">
          <cell r="A4002" t="str">
            <v>24-292</v>
          </cell>
          <cell r="B4002" t="str">
            <v>Inspection joints for item 24-286, S/F.</v>
          </cell>
          <cell r="D4002" t="str">
            <v>Each</v>
          </cell>
          <cell r="E4002" t="str">
            <v>24-292</v>
          </cell>
          <cell r="F4002">
            <v>404.79</v>
          </cell>
        </row>
        <row r="4003">
          <cell r="A4003" t="str">
            <v>24-293</v>
          </cell>
          <cell r="B4003" t="str">
            <v xml:space="preserve">Fixing only of Inspection joints for item 24-286, </v>
          </cell>
          <cell r="D4003" t="str">
            <v>Each</v>
          </cell>
          <cell r="E4003" t="str">
            <v>24-293</v>
          </cell>
          <cell r="F4003">
            <v>45.46</v>
          </cell>
        </row>
        <row r="4004">
          <cell r="A4004" t="str">
            <v>24-294</v>
          </cell>
          <cell r="B4004" t="str">
            <v>Add to item 24-292 or 24-293 if removal only</v>
          </cell>
          <cell r="D4004" t="str">
            <v>Each</v>
          </cell>
          <cell r="E4004" t="str">
            <v>24-294</v>
          </cell>
          <cell r="F4004">
            <v>22.72</v>
          </cell>
        </row>
        <row r="4005">
          <cell r="A4005" t="str">
            <v>24-295</v>
          </cell>
          <cell r="B4005" t="str">
            <v>Earth for lightning conductor, complete as described in para 24 22 6.2 of the Specifications, inclusive of copper strip upto test joint, S/F.</v>
          </cell>
          <cell r="D4005" t="str">
            <v>Each</v>
          </cell>
          <cell r="E4005" t="str">
            <v>24-295</v>
          </cell>
          <cell r="F4005">
            <v>5719.01</v>
          </cell>
        </row>
        <row r="4006">
          <cell r="A4006" t="str">
            <v>24-296</v>
          </cell>
          <cell r="B4006" t="str">
            <v>Earth for lightning conductor, complete as described in para 24.22.6.1 of the Specifications, inclusive of copper strip upto test joint, S/F.</v>
          </cell>
          <cell r="D4006" t="str">
            <v>Each</v>
          </cell>
          <cell r="E4006" t="str">
            <v>24-296</v>
          </cell>
          <cell r="F4006">
            <v>5624.43</v>
          </cell>
        </row>
        <row r="4007">
          <cell r="A4007" t="str">
            <v>24-297</v>
          </cell>
          <cell r="B4007" t="str">
            <v>Same as item 24-295 or 24-296 but fixing only.</v>
          </cell>
          <cell r="D4007" t="str">
            <v>Each</v>
          </cell>
          <cell r="E4007" t="str">
            <v>24-297</v>
          </cell>
          <cell r="F4007">
            <v>1463.65</v>
          </cell>
        </row>
        <row r="4008">
          <cell r="A4008" t="str">
            <v>24-298</v>
          </cell>
          <cell r="B4008" t="str">
            <v>Add to item 24-295, 24-296 or 24-297 if removal only</v>
          </cell>
          <cell r="D4008" t="str">
            <v>Each</v>
          </cell>
          <cell r="E4008" t="str">
            <v>24-298</v>
          </cell>
          <cell r="F4008">
            <v>363.62</v>
          </cell>
        </row>
        <row r="4009">
          <cell r="B4009" t="str">
            <v>Energy Meter</v>
          </cell>
        </row>
        <row r="4010">
          <cell r="A4010" t="str">
            <v>24-299</v>
          </cell>
          <cell r="B4010" t="str">
            <v>Meter elect AC 220/250 volts, single phase 50 cycle upto 30 Amps, S/F.</v>
          </cell>
          <cell r="D4010" t="str">
            <v>Each</v>
          </cell>
          <cell r="E4010" t="str">
            <v>24-299</v>
          </cell>
          <cell r="F4010">
            <v>2884</v>
          </cell>
        </row>
        <row r="4011">
          <cell r="A4011" t="str">
            <v>24-299.1</v>
          </cell>
          <cell r="B4011" t="str">
            <v>Digital Electric Meter (TOU)  AC 220/250 volts, single phase 50 cycle upto 30 Amps, S/F.</v>
          </cell>
          <cell r="D4011" t="str">
            <v>Each</v>
          </cell>
          <cell r="E4011" t="str">
            <v>24-299.1</v>
          </cell>
          <cell r="F4011">
            <v>4145.03</v>
          </cell>
        </row>
        <row r="4012">
          <cell r="A4012" t="str">
            <v>24-300</v>
          </cell>
          <cell r="B4012" t="str">
            <v xml:space="preserve">Fixing only of Meter elect /Digital Electric Meter (TOU) AC 220/250 volts, single phase 50 cycle upto 30 Amps, </v>
          </cell>
          <cell r="D4012" t="str">
            <v>Each</v>
          </cell>
          <cell r="E4012" t="str">
            <v>24-300</v>
          </cell>
          <cell r="F4012">
            <v>227.27</v>
          </cell>
        </row>
        <row r="4013">
          <cell r="A4013" t="str">
            <v>24-301</v>
          </cell>
          <cell r="B4013" t="str">
            <v>Add to item 24-299, 24-299.1  or 24-300 if removal only</v>
          </cell>
          <cell r="D4013" t="str">
            <v>Each</v>
          </cell>
          <cell r="E4013" t="str">
            <v>24-301</v>
          </cell>
          <cell r="F4013">
            <v>113.63</v>
          </cell>
        </row>
        <row r="4014">
          <cell r="A4014" t="str">
            <v>24-302</v>
          </cell>
          <cell r="B4014" t="str">
            <v>Meter elect AC 400 volts, 3 phase 50 cycles 4 wire, 15 to 90 Amps, S/F.</v>
          </cell>
          <cell r="D4014" t="str">
            <v>Each</v>
          </cell>
          <cell r="E4014" t="str">
            <v>24-302</v>
          </cell>
          <cell r="F4014">
            <v>7227.2</v>
          </cell>
        </row>
        <row r="4015">
          <cell r="A4015" t="str">
            <v>24-302.1</v>
          </cell>
          <cell r="B4015" t="str">
            <v>Digital Electric Meter (TOU)  AC 400 W,  3 phase 50 cycle, 4 wire  15-90 Amps, S/F.</v>
          </cell>
          <cell r="D4015" t="str">
            <v>Each</v>
          </cell>
          <cell r="E4015" t="str">
            <v>24-302.1</v>
          </cell>
          <cell r="F4015" t="str">
            <v>23571.62</v>
          </cell>
        </row>
        <row r="4016">
          <cell r="A4016" t="str">
            <v>24-303</v>
          </cell>
          <cell r="B4016" t="str">
            <v>Meter elect AC 400 volts, 3 phase 50 cycles 4 wire, 100 Amps, S/F.</v>
          </cell>
          <cell r="D4016" t="str">
            <v>Each</v>
          </cell>
          <cell r="E4016" t="str">
            <v>24-303</v>
          </cell>
          <cell r="F4016" t="str">
            <v>17756.18</v>
          </cell>
        </row>
        <row r="4017">
          <cell r="A4017" t="str">
            <v>24-303.1</v>
          </cell>
          <cell r="B4017" t="str">
            <v>Digital Electric Meter (TOU)  AC 400 W,  3 phase 50 cycle, 4 wire  100 Amps, S/F.</v>
          </cell>
          <cell r="D4017" t="str">
            <v>Each</v>
          </cell>
          <cell r="E4017" t="str">
            <v>24-303.1</v>
          </cell>
          <cell r="F4017" t="str">
            <v>38263.21</v>
          </cell>
        </row>
        <row r="4018">
          <cell r="A4018" t="str">
            <v>24-304</v>
          </cell>
          <cell r="B4018" t="str">
            <v>Meter elect AC 400 volts, 3 phase 50 cycles 4 wire, 15 to 90 Amps, Complete with CTs  S/F.</v>
          </cell>
          <cell r="D4018" t="str">
            <v>Each</v>
          </cell>
          <cell r="E4018" t="str">
            <v>24-304</v>
          </cell>
          <cell r="F4018">
            <v>19216</v>
          </cell>
        </row>
        <row r="4019">
          <cell r="A4019" t="str">
            <v>24-304.1</v>
          </cell>
          <cell r="B4019" t="str">
            <v>Digital Electric Meter (TOU)  AC 400 W,  3 phase 50 cycle, 4 wire  200 Amps,Complete with CTs  S/F.</v>
          </cell>
          <cell r="D4019" t="str">
            <v>Each</v>
          </cell>
          <cell r="E4019" t="str">
            <v>24-304.1</v>
          </cell>
          <cell r="F4019">
            <v>39723.03</v>
          </cell>
        </row>
        <row r="4020">
          <cell r="A4020" t="str">
            <v>24-305</v>
          </cell>
          <cell r="B4020" t="str">
            <v>Same as item 24-302,24-302.1,24-303,24-303.1,24-303 but fixing only.</v>
          </cell>
          <cell r="D4020" t="str">
            <v>Each</v>
          </cell>
          <cell r="E4020" t="str">
            <v>24-305</v>
          </cell>
          <cell r="F4020">
            <v>454.52</v>
          </cell>
        </row>
        <row r="4021">
          <cell r="A4021" t="str">
            <v>24-306</v>
          </cell>
          <cell r="B4021" t="str">
            <v>Same as item 24-304,24-304.1  but fixing only.</v>
          </cell>
          <cell r="D4021" t="str">
            <v>Each</v>
          </cell>
          <cell r="E4021" t="str">
            <v>24-306</v>
          </cell>
          <cell r="F4021">
            <v>545.42999999999995</v>
          </cell>
        </row>
        <row r="4022">
          <cell r="A4022" t="str">
            <v>24-307</v>
          </cell>
          <cell r="B4022" t="str">
            <v>Add to item 24-302 to 24-306 if removal only</v>
          </cell>
          <cell r="D4022" t="str">
            <v>Each</v>
          </cell>
          <cell r="E4022" t="str">
            <v>24-307</v>
          </cell>
          <cell r="F4022">
            <v>227.27</v>
          </cell>
        </row>
        <row r="4023">
          <cell r="B4023" t="str">
            <v>Flame Proof Fittings.</v>
          </cell>
        </row>
        <row r="4024">
          <cell r="A4024" t="str">
            <v>24-308</v>
          </cell>
          <cell r="B4024" t="str">
            <v>Switch flame proof SP 5 Amps, drilled and tapped on both sides, a solid brass threaded plug for fitting the hole not required. The switch and cover completely inter-lockm S/F (The complete unit should comply with BSS No. 229, 542 and 889).</v>
          </cell>
          <cell r="D4024" t="str">
            <v>Each</v>
          </cell>
          <cell r="E4024" t="str">
            <v>24-308</v>
          </cell>
          <cell r="F4024">
            <v>1253.99</v>
          </cell>
        </row>
        <row r="4025">
          <cell r="A4025" t="str">
            <v>24-309</v>
          </cell>
          <cell r="B4025" t="str">
            <v>Switch socket flame proof 3 pin 5 Amps complete as specified, S/F.</v>
          </cell>
          <cell r="D4025" t="str">
            <v>Each</v>
          </cell>
          <cell r="E4025" t="str">
            <v>24-309</v>
          </cell>
          <cell r="F4025">
            <v>5600.25</v>
          </cell>
        </row>
        <row r="4026">
          <cell r="A4026" t="str">
            <v>24-310</v>
          </cell>
          <cell r="B4026" t="str">
            <v>Switch socket flame proof 3 pin 15 Amps complete as specified, S/F.</v>
          </cell>
          <cell r="D4026" t="str">
            <v>Each</v>
          </cell>
          <cell r="E4026" t="str">
            <v>24-310</v>
          </cell>
          <cell r="F4026">
            <v>8048.85</v>
          </cell>
        </row>
        <row r="4027">
          <cell r="A4027" t="str">
            <v>24-311</v>
          </cell>
          <cell r="B4027" t="str">
            <v>Same as item 26-308, 26-309 or 26-310 but fixing only.</v>
          </cell>
          <cell r="D4027" t="str">
            <v>Each</v>
          </cell>
          <cell r="E4027" t="str">
            <v>24-311</v>
          </cell>
          <cell r="F4027">
            <v>90.9</v>
          </cell>
        </row>
        <row r="4028">
          <cell r="A4028" t="str">
            <v>24-312</v>
          </cell>
          <cell r="B4028" t="str">
            <v>Add to item 26-308 to 26-311 if removal only</v>
          </cell>
          <cell r="D4028" t="str">
            <v>Each</v>
          </cell>
          <cell r="E4028" t="str">
            <v>24-312</v>
          </cell>
          <cell r="F4028">
            <v>45.46</v>
          </cell>
        </row>
        <row r="4029">
          <cell r="A4029" t="str">
            <v>24-313</v>
          </cell>
          <cell r="B4029" t="str">
            <v>Switch fuse flame proof SP 250 volts 15 Amps, terminal chamber drilled and tapped 25 mm ET on both sides, solid brass threaded plug for sealing hole not required S/F (The complete unit should comply with BSS No. 229, 542 and 889).</v>
          </cell>
          <cell r="D4029" t="str">
            <v>Each</v>
          </cell>
          <cell r="E4029" t="str">
            <v>24-313</v>
          </cell>
          <cell r="F4029">
            <v>5622.98</v>
          </cell>
        </row>
        <row r="4030">
          <cell r="A4030" t="str">
            <v>24-314</v>
          </cell>
          <cell r="B4030" t="str">
            <v>Switch fuse flame proof DP 250/500 volts 30 Amps, terminal chamber drilled and tapped 25 mm ET on both sides, solid brass threaded plug for sealing hole not required S/F (The complete unit should comply with BSS No. 229, 542 and 889).</v>
          </cell>
          <cell r="D4030" t="str">
            <v>Each</v>
          </cell>
          <cell r="E4030" t="str">
            <v>24-314</v>
          </cell>
          <cell r="F4030">
            <v>10397.75</v>
          </cell>
        </row>
        <row r="4031">
          <cell r="A4031" t="str">
            <v>24-315</v>
          </cell>
          <cell r="B4031" t="str">
            <v>Switch fuse flame proof TPNL 500 volts 15 Amps, terminal chamber drilled and tapped 25 mm ET on both sides, solid brass threaded plug for sealing hole not required S/F (The complete unit should comply with BSS No. 229, 542 and 889).</v>
          </cell>
          <cell r="D4031" t="str">
            <v>Each</v>
          </cell>
          <cell r="E4031" t="str">
            <v>24-315</v>
          </cell>
          <cell r="F4031">
            <v>9147.9699999999993</v>
          </cell>
        </row>
        <row r="4032">
          <cell r="A4032" t="str">
            <v>24-316</v>
          </cell>
          <cell r="B4032" t="str">
            <v>Switch fuse flame proof TPNL 500 volts 30 Amps, terminal chamber drilled and tapped 25 mm ET on both sides, solid brass threaded plug for sealing hole not required S/F (The complete unit should comply with BSS No. 229, 542 and 889).</v>
          </cell>
          <cell r="D4032" t="str">
            <v>Each</v>
          </cell>
          <cell r="E4032" t="str">
            <v>24-316</v>
          </cell>
          <cell r="F4032">
            <v>15055.22</v>
          </cell>
        </row>
        <row r="4033">
          <cell r="A4033" t="str">
            <v>24-317</v>
          </cell>
          <cell r="B4033" t="str">
            <v>Switch fuse flame proof TPNL 500 volts 60 Amps, terminal chamber drilled and tapped 25 mm ET on both sides, solid brass threaded plug for sealing hole not required S/F (The complete unit should comply with BSS No. 229, 542 and 889).</v>
          </cell>
          <cell r="D4033" t="str">
            <v>Each</v>
          </cell>
          <cell r="E4033" t="str">
            <v>24-317</v>
          </cell>
          <cell r="F4033">
            <v>27815.79</v>
          </cell>
        </row>
        <row r="4034">
          <cell r="A4034" t="str">
            <v>24-318</v>
          </cell>
          <cell r="B4034" t="str">
            <v>Switch fuse flame proof TPNL 500 volts 100 Amps, terminal chamber drilled and tapped 25 mm ET on both sides, solid brass threaded plug for sealing hole not required S/F (The complete unit should comply with BSS No. 229, 542 and 889).</v>
          </cell>
          <cell r="D4034" t="str">
            <v>Each</v>
          </cell>
          <cell r="E4034" t="str">
            <v>24-318</v>
          </cell>
          <cell r="F4034">
            <v>28183.08</v>
          </cell>
        </row>
        <row r="4035">
          <cell r="A4035" t="str">
            <v>24-319</v>
          </cell>
          <cell r="B4035" t="str">
            <v>Switch fuse flame proof TPNL 500 volts 200 Amps, terminal chamber drilled and tapped 25 mm ET on both sides, solid brass threaded plug for sealing hole not required S/F (The complete unit should comply with BSS No. 229, 542 and 889).</v>
          </cell>
          <cell r="D4035" t="str">
            <v>Each</v>
          </cell>
          <cell r="E4035" t="str">
            <v>24-319</v>
          </cell>
          <cell r="F4035">
            <v>49881.04</v>
          </cell>
        </row>
        <row r="4036">
          <cell r="A4036" t="str">
            <v>24-320</v>
          </cell>
          <cell r="B4036" t="str">
            <v>Switch fuse flame proof TPNL 500 volts 300 Amps, terminal chamber drilled and tapped 25 mm ET on both sides, solid brass threaded plug for sealing hole not required S/F (The complete unit should comply with BSS No. 229, 542 and 889).</v>
          </cell>
          <cell r="D4036" t="str">
            <v>Each</v>
          </cell>
          <cell r="E4036" t="str">
            <v>24-320</v>
          </cell>
          <cell r="F4036">
            <v>66531.520000000004</v>
          </cell>
        </row>
        <row r="4037">
          <cell r="A4037" t="str">
            <v>24-321</v>
          </cell>
          <cell r="B4037" t="str">
            <v>Fixing only of Switch fuse flame proof SP 250 volts 15 Amps, terminal chamber drilled and tapped 25 mm ET on both sides, solid brass threaded plug for sealing hole not required (The complete unit should comply with BSS No. 229, 542 and 889).</v>
          </cell>
          <cell r="D4037" t="str">
            <v>Each</v>
          </cell>
          <cell r="E4037" t="str">
            <v>24-321</v>
          </cell>
          <cell r="F4037">
            <v>113.63</v>
          </cell>
        </row>
        <row r="4038">
          <cell r="A4038" t="str">
            <v>24-322</v>
          </cell>
          <cell r="B4038" t="str">
            <v>Fixing only of Switch fuse flame proof DP 250/500 volts 30 Amps, terminal chamber drilled and tapped 25 mm ET on both sides, solid brass threaded plug for sealing hole not required (The complete unit should comply with BSS No. 229, 542 and 889).</v>
          </cell>
          <cell r="D4038" t="str">
            <v>Each</v>
          </cell>
          <cell r="E4038" t="str">
            <v>24-322</v>
          </cell>
          <cell r="F4038">
            <v>113.63</v>
          </cell>
        </row>
        <row r="4039">
          <cell r="A4039" t="str">
            <v>24-323</v>
          </cell>
          <cell r="B4039" t="str">
            <v>Fixing only of Switch fuse flame proof TPNL 500 volts 15 Amps, terminal chamber drilled and tapped 25 mm ET on both sides, solid brass threaded plug for sealing hole not required (The complete unit should comply with BSS No. 229, 542 and 889).</v>
          </cell>
          <cell r="D4039" t="str">
            <v>Each</v>
          </cell>
          <cell r="E4039" t="str">
            <v>24-323</v>
          </cell>
          <cell r="F4039">
            <v>363.62</v>
          </cell>
        </row>
        <row r="4040">
          <cell r="A4040" t="str">
            <v>24-324</v>
          </cell>
          <cell r="B4040" t="str">
            <v>Fixing only of Switch fuse flame proof TPNL 500 volts 30 Amps, terminal chamber drilled and tapped 25 mm ET on both sides, solid brass threaded plug for sealing hole not required (The complete unit should comply with BSS No. 229, 542 and 889).</v>
          </cell>
          <cell r="D4040" t="str">
            <v>Each</v>
          </cell>
          <cell r="E4040" t="str">
            <v>24-324</v>
          </cell>
          <cell r="F4040">
            <v>363.62</v>
          </cell>
        </row>
        <row r="4041">
          <cell r="A4041" t="str">
            <v>24-325</v>
          </cell>
          <cell r="B4041" t="str">
            <v>Same as item 24-317 or 24-318 but fixing only.</v>
          </cell>
          <cell r="D4041" t="str">
            <v>Each</v>
          </cell>
          <cell r="E4041" t="str">
            <v>24-325</v>
          </cell>
          <cell r="F4041">
            <v>636.33000000000004</v>
          </cell>
        </row>
        <row r="4042">
          <cell r="A4042" t="str">
            <v>24-326</v>
          </cell>
          <cell r="B4042" t="str">
            <v>Same as item 24-319 or 24-320 but fixing only.</v>
          </cell>
          <cell r="D4042" t="str">
            <v>Each</v>
          </cell>
          <cell r="E4042" t="str">
            <v>24-326</v>
          </cell>
          <cell r="F4042">
            <v>909.04</v>
          </cell>
        </row>
        <row r="4043">
          <cell r="A4043" t="str">
            <v>24-327</v>
          </cell>
          <cell r="B4043" t="str">
            <v>Add to item 24-313, 24-314, 24-321 or 2-322 removal only</v>
          </cell>
          <cell r="D4043" t="str">
            <v>Each</v>
          </cell>
          <cell r="E4043" t="str">
            <v>24-327</v>
          </cell>
          <cell r="F4043">
            <v>56.82</v>
          </cell>
        </row>
        <row r="4044">
          <cell r="A4044" t="str">
            <v>24-328</v>
          </cell>
          <cell r="B4044" t="str">
            <v>Add to item 24-315, 24-316, 24-323 or 24-324 removal only</v>
          </cell>
          <cell r="D4044" t="str">
            <v>Each</v>
          </cell>
          <cell r="E4044" t="str">
            <v>24-328</v>
          </cell>
          <cell r="F4044">
            <v>181.81</v>
          </cell>
        </row>
        <row r="4045">
          <cell r="A4045" t="str">
            <v>24-329</v>
          </cell>
          <cell r="B4045" t="str">
            <v>Add to item 24-317, 24-318 or 24-325 if removal only</v>
          </cell>
          <cell r="D4045" t="str">
            <v>Each</v>
          </cell>
          <cell r="E4045" t="str">
            <v>24-329</v>
          </cell>
          <cell r="F4045">
            <v>318.17</v>
          </cell>
        </row>
        <row r="4046">
          <cell r="A4046" t="str">
            <v>24-330</v>
          </cell>
          <cell r="B4046" t="str">
            <v>Add to item 24-319, 24-320 or 24-326 if removal only</v>
          </cell>
          <cell r="D4046" t="str">
            <v>Each</v>
          </cell>
          <cell r="E4046" t="str">
            <v>24-330</v>
          </cell>
          <cell r="F4046">
            <v>454.52</v>
          </cell>
        </row>
        <row r="4047">
          <cell r="A4047" t="str">
            <v>24-331</v>
          </cell>
          <cell r="B4047" t="str">
            <v>Flame proof fitting 20mm ET tapped entry cast iron body, grey painted, with heavy glass cemented to fix ring, strong wire guard and lamp holder with terminal chamber, internal connections of solid metal passing through insulating sleeves, dispersive or an</v>
          </cell>
          <cell r="D4047" t="str">
            <v>Each</v>
          </cell>
          <cell r="E4047" t="str">
            <v>24-331</v>
          </cell>
          <cell r="F4047">
            <v>3212.87</v>
          </cell>
        </row>
        <row r="4048">
          <cell r="A4048" t="str">
            <v>24-332</v>
          </cell>
          <cell r="B4048" t="str">
            <v>Flame proof fitting 20mm ET tapped entry cast iron body, grey painted, with heavy glass cemented to fix ring, strong wire guard and lamp holder with terminal chamber, internal connections of solid metal passing through insulating sleeves, dispersive or an</v>
          </cell>
          <cell r="D4048" t="str">
            <v>Each</v>
          </cell>
          <cell r="E4048" t="str">
            <v>24-332</v>
          </cell>
          <cell r="F4048">
            <v>4437.17</v>
          </cell>
        </row>
        <row r="4049">
          <cell r="A4049" t="str">
            <v>24-333</v>
          </cell>
          <cell r="B4049" t="str">
            <v>Same as item 24-331 or 24-232 but fixing only.</v>
          </cell>
          <cell r="D4049" t="str">
            <v>Each</v>
          </cell>
          <cell r="E4049" t="str">
            <v>24-333</v>
          </cell>
          <cell r="F4049">
            <v>90.9</v>
          </cell>
        </row>
        <row r="4050">
          <cell r="A4050" t="str">
            <v>24-334</v>
          </cell>
          <cell r="B4050" t="str">
            <v>Add to item 24-331 to 24-333 if removal only</v>
          </cell>
          <cell r="D4050" t="str">
            <v>Each</v>
          </cell>
          <cell r="E4050" t="str">
            <v>24-334</v>
          </cell>
          <cell r="F4050">
            <v>45.46</v>
          </cell>
        </row>
        <row r="4051">
          <cell r="A4051" t="str">
            <v>24-335</v>
          </cell>
          <cell r="B4051" t="str">
            <v>Spare glass and ring for item 24-332,331 S/F.</v>
          </cell>
          <cell r="D4051" t="str">
            <v>Each</v>
          </cell>
          <cell r="E4051" t="str">
            <v>24-335</v>
          </cell>
          <cell r="F4051">
            <v>1147.33</v>
          </cell>
        </row>
        <row r="4052">
          <cell r="A4052" t="str">
            <v>24-336</v>
          </cell>
          <cell r="B4052" t="str">
            <v>Fixing only of Spare glass and ring for item 24-335.</v>
          </cell>
          <cell r="D4052" t="str">
            <v>Each</v>
          </cell>
          <cell r="E4052" t="str">
            <v>24-336</v>
          </cell>
          <cell r="F4052">
            <v>45.46</v>
          </cell>
        </row>
        <row r="4053">
          <cell r="A4053" t="str">
            <v>24-337</v>
          </cell>
          <cell r="B4053" t="str">
            <v>Add to item 24-335 or 24-336 if removal only</v>
          </cell>
          <cell r="D4053" t="str">
            <v>Each</v>
          </cell>
          <cell r="E4053" t="str">
            <v>24-337</v>
          </cell>
          <cell r="F4053">
            <v>22.72</v>
          </cell>
        </row>
        <row r="4054">
          <cell r="A4054" t="str">
            <v>24-338</v>
          </cell>
          <cell r="B4054" t="str">
            <v>Switch fuse IC 250 volts SP fused and NL-15 Amps, S/F.</v>
          </cell>
          <cell r="D4054" t="str">
            <v>Each</v>
          </cell>
          <cell r="E4054" t="str">
            <v>24-338</v>
          </cell>
          <cell r="F4054">
            <v>517.65</v>
          </cell>
        </row>
        <row r="4055">
          <cell r="A4055" t="str">
            <v>24-339</v>
          </cell>
          <cell r="B4055" t="str">
            <v>Switch fuse IC 250 volts SP fused and NL-30 Amps, S/F.</v>
          </cell>
          <cell r="D4055" t="str">
            <v>Each</v>
          </cell>
          <cell r="E4055" t="str">
            <v>24-339</v>
          </cell>
          <cell r="F4055">
            <v>1411.39</v>
          </cell>
        </row>
        <row r="4056">
          <cell r="A4056" t="str">
            <v>24-340</v>
          </cell>
          <cell r="B4056" t="str">
            <v>Switch fuse IC 250 volts SP fused and NL-60 Amps, S/F.</v>
          </cell>
          <cell r="D4056" t="str">
            <v>Each</v>
          </cell>
          <cell r="E4056" t="str">
            <v>24-340</v>
          </cell>
          <cell r="F4056">
            <v>2073.7199999999998</v>
          </cell>
        </row>
        <row r="4057">
          <cell r="A4057" t="str">
            <v>24-341</v>
          </cell>
          <cell r="B4057" t="str">
            <v>Switch fuse IC 250 volts SP fused and NL-100 Amps, S/F.</v>
          </cell>
          <cell r="D4057" t="str">
            <v>Each</v>
          </cell>
          <cell r="E4057" t="str">
            <v>24-341</v>
          </cell>
          <cell r="F4057">
            <v>3438.81</v>
          </cell>
        </row>
        <row r="4058">
          <cell r="A4058" t="str">
            <v>24-342</v>
          </cell>
          <cell r="B4058" t="str">
            <v>Same as item 24-338 or 24-339 but fixing only.</v>
          </cell>
          <cell r="D4058" t="str">
            <v>Each</v>
          </cell>
          <cell r="E4058" t="str">
            <v>24-342</v>
          </cell>
          <cell r="F4058">
            <v>113.63</v>
          </cell>
        </row>
        <row r="4059">
          <cell r="A4059" t="str">
            <v>24-343</v>
          </cell>
          <cell r="B4059" t="str">
            <v>Same as item 24-340 or 24-341 but fixing only.</v>
          </cell>
          <cell r="D4059" t="str">
            <v>Each</v>
          </cell>
          <cell r="E4059" t="str">
            <v>24-343</v>
          </cell>
          <cell r="F4059">
            <v>145.44999999999999</v>
          </cell>
        </row>
        <row r="4060">
          <cell r="A4060" t="str">
            <v>24-344</v>
          </cell>
          <cell r="B4060" t="str">
            <v>Add to item 24-338, 24-339 or 24-342 if removal only</v>
          </cell>
          <cell r="D4060" t="str">
            <v>Each</v>
          </cell>
          <cell r="E4060" t="str">
            <v>24-344</v>
          </cell>
          <cell r="F4060">
            <v>56.82</v>
          </cell>
        </row>
        <row r="4061">
          <cell r="A4061" t="str">
            <v>24-345</v>
          </cell>
          <cell r="B4061" t="str">
            <v>Add to item 24-340, 24-341 or 24-343 if removal only</v>
          </cell>
          <cell r="D4061" t="str">
            <v>Each</v>
          </cell>
          <cell r="E4061" t="str">
            <v>24-345</v>
          </cell>
          <cell r="F4061">
            <v>72.72</v>
          </cell>
        </row>
        <row r="4062">
          <cell r="A4062" t="str">
            <v>24-346</v>
          </cell>
          <cell r="B4062" t="str">
            <v>Switch fuse IC 500 volts TP Fused 15 Amps, S/F.</v>
          </cell>
          <cell r="D4062" t="str">
            <v>Each</v>
          </cell>
          <cell r="E4062" t="str">
            <v>24-346</v>
          </cell>
          <cell r="F4062">
            <v>1424.3</v>
          </cell>
        </row>
        <row r="4063">
          <cell r="A4063" t="str">
            <v>24-347</v>
          </cell>
          <cell r="B4063" t="str">
            <v>Switch fuse IC 500 volts TP Fused 30 Amps, S/F.</v>
          </cell>
          <cell r="D4063" t="str">
            <v>Each</v>
          </cell>
          <cell r="E4063" t="str">
            <v>24-347</v>
          </cell>
          <cell r="F4063">
            <v>1962.99</v>
          </cell>
        </row>
        <row r="4064">
          <cell r="A4064" t="str">
            <v>24-348</v>
          </cell>
          <cell r="B4064" t="str">
            <v>Switch fuse IC 500 volts TP Fused 60 Amps, S/F.</v>
          </cell>
          <cell r="D4064" t="str">
            <v>Each</v>
          </cell>
          <cell r="E4064" t="str">
            <v>24-348</v>
          </cell>
          <cell r="F4064">
            <v>3073.67</v>
          </cell>
        </row>
        <row r="4065">
          <cell r="A4065" t="str">
            <v>24-349</v>
          </cell>
          <cell r="B4065" t="str">
            <v>Switch fuse IC 500 volts TP Fused 100 Amps, S/F.</v>
          </cell>
          <cell r="D4065" t="str">
            <v>Each</v>
          </cell>
          <cell r="E4065" t="str">
            <v>24-349</v>
          </cell>
          <cell r="F4065">
            <v>6171.39</v>
          </cell>
        </row>
        <row r="4066">
          <cell r="A4066" t="str">
            <v>24-350</v>
          </cell>
          <cell r="B4066" t="str">
            <v>Same as item 24-346 or 24-347 but fixing only.</v>
          </cell>
          <cell r="D4066" t="str">
            <v>Each</v>
          </cell>
          <cell r="E4066" t="str">
            <v>24-350</v>
          </cell>
          <cell r="F4066">
            <v>154.94999999999999</v>
          </cell>
        </row>
        <row r="4067">
          <cell r="A4067" t="str">
            <v>24-351</v>
          </cell>
          <cell r="B4067" t="str">
            <v>Same as item 24-348 or 24-349 but fixing only.</v>
          </cell>
          <cell r="D4067" t="str">
            <v>Each</v>
          </cell>
          <cell r="E4067" t="str">
            <v>24-351</v>
          </cell>
          <cell r="F4067">
            <v>206.6</v>
          </cell>
        </row>
        <row r="4068">
          <cell r="A4068" t="str">
            <v>24-352</v>
          </cell>
          <cell r="B4068" t="str">
            <v>Add to item 24-346, 24-347 or 24-350 if removal only</v>
          </cell>
          <cell r="D4068" t="str">
            <v>Each</v>
          </cell>
          <cell r="E4068" t="str">
            <v>24-352</v>
          </cell>
          <cell r="F4068">
            <v>68.180000000000007</v>
          </cell>
        </row>
        <row r="4069">
          <cell r="A4069" t="str">
            <v>24-353</v>
          </cell>
          <cell r="B4069" t="str">
            <v>Add to item 24-348, 24-349 or 24-351 if removal only</v>
          </cell>
          <cell r="D4069" t="str">
            <v>Each</v>
          </cell>
          <cell r="E4069" t="str">
            <v>24-353</v>
          </cell>
          <cell r="F4069">
            <v>123.96</v>
          </cell>
        </row>
        <row r="4070">
          <cell r="A4070" t="str">
            <v>24-354</v>
          </cell>
          <cell r="B4070" t="str">
            <v>Switch fuse IC 500 volts TP fused 15 Amps and NL S/F.</v>
          </cell>
          <cell r="D4070" t="str">
            <v>Each</v>
          </cell>
          <cell r="E4070" t="str">
            <v>24-354</v>
          </cell>
          <cell r="F4070">
            <v>2709.82</v>
          </cell>
        </row>
        <row r="4071">
          <cell r="A4071" t="str">
            <v>24-355</v>
          </cell>
          <cell r="B4071" t="str">
            <v>Switch fuse IC 500 volts TP fused 30 Amps and NL S/F.</v>
          </cell>
          <cell r="D4071" t="str">
            <v>Each</v>
          </cell>
          <cell r="E4071" t="str">
            <v>24-355</v>
          </cell>
          <cell r="F4071">
            <v>3260.75</v>
          </cell>
        </row>
        <row r="4072">
          <cell r="A4072" t="str">
            <v>24-356</v>
          </cell>
          <cell r="B4072" t="str">
            <v>Switch fuse IC 500 volts TP fused 60 Amps and NL S/F.</v>
          </cell>
          <cell r="D4072" t="str">
            <v>Each</v>
          </cell>
          <cell r="E4072" t="str">
            <v>24-356</v>
          </cell>
          <cell r="F4072">
            <v>5020.3</v>
          </cell>
        </row>
        <row r="4073">
          <cell r="A4073" t="str">
            <v>24-357</v>
          </cell>
          <cell r="B4073" t="str">
            <v>Switch fuse IC 500 volts TP fused 100 Amps and NL S/F.</v>
          </cell>
          <cell r="D4073" t="str">
            <v>Each</v>
          </cell>
          <cell r="E4073" t="str">
            <v>24-357</v>
          </cell>
          <cell r="F4073">
            <v>9746.35</v>
          </cell>
        </row>
        <row r="4074">
          <cell r="A4074" t="str">
            <v>24-358</v>
          </cell>
          <cell r="B4074" t="str">
            <v>Switch fuse IC 500 volts TP fused 200 Amps and NL S/F.</v>
          </cell>
          <cell r="D4074" t="str">
            <v>Each</v>
          </cell>
          <cell r="E4074" t="str">
            <v>24-358</v>
          </cell>
          <cell r="F4074">
            <v>13968.65</v>
          </cell>
        </row>
        <row r="4075">
          <cell r="A4075" t="str">
            <v>24-359</v>
          </cell>
          <cell r="B4075" t="str">
            <v>Switch fuse IC 500 volts TP fused 300 Amps and NL S/F.</v>
          </cell>
          <cell r="D4075" t="str">
            <v>Each</v>
          </cell>
          <cell r="E4075" t="str">
            <v>24-359</v>
          </cell>
          <cell r="F4075">
            <v>15682.67</v>
          </cell>
        </row>
        <row r="4076">
          <cell r="A4076" t="str">
            <v>24-360</v>
          </cell>
          <cell r="B4076" t="str">
            <v>Switch fuse IC 500 volts TP fused 400 Amps and NL S/F.</v>
          </cell>
          <cell r="D4076" t="str">
            <v>Each</v>
          </cell>
          <cell r="E4076" t="str">
            <v>24-360</v>
          </cell>
          <cell r="F4076">
            <v>26211.65</v>
          </cell>
        </row>
        <row r="4077">
          <cell r="A4077" t="str">
            <v>24-361</v>
          </cell>
          <cell r="B4077" t="str">
            <v>Same as item 24-354 or 24-355 but fixing only.</v>
          </cell>
          <cell r="D4077" t="str">
            <v>Each</v>
          </cell>
          <cell r="E4077" t="str">
            <v>24-361</v>
          </cell>
          <cell r="F4077">
            <v>154.94999999999999</v>
          </cell>
        </row>
        <row r="4078">
          <cell r="A4078" t="str">
            <v>24-362</v>
          </cell>
          <cell r="B4078" t="str">
            <v>Same as item 24-356, 24-357  but fixing only.</v>
          </cell>
          <cell r="D4078" t="str">
            <v>Each</v>
          </cell>
          <cell r="E4078" t="str">
            <v>24-362</v>
          </cell>
          <cell r="F4078">
            <v>206.6</v>
          </cell>
        </row>
        <row r="4079">
          <cell r="A4079" t="str">
            <v>24-363</v>
          </cell>
          <cell r="B4079" t="str">
            <v>Same as item 24-358 or 246-360 but fixing only.</v>
          </cell>
          <cell r="D4079" t="str">
            <v>Each</v>
          </cell>
          <cell r="E4079" t="str">
            <v>24-363</v>
          </cell>
          <cell r="F4079">
            <v>413.2</v>
          </cell>
        </row>
        <row r="4080">
          <cell r="A4080" t="str">
            <v>24-364</v>
          </cell>
          <cell r="B4080" t="str">
            <v>Add to item 24-354, 24-355 or 24-361 if removal only</v>
          </cell>
          <cell r="D4080" t="str">
            <v>Each</v>
          </cell>
          <cell r="E4080" t="str">
            <v>24-364</v>
          </cell>
          <cell r="F4080">
            <v>68.180000000000007</v>
          </cell>
        </row>
        <row r="4081">
          <cell r="A4081" t="str">
            <v>24-365</v>
          </cell>
          <cell r="B4081" t="str">
            <v>Add to item 24-356, 24-357 or 24-358 if removal only</v>
          </cell>
          <cell r="D4081" t="str">
            <v>Each</v>
          </cell>
          <cell r="E4081" t="str">
            <v>24-365</v>
          </cell>
          <cell r="F4081">
            <v>123.96</v>
          </cell>
        </row>
        <row r="4082">
          <cell r="A4082" t="str">
            <v>24-366</v>
          </cell>
          <cell r="B4082" t="str">
            <v>Add to item 24-359, 24-360 or 246-363 if removal only</v>
          </cell>
          <cell r="D4082" t="str">
            <v>Each</v>
          </cell>
          <cell r="E4082" t="str">
            <v>24-366</v>
          </cell>
          <cell r="F4082">
            <v>272.70999999999998</v>
          </cell>
        </row>
        <row r="4083">
          <cell r="A4083" t="str">
            <v>24-367</v>
          </cell>
          <cell r="B4083" t="str">
            <v>Change over switch 15 A SP 250V 50cycles DP wall mounted tupe  S/F.</v>
          </cell>
          <cell r="D4083" t="str">
            <v>Each</v>
          </cell>
          <cell r="E4083" t="str">
            <v>24-367</v>
          </cell>
          <cell r="F4083">
            <v>795.32</v>
          </cell>
        </row>
        <row r="4084">
          <cell r="A4084" t="str">
            <v>24-368</v>
          </cell>
          <cell r="B4084" t="str">
            <v>Change over switch 30 A SP 250V 50cycles DP wall mounted tupe  S/F.</v>
          </cell>
          <cell r="D4084" t="str">
            <v>Each</v>
          </cell>
          <cell r="E4084" t="str">
            <v>24-368</v>
          </cell>
          <cell r="F4084">
            <v>819.8</v>
          </cell>
        </row>
        <row r="4085">
          <cell r="A4085" t="str">
            <v>24-369</v>
          </cell>
          <cell r="B4085" t="str">
            <v>Change over switch 30 A TP with NL wall mounted tupe  S/F.</v>
          </cell>
          <cell r="D4085" t="str">
            <v>Each</v>
          </cell>
          <cell r="E4085" t="str">
            <v>24-369</v>
          </cell>
          <cell r="F4085">
            <v>3214.46</v>
          </cell>
        </row>
        <row r="4086">
          <cell r="A4086" t="str">
            <v>24-370</v>
          </cell>
          <cell r="B4086" t="str">
            <v>Change over switch 60 A TP with NL wall mounted tupe  S/F.</v>
          </cell>
          <cell r="D4086" t="str">
            <v>Each</v>
          </cell>
          <cell r="E4086" t="str">
            <v>24-370</v>
          </cell>
          <cell r="F4086">
            <v>4683.62</v>
          </cell>
        </row>
        <row r="4087">
          <cell r="A4087" t="str">
            <v>24-371</v>
          </cell>
          <cell r="B4087" t="str">
            <v>Change over switch 100 A TP with NL wall mounted tupe  S/F.</v>
          </cell>
          <cell r="D4087" t="str">
            <v>Each</v>
          </cell>
          <cell r="E4087" t="str">
            <v>24-371</v>
          </cell>
          <cell r="F4087">
            <v>7217.41</v>
          </cell>
        </row>
        <row r="4088">
          <cell r="A4088" t="str">
            <v>24-372</v>
          </cell>
          <cell r="B4088" t="str">
            <v>Change over switch 200 A TP with NL wall mounted tupe  S/F.</v>
          </cell>
          <cell r="D4088" t="str">
            <v>Each</v>
          </cell>
          <cell r="E4088" t="str">
            <v>24-372</v>
          </cell>
          <cell r="F4088">
            <v>11735.07</v>
          </cell>
        </row>
        <row r="4089">
          <cell r="A4089" t="str">
            <v>24-373</v>
          </cell>
          <cell r="B4089" t="str">
            <v>Change over switch 300 A TP with NL wall mounted tupe  S/F.</v>
          </cell>
          <cell r="D4089" t="str">
            <v>Each</v>
          </cell>
          <cell r="E4089" t="str">
            <v>24-373</v>
          </cell>
          <cell r="F4089">
            <v>14899.89</v>
          </cell>
        </row>
        <row r="4090">
          <cell r="A4090" t="str">
            <v>24-374</v>
          </cell>
          <cell r="B4090" t="str">
            <v>Change over switch 400 A TP with NL wall mounted tupe  S/F.</v>
          </cell>
          <cell r="D4090" t="str">
            <v>Each</v>
          </cell>
          <cell r="E4090" t="str">
            <v>24-374</v>
          </cell>
          <cell r="F4090">
            <v>53146.25</v>
          </cell>
        </row>
        <row r="4091">
          <cell r="A4091" t="str">
            <v>24-375</v>
          </cell>
          <cell r="B4091" t="str">
            <v>Change over switch 500 A TP with NL wall mounted tupe  S/F.</v>
          </cell>
          <cell r="D4091" t="str">
            <v>Each</v>
          </cell>
          <cell r="E4091" t="str">
            <v>24-375</v>
          </cell>
          <cell r="F4091">
            <v>72735.05</v>
          </cell>
        </row>
        <row r="4092">
          <cell r="A4092" t="str">
            <v>24-376</v>
          </cell>
          <cell r="B4092" t="str">
            <v xml:space="preserve">Same as item 24-367 to 24-370 but fixing only </v>
          </cell>
          <cell r="D4092" t="str">
            <v>Each</v>
          </cell>
          <cell r="E4092" t="str">
            <v>24-376</v>
          </cell>
          <cell r="F4092">
            <v>206.6</v>
          </cell>
        </row>
        <row r="4093">
          <cell r="A4093" t="str">
            <v>24-377</v>
          </cell>
          <cell r="B4093" t="str">
            <v xml:space="preserve">Same as item 24-371 to 24-373 but fixing only </v>
          </cell>
          <cell r="D4093" t="str">
            <v>Each</v>
          </cell>
          <cell r="E4093" t="str">
            <v>24-377</v>
          </cell>
          <cell r="F4093">
            <v>309.91000000000003</v>
          </cell>
        </row>
        <row r="4094">
          <cell r="A4094" t="str">
            <v>24-378</v>
          </cell>
          <cell r="B4094" t="str">
            <v xml:space="preserve">Same as item 24-374 to 24-375 but fixing only </v>
          </cell>
          <cell r="D4094" t="str">
            <v>Each</v>
          </cell>
          <cell r="E4094" t="str">
            <v>24-378</v>
          </cell>
          <cell r="F4094">
            <v>413.2</v>
          </cell>
        </row>
        <row r="4095">
          <cell r="A4095" t="str">
            <v>24-379</v>
          </cell>
          <cell r="B4095" t="str">
            <v>Add to item 26-367, 26-370 or 26-376 if removal only</v>
          </cell>
          <cell r="D4095" t="str">
            <v>Each</v>
          </cell>
          <cell r="E4095" t="str">
            <v>24-379</v>
          </cell>
          <cell r="F4095">
            <v>154.94999999999999</v>
          </cell>
        </row>
        <row r="4096">
          <cell r="A4096" t="str">
            <v>24-380</v>
          </cell>
          <cell r="B4096" t="str">
            <v xml:space="preserve">Add to item 26-371, 26-375 or 26-377, 378 if removal only </v>
          </cell>
          <cell r="D4096" t="str">
            <v>Each</v>
          </cell>
          <cell r="E4096" t="str">
            <v>24-380</v>
          </cell>
          <cell r="F4096">
            <v>272.70999999999998</v>
          </cell>
        </row>
        <row r="4097">
          <cell r="B4097" t="str">
            <v>HRC Fuses</v>
          </cell>
        </row>
        <row r="4098">
          <cell r="A4098" t="str">
            <v>24-381</v>
          </cell>
          <cell r="B4098" t="str">
            <v>HRC fuse 2 to 30 Amps.S/F</v>
          </cell>
          <cell r="D4098" t="str">
            <v>Each</v>
          </cell>
          <cell r="E4098" t="str">
            <v>24-381</v>
          </cell>
          <cell r="F4098">
            <v>498.76</v>
          </cell>
        </row>
        <row r="4099">
          <cell r="A4099" t="str">
            <v>24-382</v>
          </cell>
          <cell r="B4099" t="str">
            <v>HRC fuse 35 to 60 Amps.S/F</v>
          </cell>
          <cell r="D4099" t="str">
            <v>Each</v>
          </cell>
          <cell r="E4099" t="str">
            <v>24-382</v>
          </cell>
          <cell r="F4099">
            <v>556.29999999999995</v>
          </cell>
        </row>
        <row r="4100">
          <cell r="A4100" t="str">
            <v>24-383</v>
          </cell>
          <cell r="B4100" t="str">
            <v>HRC fuse 100 to 200 Amps.S/F</v>
          </cell>
          <cell r="D4100" t="str">
            <v>Each</v>
          </cell>
          <cell r="E4100" t="str">
            <v>24-383</v>
          </cell>
          <cell r="F4100">
            <v>1186.04</v>
          </cell>
        </row>
        <row r="4101">
          <cell r="A4101" t="str">
            <v>24-384</v>
          </cell>
          <cell r="B4101" t="str">
            <v>HRC fuse 300 Amps.S/F</v>
          </cell>
          <cell r="D4101" t="str">
            <v>Each</v>
          </cell>
          <cell r="E4101" t="str">
            <v>24-384</v>
          </cell>
          <cell r="F4101">
            <v>1326.84</v>
          </cell>
        </row>
        <row r="4102">
          <cell r="A4102" t="str">
            <v>24-385</v>
          </cell>
          <cell r="B4102" t="str">
            <v>HRC fuse 400 Amps.S/F</v>
          </cell>
          <cell r="D4102" t="str">
            <v>Each</v>
          </cell>
          <cell r="E4102" t="str">
            <v>24-385</v>
          </cell>
          <cell r="F4102">
            <v>1430.9</v>
          </cell>
        </row>
        <row r="4103">
          <cell r="A4103" t="str">
            <v>24-386</v>
          </cell>
          <cell r="B4103" t="str">
            <v>Same as item 24-381 to 24-382 but fixing only.</v>
          </cell>
          <cell r="D4103" t="str">
            <v>Each</v>
          </cell>
          <cell r="E4103" t="str">
            <v>24-386</v>
          </cell>
          <cell r="F4103">
            <v>103.31</v>
          </cell>
        </row>
        <row r="4104">
          <cell r="A4104" t="str">
            <v>24-387</v>
          </cell>
          <cell r="B4104" t="str">
            <v>Same as item 24-383 or 24-385 but fixing only.</v>
          </cell>
          <cell r="D4104" t="str">
            <v>Each</v>
          </cell>
          <cell r="E4104" t="str">
            <v>24-387</v>
          </cell>
          <cell r="F4104">
            <v>206.6</v>
          </cell>
        </row>
        <row r="4105">
          <cell r="A4105" t="str">
            <v>24-388</v>
          </cell>
          <cell r="B4105" t="str">
            <v>Add to item 24-381 to 24-382 or 24-386 if removal only</v>
          </cell>
          <cell r="D4105" t="str">
            <v>Each</v>
          </cell>
          <cell r="E4105" t="str">
            <v>24-388</v>
          </cell>
          <cell r="F4105">
            <v>61.99</v>
          </cell>
        </row>
        <row r="4106">
          <cell r="A4106" t="str">
            <v>24-389</v>
          </cell>
          <cell r="B4106" t="str">
            <v>Add to item 24-383, 24-385 or 246-387 if removal only</v>
          </cell>
          <cell r="D4106" t="str">
            <v>Each</v>
          </cell>
          <cell r="E4106" t="str">
            <v>24-389</v>
          </cell>
          <cell r="F4106">
            <v>136.36000000000001</v>
          </cell>
        </row>
        <row r="4107">
          <cell r="B4107" t="str">
            <v>MCCBs</v>
          </cell>
        </row>
        <row r="4108">
          <cell r="A4108" t="str">
            <v>24-390</v>
          </cell>
          <cell r="B4108" t="str">
            <v>MCCBs, TP ,  500/660 volts, 50/60 cycles complete with termal and magnetic trips, 3 to 30 Amps, (breaking capacity 2.5 KA) S/F.</v>
          </cell>
          <cell r="D4108" t="str">
            <v>Each</v>
          </cell>
          <cell r="E4108" t="str">
            <v>24-390</v>
          </cell>
          <cell r="F4108">
            <v>4388.3599999999997</v>
          </cell>
        </row>
        <row r="4109">
          <cell r="A4109" t="str">
            <v>24-391</v>
          </cell>
          <cell r="B4109" t="str">
            <v>MCCBs, TP ,  500/660 volts, 50/60 cycles complete with termal and magnetic trips, 40 to 50 A, (breaking capacity 2.5 KA) S/F.</v>
          </cell>
          <cell r="D4109" t="str">
            <v>Each</v>
          </cell>
          <cell r="E4109" t="str">
            <v>24-391</v>
          </cell>
          <cell r="F4109">
            <v>4510.79</v>
          </cell>
        </row>
        <row r="4110">
          <cell r="A4110" t="str">
            <v>24-392</v>
          </cell>
          <cell r="B4110" t="str">
            <v>Moulded case circuit breaker,  500/660 volts, 50/60 cycles complete with termal and magnetic trips, 15 to 60 Amps, (breaking capacity 5 KA) S/F.</v>
          </cell>
          <cell r="D4110" t="str">
            <v>Each</v>
          </cell>
          <cell r="E4110" t="str">
            <v>24-392</v>
          </cell>
          <cell r="F4110">
            <v>6959.39</v>
          </cell>
        </row>
        <row r="4111">
          <cell r="A4111" t="str">
            <v>24-393</v>
          </cell>
          <cell r="B4111" t="str">
            <v>Moulded case circuit breaker, 500/660 volts, 50/60 cycles complete with termal and magnetic trips, 75 to 100 Amps, (breaking capacity 5 KA) S/F.</v>
          </cell>
          <cell r="D4111" t="str">
            <v>Each</v>
          </cell>
          <cell r="E4111" t="str">
            <v>24-393</v>
          </cell>
          <cell r="F4111">
            <v>8896.4500000000007</v>
          </cell>
        </row>
        <row r="4112">
          <cell r="A4112" t="str">
            <v>24-394</v>
          </cell>
          <cell r="B4112" t="str">
            <v>Moulded case circuit breaker,  500/660 volts, 50/60 cycles complete with termal and magnetic trips, 125 to 225 Amps, (breaking capacity 18 KA) S/F.</v>
          </cell>
          <cell r="D4112" t="str">
            <v>Each</v>
          </cell>
          <cell r="E4112" t="str">
            <v>24-394</v>
          </cell>
          <cell r="F4112">
            <v>20968.05</v>
          </cell>
        </row>
        <row r="4113">
          <cell r="A4113" t="str">
            <v>24-395</v>
          </cell>
          <cell r="B4113" t="str">
            <v>Moulded case circuit breaker,  500/660 volts, 50/60 cycles complete with termal and magnetic trips, 250 to 400 Amps, (breaking capacity 25 KA) S/F.</v>
          </cell>
          <cell r="D4113" t="str">
            <v>Each</v>
          </cell>
          <cell r="E4113" t="str">
            <v>24-395</v>
          </cell>
          <cell r="F4113">
            <v>31529.56</v>
          </cell>
        </row>
        <row r="4114">
          <cell r="A4114" t="str">
            <v>24-396</v>
          </cell>
          <cell r="B4114" t="str">
            <v>Moulded case circuit breaker,  500/660 volts, 50/60 cycles complete with termal and magnetic trips, 500 to 600 Amps, (breaking capacity 25 KA) S/F.</v>
          </cell>
          <cell r="D4114" t="str">
            <v>Each</v>
          </cell>
          <cell r="E4114" t="str">
            <v>24-396</v>
          </cell>
          <cell r="F4114">
            <v>73155.759999999995</v>
          </cell>
        </row>
        <row r="4115">
          <cell r="A4115" t="str">
            <v>24-397</v>
          </cell>
          <cell r="B4115" t="str">
            <v>Moulded case circuit breaker,  500/660 volts, 50/60 cycles complete with termal and magnetic trips, 800 Amps with extranal handle, (breaking capacity 45 KA) S/F.</v>
          </cell>
          <cell r="D4115" t="str">
            <v>Each</v>
          </cell>
          <cell r="E4115" t="str">
            <v>24-397</v>
          </cell>
          <cell r="F4115">
            <v>110600.2</v>
          </cell>
        </row>
        <row r="4116">
          <cell r="A4116" t="str">
            <v>24-398</v>
          </cell>
          <cell r="B4116" t="str">
            <v>Moulded case circuit breaker,   500/660 volts, 50/60 cycles complete with termal and magnetic trips, 1000 Amps with extranal handle, (breaking capacity 85KA) S/F.</v>
          </cell>
          <cell r="D4116" t="str">
            <v>Each</v>
          </cell>
          <cell r="E4116" t="str">
            <v>24-398</v>
          </cell>
          <cell r="F4116">
            <v>196301.2</v>
          </cell>
        </row>
        <row r="4117">
          <cell r="A4117" t="str">
            <v>24-399</v>
          </cell>
          <cell r="B4117" t="str">
            <v>Moulded case circuit breaker, triple pole 500/660 volts, 50/60 cycles complete with termal and magnetic trips, 1250 Amps with extranal handle, (breaking capacity 85 KA) S/F.</v>
          </cell>
          <cell r="D4117" t="str">
            <v>Each</v>
          </cell>
          <cell r="E4117" t="str">
            <v>24-399</v>
          </cell>
          <cell r="F4117">
            <v>220787.20000000001</v>
          </cell>
        </row>
        <row r="4118">
          <cell r="A4118" t="str">
            <v>24-400</v>
          </cell>
          <cell r="B4118" t="str">
            <v>Same as item 24-390, 24-391 or 24-392 but fixing only.</v>
          </cell>
          <cell r="D4118" t="str">
            <v>Each</v>
          </cell>
          <cell r="E4118" t="str">
            <v>24-400</v>
          </cell>
          <cell r="F4118">
            <v>103.31</v>
          </cell>
        </row>
        <row r="4119">
          <cell r="A4119" t="str">
            <v>24-401</v>
          </cell>
          <cell r="B4119" t="str">
            <v>Same as item 24-393 or 24-394 but fixing only.</v>
          </cell>
          <cell r="D4119" t="str">
            <v>Each</v>
          </cell>
          <cell r="E4119" t="str">
            <v>24-401</v>
          </cell>
          <cell r="F4119">
            <v>154.94999999999999</v>
          </cell>
        </row>
        <row r="4120">
          <cell r="A4120" t="str">
            <v>24-402</v>
          </cell>
          <cell r="B4120" t="str">
            <v>Same as item 24-395 or 24-395 but fixing only.</v>
          </cell>
          <cell r="D4120" t="str">
            <v>Each</v>
          </cell>
          <cell r="E4120" t="str">
            <v>24-402</v>
          </cell>
          <cell r="F4120">
            <v>309.91000000000003</v>
          </cell>
        </row>
        <row r="4121">
          <cell r="A4121" t="str">
            <v>24-403</v>
          </cell>
          <cell r="B4121" t="str">
            <v>Same as item 24-397 to 24-399 but fixing only.</v>
          </cell>
          <cell r="D4121" t="str">
            <v>Each</v>
          </cell>
          <cell r="E4121" t="str">
            <v>24-403</v>
          </cell>
          <cell r="F4121">
            <v>413.2</v>
          </cell>
        </row>
        <row r="4122">
          <cell r="A4122" t="str">
            <v>24-404</v>
          </cell>
          <cell r="B4122" t="str">
            <v xml:space="preserve">Add to item 24-390, 24-392, 24-400 if removal only </v>
          </cell>
          <cell r="D4122" t="str">
            <v>Each</v>
          </cell>
          <cell r="E4122" t="str">
            <v>24-404</v>
          </cell>
          <cell r="F4122">
            <v>68.180000000000007</v>
          </cell>
        </row>
        <row r="4123">
          <cell r="A4123" t="str">
            <v>24-405</v>
          </cell>
          <cell r="B4123" t="str">
            <v xml:space="preserve">Add to item 24-393, 24-394 or 24-401 if removal only </v>
          </cell>
          <cell r="D4123" t="str">
            <v>Each</v>
          </cell>
          <cell r="E4123" t="str">
            <v>24-405</v>
          </cell>
          <cell r="F4123">
            <v>102.27</v>
          </cell>
        </row>
        <row r="4124">
          <cell r="A4124" t="str">
            <v>24-406</v>
          </cell>
          <cell r="B4124" t="str">
            <v xml:space="preserve">Add to item 24-395, 24-396 or 24-402 if removal only </v>
          </cell>
          <cell r="D4124" t="str">
            <v>Each</v>
          </cell>
          <cell r="E4124" t="str">
            <v>24-406</v>
          </cell>
          <cell r="F4124">
            <v>204.53</v>
          </cell>
        </row>
        <row r="4125">
          <cell r="A4125" t="str">
            <v>24-407</v>
          </cell>
          <cell r="B4125" t="str">
            <v xml:space="preserve">Add to item 24-399, 24-399, 24-403 if removal only </v>
          </cell>
          <cell r="D4125" t="str">
            <v>Each</v>
          </cell>
          <cell r="E4125" t="str">
            <v>24-407</v>
          </cell>
          <cell r="F4125">
            <v>204.53</v>
          </cell>
        </row>
        <row r="4126">
          <cell r="A4126" t="str">
            <v>24-408</v>
          </cell>
          <cell r="B4126" t="str">
            <v>MCCB SP 6 to 63Amps (breaking capacity 6 KA) S/F.</v>
          </cell>
          <cell r="D4126" t="str">
            <v>Each</v>
          </cell>
          <cell r="E4126" t="str">
            <v>24-408</v>
          </cell>
          <cell r="F4126">
            <v>786.23</v>
          </cell>
        </row>
        <row r="4127">
          <cell r="A4127" t="str">
            <v>24-409</v>
          </cell>
          <cell r="B4127" t="str">
            <v>MCCB SP 6 to 63Amps (breaking capacity 6 KA) but double pole S/F.</v>
          </cell>
          <cell r="D4127" t="str">
            <v>Each</v>
          </cell>
          <cell r="E4127" t="str">
            <v>24-409</v>
          </cell>
          <cell r="F4127">
            <v>2071.75</v>
          </cell>
        </row>
        <row r="4128">
          <cell r="A4128" t="str">
            <v>24-410</v>
          </cell>
          <cell r="B4128" t="str">
            <v>Circuit breaker built in plug type 3 pin  (breaking capacity 6 KA) 6 to 20A S/F.</v>
          </cell>
          <cell r="D4128" t="str">
            <v>Each</v>
          </cell>
          <cell r="E4128" t="str">
            <v>24-410</v>
          </cell>
          <cell r="F4128">
            <v>938.89</v>
          </cell>
        </row>
        <row r="4129">
          <cell r="A4129" t="str">
            <v>24-411</v>
          </cell>
          <cell r="B4129" t="str">
            <v>Same as item 24-408 to 24-410 but fixing only.</v>
          </cell>
          <cell r="D4129" t="str">
            <v>Each</v>
          </cell>
          <cell r="E4129" t="str">
            <v>24-411</v>
          </cell>
          <cell r="F4129">
            <v>51.65</v>
          </cell>
        </row>
        <row r="4130">
          <cell r="A4130" t="str">
            <v>24-412</v>
          </cell>
          <cell r="B4130" t="str">
            <v xml:space="preserve">Add to item  24-408, 24-411 if removal only </v>
          </cell>
          <cell r="D4130" t="str">
            <v>Each</v>
          </cell>
          <cell r="E4130" t="str">
            <v>24-412</v>
          </cell>
          <cell r="F4130">
            <v>34.08</v>
          </cell>
        </row>
        <row r="4131">
          <cell r="A4131" t="str">
            <v>24-413</v>
          </cell>
          <cell r="B4131" t="str">
            <v>Earth leakage circuit beakers four pole, 500/660V 50/60 cycles complete with earth leakage, overload and short circuit protection 15 to 100 Amps (breaking capacity 14 KA at 415V).</v>
          </cell>
          <cell r="D4131" t="str">
            <v>Each</v>
          </cell>
          <cell r="E4131" t="str">
            <v>24-413</v>
          </cell>
          <cell r="F4131">
            <v>62645.9</v>
          </cell>
        </row>
        <row r="4132">
          <cell r="A4132" t="str">
            <v>24-414</v>
          </cell>
          <cell r="B4132" t="str">
            <v>Earth leakage circuit beakers four pole, 500/660V 50/60 cycles complete with earth leakage, overload and short circuit protection  200 Amps (breaking capacity 35 KA at 415V).</v>
          </cell>
          <cell r="D4132" t="str">
            <v>Each</v>
          </cell>
          <cell r="E4132" t="str">
            <v>24-414</v>
          </cell>
          <cell r="F4132">
            <v>122636.6</v>
          </cell>
        </row>
        <row r="4133">
          <cell r="A4133" t="str">
            <v>24-415</v>
          </cell>
          <cell r="B4133" t="str">
            <v>Fixing only Earth leakage circuit beakers four pole, 500/660V 50/60 cycles complete with earth leakage, overload and short circuit protection 15 to 100 Amps (breaking capacity 14 KA at 415V).</v>
          </cell>
          <cell r="D4133" t="str">
            <v>Each</v>
          </cell>
          <cell r="E4133" t="str">
            <v>24-415</v>
          </cell>
          <cell r="F4133">
            <v>206.6</v>
          </cell>
        </row>
        <row r="4134">
          <cell r="A4134" t="str">
            <v>24-416</v>
          </cell>
          <cell r="B4134" t="str">
            <v>Fixing only Earth leakage circuit beakers four pole, 500/660V 50/60 cycles complete with earth leakage, overload and short circuit protection  200 Amps (breaking capacity 35 KA at 415V).</v>
          </cell>
          <cell r="D4134" t="str">
            <v>Each</v>
          </cell>
          <cell r="E4134" t="str">
            <v>24-416</v>
          </cell>
          <cell r="F4134">
            <v>206.6</v>
          </cell>
        </row>
        <row r="4135">
          <cell r="A4135" t="str">
            <v>24-417</v>
          </cell>
          <cell r="B4135" t="str">
            <v xml:space="preserve">Add to item 24-413 or 24-415 if removal only </v>
          </cell>
          <cell r="D4135" t="str">
            <v>Each</v>
          </cell>
          <cell r="E4135" t="str">
            <v>24-417</v>
          </cell>
          <cell r="F4135">
            <v>68.180000000000007</v>
          </cell>
        </row>
        <row r="4136">
          <cell r="A4136" t="str">
            <v>24-418</v>
          </cell>
          <cell r="B4136" t="str">
            <v xml:space="preserve">Add to item 24-414 or 24-416 if removal only </v>
          </cell>
          <cell r="D4136" t="str">
            <v>Each</v>
          </cell>
          <cell r="E4136" t="str">
            <v>24-418</v>
          </cell>
          <cell r="F4136">
            <v>68.180000000000007</v>
          </cell>
        </row>
        <row r="4137">
          <cell r="A4137" t="str">
            <v>24-419</v>
          </cell>
          <cell r="B4137" t="str">
            <v>Board distribuition IC 240 volts SP fused with neutral busbar 2 way 15 Amps S/F.</v>
          </cell>
          <cell r="D4137" t="str">
            <v>Each</v>
          </cell>
          <cell r="E4137" t="str">
            <v>24-419</v>
          </cell>
          <cell r="F4137">
            <v>904.45</v>
          </cell>
        </row>
        <row r="4138">
          <cell r="A4138" t="str">
            <v>24-420</v>
          </cell>
          <cell r="B4138" t="str">
            <v>Board distribuition IC 240 volts SP fused with neutral busbar 2 way 30 Amps S/F.</v>
          </cell>
          <cell r="D4138" t="str">
            <v>Each</v>
          </cell>
          <cell r="E4138" t="str">
            <v>24-420</v>
          </cell>
          <cell r="F4138">
            <v>990.15</v>
          </cell>
        </row>
        <row r="4139">
          <cell r="A4139" t="str">
            <v>24-421</v>
          </cell>
          <cell r="B4139" t="str">
            <v>Same as item 24-419 or 24-420 but fixing only.</v>
          </cell>
          <cell r="D4139" t="str">
            <v>Each</v>
          </cell>
          <cell r="E4139" t="str">
            <v>24-421</v>
          </cell>
          <cell r="F4139">
            <v>206.6</v>
          </cell>
        </row>
        <row r="4140">
          <cell r="A4140" t="str">
            <v>24-422</v>
          </cell>
          <cell r="B4140" t="str">
            <v xml:space="preserve">Add to item 24-419 to 24-420, 421 if removal only </v>
          </cell>
          <cell r="D4140" t="str">
            <v>Each</v>
          </cell>
          <cell r="E4140" t="str">
            <v>24-422</v>
          </cell>
          <cell r="F4140">
            <v>136.36000000000001</v>
          </cell>
        </row>
        <row r="4141">
          <cell r="A4141" t="str">
            <v>24-423</v>
          </cell>
          <cell r="B4141" t="str">
            <v>Add to item 26-419 for each additional way.</v>
          </cell>
          <cell r="D4141" t="str">
            <v>Each</v>
          </cell>
          <cell r="E4141" t="str">
            <v>24-423</v>
          </cell>
          <cell r="F4141">
            <v>42.85</v>
          </cell>
        </row>
        <row r="4142">
          <cell r="A4142" t="str">
            <v>24-424</v>
          </cell>
          <cell r="B4142" t="str">
            <v>Add to item 26-420 for each additional way.</v>
          </cell>
          <cell r="D4142" t="str">
            <v>Each</v>
          </cell>
          <cell r="E4142" t="str">
            <v>24-424</v>
          </cell>
          <cell r="F4142">
            <v>106.51</v>
          </cell>
        </row>
        <row r="4143">
          <cell r="A4143" t="str">
            <v>24-425</v>
          </cell>
          <cell r="B4143" t="str">
            <v>Board distribuition IC 500 volts SP fused with neutral busbar 2 way 15 Amps S/F.</v>
          </cell>
          <cell r="D4143" t="str">
            <v>Each</v>
          </cell>
          <cell r="E4143" t="str">
            <v>24-425</v>
          </cell>
          <cell r="F4143">
            <v>1210.53</v>
          </cell>
        </row>
        <row r="4144">
          <cell r="A4144" t="str">
            <v>24-426</v>
          </cell>
          <cell r="B4144" t="str">
            <v>Board distribuition IC 500 volts SP fused with neutral busbar 2 way 30 Amps S/F.</v>
          </cell>
          <cell r="D4144" t="str">
            <v>Each</v>
          </cell>
          <cell r="E4144" t="str">
            <v>24-426</v>
          </cell>
          <cell r="F4144">
            <v>2128.75</v>
          </cell>
        </row>
        <row r="4145">
          <cell r="A4145" t="str">
            <v>24-427</v>
          </cell>
          <cell r="B4145" t="str">
            <v>Board distribuition IC 500 volts SP fused with neutral busbar 2 way 60 Amps S/F.</v>
          </cell>
          <cell r="D4145" t="str">
            <v>Each</v>
          </cell>
          <cell r="E4145" t="str">
            <v>24-427</v>
          </cell>
          <cell r="F4145">
            <v>1932.86</v>
          </cell>
        </row>
        <row r="4146">
          <cell r="A4146" t="str">
            <v>24-428</v>
          </cell>
          <cell r="B4146" t="str">
            <v>Board distribuition IC 500 volts SP fused with neutral busbar 2 way 100 Amps S/F.</v>
          </cell>
          <cell r="D4146" t="str">
            <v>Each</v>
          </cell>
          <cell r="E4146" t="str">
            <v>24-428</v>
          </cell>
          <cell r="F4146">
            <v>2691.93</v>
          </cell>
        </row>
        <row r="4147">
          <cell r="A4147" t="str">
            <v>24-429</v>
          </cell>
          <cell r="B4147" t="str">
            <v>Same as item 24-425 to 24-428 but fixing only.</v>
          </cell>
          <cell r="D4147" t="str">
            <v>Each</v>
          </cell>
          <cell r="E4147" t="str">
            <v>24-429</v>
          </cell>
          <cell r="F4147">
            <v>206.6</v>
          </cell>
        </row>
        <row r="4148">
          <cell r="A4148" t="str">
            <v>24-430</v>
          </cell>
          <cell r="B4148" t="str">
            <v xml:space="preserve">Add to item 26-425 to 26-428,429 if removal only </v>
          </cell>
          <cell r="D4148" t="str">
            <v>Each</v>
          </cell>
          <cell r="E4148" t="str">
            <v>24-430</v>
          </cell>
          <cell r="F4148">
            <v>136.36000000000001</v>
          </cell>
        </row>
        <row r="4149">
          <cell r="A4149" t="str">
            <v>24-431</v>
          </cell>
          <cell r="B4149" t="str">
            <v>Add to item 26-425 for each additional way.</v>
          </cell>
          <cell r="D4149" t="str">
            <v>Each</v>
          </cell>
          <cell r="E4149" t="str">
            <v>24-431</v>
          </cell>
          <cell r="F4149">
            <v>42.85</v>
          </cell>
        </row>
        <row r="4150">
          <cell r="A4150" t="str">
            <v>24-432</v>
          </cell>
          <cell r="B4150" t="str">
            <v>Add to item 26-426 for each additional way.</v>
          </cell>
          <cell r="D4150" t="str">
            <v>Each</v>
          </cell>
          <cell r="E4150" t="str">
            <v>24-432</v>
          </cell>
          <cell r="F4150">
            <v>106.51</v>
          </cell>
        </row>
        <row r="4151">
          <cell r="A4151" t="str">
            <v>24-433</v>
          </cell>
          <cell r="B4151" t="str">
            <v>Add to item 26-427 for each additional way.</v>
          </cell>
          <cell r="D4151" t="str">
            <v>Each</v>
          </cell>
          <cell r="E4151" t="str">
            <v>24-433</v>
          </cell>
          <cell r="F4151">
            <v>128.55000000000001</v>
          </cell>
        </row>
        <row r="4152">
          <cell r="A4152" t="str">
            <v>24-434</v>
          </cell>
          <cell r="B4152" t="str">
            <v>Add to item 26-428 for each additional way.</v>
          </cell>
          <cell r="D4152" t="str">
            <v>Each</v>
          </cell>
          <cell r="E4152" t="str">
            <v>24-434</v>
          </cell>
          <cell r="F4152">
            <v>195.89</v>
          </cell>
        </row>
        <row r="4153">
          <cell r="A4153" t="str">
            <v>24-435</v>
          </cell>
          <cell r="B4153" t="str">
            <v>Board distribuition IC 500 volts TP fused with neutral busbar 2 way 15 Amps S/F.</v>
          </cell>
          <cell r="D4153" t="str">
            <v>Each</v>
          </cell>
          <cell r="E4153" t="str">
            <v>24-435</v>
          </cell>
          <cell r="F4153">
            <v>1639.03</v>
          </cell>
        </row>
        <row r="4154">
          <cell r="A4154" t="str">
            <v>24-436</v>
          </cell>
          <cell r="B4154" t="str">
            <v>Board distribuition IC 500 volts TP fused with neutral busbar 2 way 30 Amps S/F.</v>
          </cell>
          <cell r="D4154" t="str">
            <v>Each</v>
          </cell>
          <cell r="E4154" t="str">
            <v>24-436</v>
          </cell>
          <cell r="F4154">
            <v>1332.96</v>
          </cell>
        </row>
        <row r="4155">
          <cell r="A4155" t="str">
            <v>24-437</v>
          </cell>
          <cell r="B4155" t="str">
            <v>Board distribuition IC 500 volts TP fused with neutral busbar 2 way 60 Amps S/F.</v>
          </cell>
          <cell r="D4155" t="str">
            <v>Each</v>
          </cell>
          <cell r="E4155" t="str">
            <v>24-437</v>
          </cell>
          <cell r="F4155">
            <v>2553.8200000000002</v>
          </cell>
        </row>
        <row r="4156">
          <cell r="A4156" t="str">
            <v>24-438</v>
          </cell>
          <cell r="B4156" t="str">
            <v>Board distribuition IC 500 volts TP fused with neutral busbar 2 way 100 Amps S/F.</v>
          </cell>
          <cell r="D4156" t="str">
            <v>Each</v>
          </cell>
          <cell r="E4156" t="str">
            <v>24-438</v>
          </cell>
          <cell r="F4156">
            <v>5026.8999999999996</v>
          </cell>
        </row>
        <row r="4157">
          <cell r="A4157" t="str">
            <v>24-439</v>
          </cell>
          <cell r="B4157" t="str">
            <v>Same as item 24-435 or 24-436 but fixing only.</v>
          </cell>
          <cell r="D4157" t="str">
            <v>Each</v>
          </cell>
          <cell r="E4157" t="str">
            <v>24-439</v>
          </cell>
          <cell r="F4157">
            <v>206.6</v>
          </cell>
        </row>
        <row r="4158">
          <cell r="A4158" t="str">
            <v>24-440</v>
          </cell>
          <cell r="B4158" t="str">
            <v>Same as item 24-437 or 24-438 but fixing only.</v>
          </cell>
          <cell r="D4158" t="str">
            <v>Each</v>
          </cell>
          <cell r="E4158" t="str">
            <v>24-440</v>
          </cell>
          <cell r="F4158">
            <v>258.25</v>
          </cell>
        </row>
        <row r="4159">
          <cell r="A4159" t="str">
            <v>24-441</v>
          </cell>
          <cell r="B4159" t="str">
            <v xml:space="preserve">Add to item 24-435,24-436 or 24-439 if removal only </v>
          </cell>
          <cell r="D4159" t="str">
            <v>Each</v>
          </cell>
          <cell r="E4159" t="str">
            <v>24-441</v>
          </cell>
          <cell r="F4159">
            <v>136.36000000000001</v>
          </cell>
        </row>
        <row r="4160">
          <cell r="A4160" t="str">
            <v>24-442</v>
          </cell>
          <cell r="B4160" t="str">
            <v xml:space="preserve">Add to item 24-434,24-438 or 24-440 if removal only </v>
          </cell>
          <cell r="D4160" t="str">
            <v>Each</v>
          </cell>
          <cell r="E4160" t="str">
            <v>24-442</v>
          </cell>
          <cell r="F4160">
            <v>170.45</v>
          </cell>
        </row>
        <row r="4161">
          <cell r="A4161" t="str">
            <v>24-443</v>
          </cell>
          <cell r="B4161" t="str">
            <v>Add to item 26-435 for each additional way.</v>
          </cell>
          <cell r="D4161" t="str">
            <v>Each</v>
          </cell>
          <cell r="E4161" t="str">
            <v>24-443</v>
          </cell>
          <cell r="F4161">
            <v>128.55000000000001</v>
          </cell>
        </row>
        <row r="4162">
          <cell r="A4162" t="str">
            <v>24-444</v>
          </cell>
          <cell r="B4162" t="str">
            <v>Add to item 26-436 for each additional way.</v>
          </cell>
          <cell r="D4162" t="str">
            <v>Each</v>
          </cell>
          <cell r="E4162" t="str">
            <v>24-444</v>
          </cell>
          <cell r="F4162">
            <v>319.54000000000002</v>
          </cell>
        </row>
        <row r="4163">
          <cell r="A4163" t="str">
            <v>24-445</v>
          </cell>
          <cell r="B4163" t="str">
            <v>Add to item 26-437 for each additional way.</v>
          </cell>
          <cell r="D4163" t="str">
            <v>Each</v>
          </cell>
          <cell r="E4163" t="str">
            <v>24-445</v>
          </cell>
          <cell r="F4163">
            <v>385.65</v>
          </cell>
        </row>
        <row r="4164">
          <cell r="A4164" t="str">
            <v>24-446</v>
          </cell>
          <cell r="B4164" t="str">
            <v>Add to item 26-438 for each additional way.</v>
          </cell>
          <cell r="D4164" t="str">
            <v>Each</v>
          </cell>
          <cell r="E4164" t="str">
            <v>24-446</v>
          </cell>
          <cell r="F4164">
            <v>587.66</v>
          </cell>
        </row>
        <row r="4165">
          <cell r="B4165" t="str">
            <v>Cut out Iron Clad (IC)</v>
          </cell>
        </row>
        <row r="4166">
          <cell r="A4166" t="str">
            <v>24-447</v>
          </cell>
          <cell r="B4166" t="str">
            <v>Cut outs iron clad single pole fused, 15 A S/F.</v>
          </cell>
          <cell r="D4166" t="str">
            <v>Each</v>
          </cell>
          <cell r="E4166" t="str">
            <v>24-447</v>
          </cell>
          <cell r="F4166">
            <v>130.65</v>
          </cell>
        </row>
        <row r="4167">
          <cell r="A4167" t="str">
            <v>24-448</v>
          </cell>
          <cell r="B4167" t="str">
            <v>Cut outs iron clad single pole fused, 30 A S/F.</v>
          </cell>
          <cell r="D4167" t="str">
            <v>Each</v>
          </cell>
          <cell r="E4167" t="str">
            <v>24-448</v>
          </cell>
          <cell r="F4167">
            <v>169.82</v>
          </cell>
        </row>
        <row r="4168">
          <cell r="A4168" t="str">
            <v>24-449</v>
          </cell>
          <cell r="B4168" t="str">
            <v>Cut outs iron clad single pole fused, 60 A S/F.</v>
          </cell>
          <cell r="D4168" t="str">
            <v>Each</v>
          </cell>
          <cell r="E4168" t="str">
            <v>24-449</v>
          </cell>
          <cell r="F4168">
            <v>359.64</v>
          </cell>
        </row>
        <row r="4169">
          <cell r="A4169" t="str">
            <v>24-450</v>
          </cell>
          <cell r="B4169" t="str">
            <v>Cut outs iron clad single pole fused, 100 A S/F.</v>
          </cell>
          <cell r="D4169" t="str">
            <v>Each</v>
          </cell>
          <cell r="E4169" t="str">
            <v>24-450</v>
          </cell>
          <cell r="F4169">
            <v>743.38</v>
          </cell>
        </row>
        <row r="4170">
          <cell r="A4170" t="str">
            <v>24-451</v>
          </cell>
          <cell r="B4170" t="str">
            <v>Same as item 24-447 or 24-448 but fixing only.</v>
          </cell>
          <cell r="D4170" t="str">
            <v>Each</v>
          </cell>
          <cell r="E4170" t="str">
            <v>24-451</v>
          </cell>
          <cell r="F4170">
            <v>30.99</v>
          </cell>
        </row>
        <row r="4171">
          <cell r="A4171" t="str">
            <v>24-452</v>
          </cell>
          <cell r="B4171" t="str">
            <v>Same as item 24-449 or 24-450 but fixing only.</v>
          </cell>
          <cell r="D4171" t="str">
            <v>Each</v>
          </cell>
          <cell r="E4171" t="str">
            <v>24-452</v>
          </cell>
          <cell r="F4171">
            <v>51.65</v>
          </cell>
        </row>
        <row r="4172">
          <cell r="A4172" t="str">
            <v>24-453</v>
          </cell>
          <cell r="B4172" t="str">
            <v xml:space="preserve">Add to item 24-447, 24-448 or 24-451 if removal only </v>
          </cell>
          <cell r="D4172" t="str">
            <v>Each</v>
          </cell>
          <cell r="E4172" t="str">
            <v>24-453</v>
          </cell>
          <cell r="F4172">
            <v>20.46</v>
          </cell>
        </row>
        <row r="4173">
          <cell r="A4173" t="str">
            <v>24-454</v>
          </cell>
          <cell r="B4173" t="str">
            <v xml:space="preserve">Add to item 24-449, 24-4504 or 24-452 if removal only </v>
          </cell>
          <cell r="D4173" t="str">
            <v>Each</v>
          </cell>
          <cell r="E4173" t="str">
            <v>24-454</v>
          </cell>
          <cell r="F4173">
            <v>34.08</v>
          </cell>
        </row>
        <row r="4174">
          <cell r="A4174" t="str">
            <v>24-455</v>
          </cell>
          <cell r="B4174" t="str">
            <v>Porcelain fuse 250 or 500 volts, grip/base, 15 Amps, S/F.</v>
          </cell>
          <cell r="D4174" t="str">
            <v>Each</v>
          </cell>
          <cell r="E4174" t="str">
            <v>24-455</v>
          </cell>
          <cell r="F4174">
            <v>91.63</v>
          </cell>
        </row>
        <row r="4175">
          <cell r="A4175" t="str">
            <v>24-456</v>
          </cell>
          <cell r="B4175" t="str">
            <v>Porcelain fuse 250 or 500 volts, grip/base, 30 Amps, S/F.</v>
          </cell>
          <cell r="D4175" t="str">
            <v>Each</v>
          </cell>
          <cell r="E4175" t="str">
            <v>24-456</v>
          </cell>
          <cell r="F4175">
            <v>155.29</v>
          </cell>
        </row>
        <row r="4176">
          <cell r="A4176" t="str">
            <v>24-457</v>
          </cell>
          <cell r="B4176" t="str">
            <v>Porcelain fuse 250 or 500 volts, grip/base, 60 Amps, S/F.</v>
          </cell>
          <cell r="D4176" t="str">
            <v>Each</v>
          </cell>
          <cell r="E4176" t="str">
            <v>24-457</v>
          </cell>
          <cell r="F4176">
            <v>184.56</v>
          </cell>
        </row>
        <row r="4177">
          <cell r="A4177" t="str">
            <v>24-458</v>
          </cell>
          <cell r="B4177" t="str">
            <v>Porcelain fuse 250 or 500 volts, grip/base, 100 Amps, S/F.</v>
          </cell>
          <cell r="D4177" t="str">
            <v>Each</v>
          </cell>
          <cell r="E4177" t="str">
            <v>24-458</v>
          </cell>
          <cell r="F4177">
            <v>266.58999999999997</v>
          </cell>
        </row>
        <row r="4178">
          <cell r="A4178" t="str">
            <v>24-459</v>
          </cell>
          <cell r="B4178" t="str">
            <v>Same as item 24-455 or 24-456 but fixing only.</v>
          </cell>
          <cell r="D4178" t="str">
            <v>Each</v>
          </cell>
          <cell r="E4178" t="str">
            <v>24-459</v>
          </cell>
          <cell r="F4178">
            <v>34.08</v>
          </cell>
        </row>
        <row r="4179">
          <cell r="A4179" t="str">
            <v>24-460</v>
          </cell>
          <cell r="B4179" t="str">
            <v>Same as item 24-457 or 24-457 but fixing only.</v>
          </cell>
          <cell r="D4179" t="str">
            <v>Each</v>
          </cell>
          <cell r="E4179" t="str">
            <v>24-460</v>
          </cell>
          <cell r="F4179">
            <v>41.32</v>
          </cell>
        </row>
        <row r="4180">
          <cell r="A4180" t="str">
            <v>24-461</v>
          </cell>
          <cell r="B4180" t="str">
            <v xml:space="preserve">Add to item 24-455, 24-456 or 24-459 if removal only </v>
          </cell>
          <cell r="D4180" t="str">
            <v>Each</v>
          </cell>
          <cell r="E4180" t="str">
            <v>24-461</v>
          </cell>
          <cell r="F4180">
            <v>20.67</v>
          </cell>
        </row>
        <row r="4181">
          <cell r="A4181" t="str">
            <v>24-462</v>
          </cell>
          <cell r="B4181" t="str">
            <v xml:space="preserve">Add to item 24-457, 24-458 or 24-460 if removal only </v>
          </cell>
          <cell r="D4181" t="str">
            <v>Each</v>
          </cell>
          <cell r="E4181" t="str">
            <v>24-462</v>
          </cell>
          <cell r="F4181">
            <v>26.86</v>
          </cell>
        </row>
        <row r="4182">
          <cell r="B4182" t="str">
            <v>Bus Bar Chamber</v>
          </cell>
        </row>
        <row r="4183">
          <cell r="A4183" t="str">
            <v>24-463</v>
          </cell>
          <cell r="B4183" t="str">
            <v>Busbar chamber 600/610 mm long steel sheet/cast iron  with hinged cover with hard dawn copper busbar mounted on well insulated with micanite or other approved insulation material frames, complete with mains and branch cable socket and terminals enamel pai</v>
          </cell>
          <cell r="D4183" t="str">
            <v>Each</v>
          </cell>
          <cell r="E4183" t="str">
            <v>24-463</v>
          </cell>
          <cell r="F4183">
            <v>12641.06</v>
          </cell>
        </row>
        <row r="4184">
          <cell r="A4184" t="str">
            <v>24-464</v>
          </cell>
          <cell r="B4184" t="str">
            <v>Busbar chamber 600/610 mm long steel sheet/cast iron  with hinged cover with hard dawn copper busbar mounted on well insulated with micanite or other approved insulation material frames, complete with mains and branch cable socket and terminals enamel pai</v>
          </cell>
          <cell r="D4184" t="str">
            <v>Each</v>
          </cell>
          <cell r="E4184" t="str">
            <v>24-464</v>
          </cell>
          <cell r="F4184">
            <v>14477.51</v>
          </cell>
        </row>
        <row r="4185">
          <cell r="A4185" t="str">
            <v>24-465</v>
          </cell>
          <cell r="B4185" t="str">
            <v>Busbar chamber 600/610 mm long steel sheet/cast iron  with hinged cover with hard dawn copper busbar mounted on well insulated with micanite or other approved insulation material frames, complete with mains and branch cable socket and terminals enamel pai</v>
          </cell>
          <cell r="D4185" t="str">
            <v>Each</v>
          </cell>
          <cell r="E4185" t="str">
            <v>24-465</v>
          </cell>
          <cell r="F4185">
            <v>16069.1</v>
          </cell>
        </row>
        <row r="4186">
          <cell r="A4186" t="str">
            <v>24-466</v>
          </cell>
          <cell r="B4186" t="str">
            <v>Busbar chamber 600/610 mm long steel sheet/cast iron  with hinged cover with hard dawn copper busbar mounted on well insulated with micanite or other approved insulation material frames, complete with mains and branch cable socket and terminals enamel pai</v>
          </cell>
          <cell r="D4186" t="str">
            <v>Each</v>
          </cell>
          <cell r="E4186" t="str">
            <v>24-466</v>
          </cell>
          <cell r="F4186">
            <v>18517.7</v>
          </cell>
        </row>
        <row r="4187">
          <cell r="B4187" t="str">
            <v>Bus Bar Trunking.</v>
          </cell>
        </row>
        <row r="4188">
          <cell r="A4188" t="str">
            <v>24-467</v>
          </cell>
          <cell r="B4188" t="str">
            <v>Busbar trunking with bends, tees, and stop end unit where required complete  with all fittings (excluding tap off and entry unit) 4 bars-TPN, conductor size 25x6mm, S/F.</v>
          </cell>
          <cell r="D4188" t="str">
            <v>Each</v>
          </cell>
          <cell r="E4188" t="str">
            <v>24-467</v>
          </cell>
          <cell r="F4188">
            <v>12234.59</v>
          </cell>
        </row>
        <row r="4189">
          <cell r="A4189" t="str">
            <v>24-468</v>
          </cell>
          <cell r="B4189" t="str">
            <v>Fixing only of Busbar trunking with bends, tees, and stop end unit where required complete  with all fittings (excluding tap off and entry unit) 4 bars-TPN, conductor size 25x6mm.</v>
          </cell>
          <cell r="D4189" t="str">
            <v>Each</v>
          </cell>
          <cell r="E4189" t="str">
            <v>24-468</v>
          </cell>
          <cell r="F4189">
            <v>309.91000000000003</v>
          </cell>
        </row>
        <row r="4190">
          <cell r="A4190" t="str">
            <v>24-469</v>
          </cell>
          <cell r="B4190" t="str">
            <v xml:space="preserve">Add to item 24-463 or 24-467,468 if removal only </v>
          </cell>
          <cell r="D4190" t="str">
            <v>Each</v>
          </cell>
          <cell r="E4190" t="str">
            <v>24-469</v>
          </cell>
          <cell r="F4190">
            <v>204.53</v>
          </cell>
        </row>
        <row r="4191">
          <cell r="B4191" t="str">
            <v>Block hard wood</v>
          </cell>
        </row>
        <row r="4192">
          <cell r="A4192" t="str">
            <v>24-470</v>
          </cell>
          <cell r="B4192" t="str">
            <v>Block round hard wood recessed 75mm diax40mm S/F.</v>
          </cell>
          <cell r="D4192" t="str">
            <v>Each</v>
          </cell>
          <cell r="E4192" t="str">
            <v>24-470</v>
          </cell>
          <cell r="F4192">
            <v>56.24</v>
          </cell>
        </row>
        <row r="4193">
          <cell r="A4193" t="str">
            <v>24-471</v>
          </cell>
          <cell r="B4193" t="str">
            <v>Block round hard wood recessed rectangular size175mm x100mm x 50mm deep. S/F.</v>
          </cell>
          <cell r="D4193" t="str">
            <v>Each</v>
          </cell>
          <cell r="E4193" t="str">
            <v>24-471</v>
          </cell>
          <cell r="F4193">
            <v>112.49</v>
          </cell>
        </row>
        <row r="4194">
          <cell r="A4194" t="str">
            <v>24-472</v>
          </cell>
          <cell r="B4194" t="str">
            <v>Block round hard wood recessed rectangular size250mm x200mm x 50mm deep. S/F.</v>
          </cell>
          <cell r="D4194" t="str">
            <v>Each</v>
          </cell>
          <cell r="E4194" t="str">
            <v>24-472</v>
          </cell>
          <cell r="F4194">
            <v>185.31</v>
          </cell>
        </row>
        <row r="4195">
          <cell r="A4195" t="str">
            <v>24-473</v>
          </cell>
          <cell r="B4195" t="str">
            <v>Block round hard wood recessed rectangular size300mm x250mm x 50mm deep. S/F.</v>
          </cell>
          <cell r="D4195" t="str">
            <v>Each</v>
          </cell>
          <cell r="E4195" t="str">
            <v>24-473</v>
          </cell>
          <cell r="F4195">
            <v>217.13</v>
          </cell>
        </row>
        <row r="4196">
          <cell r="A4196" t="str">
            <v>24-474</v>
          </cell>
          <cell r="B4196" t="str">
            <v>Block round hard wood recessed rectangular size350mm x300mm x 50mm deep. S/F.</v>
          </cell>
          <cell r="D4196" t="str">
            <v>Each</v>
          </cell>
          <cell r="E4196" t="str">
            <v>24-474</v>
          </cell>
          <cell r="F4196">
            <v>245.78</v>
          </cell>
        </row>
        <row r="4197">
          <cell r="A4197" t="str">
            <v>24-475</v>
          </cell>
          <cell r="B4197" t="str">
            <v>Same as item 24-464 to 24-468 but fixing only.</v>
          </cell>
          <cell r="D4197" t="str">
            <v>Each</v>
          </cell>
          <cell r="E4197" t="str">
            <v>24-475</v>
          </cell>
          <cell r="F4197">
            <v>41.32</v>
          </cell>
        </row>
        <row r="4198">
          <cell r="A4198" t="str">
            <v>24-476</v>
          </cell>
          <cell r="B4198" t="str">
            <v>Add to item 26-464 or 26-469 if removal only</v>
          </cell>
          <cell r="D4198" t="str">
            <v>Each</v>
          </cell>
          <cell r="E4198" t="str">
            <v>24-476</v>
          </cell>
          <cell r="F4198">
            <v>20.46</v>
          </cell>
        </row>
        <row r="4199">
          <cell r="B4199" t="str">
            <v xml:space="preserve">Conduit  </v>
          </cell>
        </row>
        <row r="4200">
          <cell r="A4200" t="str">
            <v>24-477</v>
          </cell>
          <cell r="B4200" t="str">
            <v>Conduit 20mm dia, heavy gauge class "B" screwed complete with bend,tees,boxes,saddles etc. stove enameled  for surface wiring.S/F</v>
          </cell>
          <cell r="D4200" t="str">
            <v>Meter</v>
          </cell>
          <cell r="E4200" t="str">
            <v>24-477</v>
          </cell>
          <cell r="F4200">
            <v>214.49</v>
          </cell>
        </row>
        <row r="4201">
          <cell r="A4201" t="str">
            <v>24-478</v>
          </cell>
          <cell r="B4201" t="str">
            <v>Conduit 25mm dia, heavy gauge class "B" screwed complete with all bend,tees,boxes,saddles etc. stove enameled  for surface wiring.S/F</v>
          </cell>
          <cell r="D4201" t="str">
            <v>Meter</v>
          </cell>
          <cell r="E4201" t="str">
            <v>24-478</v>
          </cell>
          <cell r="F4201">
            <v>286.72000000000003</v>
          </cell>
        </row>
        <row r="4202">
          <cell r="A4202" t="str">
            <v>24-479</v>
          </cell>
          <cell r="B4202" t="str">
            <v>Conduit 40mm dia, heavy gauge class "B" screwed complete with all bend,tees,boxes,saddles etc. stove enameled  for surface wiring.S/F</v>
          </cell>
          <cell r="D4202" t="str">
            <v>Meter</v>
          </cell>
          <cell r="E4202" t="str">
            <v>24-479</v>
          </cell>
          <cell r="F4202">
            <v>392.55</v>
          </cell>
        </row>
        <row r="4203">
          <cell r="A4203" t="str">
            <v>24-480</v>
          </cell>
          <cell r="B4203" t="str">
            <v>Conduit 50mm dia, heavy gauge class "B" screwed complete with all bend,tees,boxes,saddles etc. stove enameled  for surface wiring.S/F</v>
          </cell>
          <cell r="D4203" t="str">
            <v>Meter</v>
          </cell>
          <cell r="E4203" t="str">
            <v>24-480</v>
          </cell>
          <cell r="F4203">
            <v>527.22</v>
          </cell>
        </row>
        <row r="4204">
          <cell r="A4204" t="str">
            <v>24-481</v>
          </cell>
          <cell r="B4204" t="str">
            <v>Same as item 24-477 to 24-478 but fixing only.</v>
          </cell>
          <cell r="D4204" t="str">
            <v>Meter</v>
          </cell>
          <cell r="E4204" t="str">
            <v>24-481</v>
          </cell>
          <cell r="F4204">
            <v>51.65</v>
          </cell>
        </row>
        <row r="4205">
          <cell r="A4205" t="str">
            <v>24-482</v>
          </cell>
          <cell r="B4205" t="str">
            <v>Same as item 24-479 to 24-480  but fixing only.</v>
          </cell>
          <cell r="D4205" t="str">
            <v>Meter</v>
          </cell>
          <cell r="E4205" t="str">
            <v>24-482</v>
          </cell>
          <cell r="F4205">
            <v>61.99</v>
          </cell>
        </row>
        <row r="4206">
          <cell r="A4206" t="str">
            <v>24-483</v>
          </cell>
          <cell r="B4206" t="str">
            <v>Add to item 24-477 or 24-478,481 if removal only</v>
          </cell>
          <cell r="D4206" t="str">
            <v>Meter</v>
          </cell>
          <cell r="E4206" t="str">
            <v>24-483</v>
          </cell>
          <cell r="F4206">
            <v>34.08</v>
          </cell>
        </row>
        <row r="4207">
          <cell r="A4207" t="str">
            <v>24-484</v>
          </cell>
          <cell r="B4207" t="str">
            <v>Add to item 24-479 or 24-480, 482 if removal only</v>
          </cell>
          <cell r="D4207" t="str">
            <v>Meter</v>
          </cell>
          <cell r="E4207" t="str">
            <v>24-484</v>
          </cell>
          <cell r="F4207">
            <v>40.9</v>
          </cell>
        </row>
        <row r="4208">
          <cell r="A4208" t="str">
            <v>24-485</v>
          </cell>
          <cell r="B4208" t="str">
            <v>Conduit 20mm dia, heavy gauge class "B" screwed complete with all bend,tees,boxes,saddles etc. stove enameled  for concealed wiring.S/F</v>
          </cell>
          <cell r="D4208" t="str">
            <v>Meter</v>
          </cell>
          <cell r="E4208" t="str">
            <v>24-485</v>
          </cell>
          <cell r="F4208">
            <v>403.15</v>
          </cell>
        </row>
        <row r="4209">
          <cell r="A4209" t="str">
            <v>24-486</v>
          </cell>
          <cell r="B4209" t="str">
            <v>Conduit 25mm dia, heavy gauge class "B" screwed complete with all bend,tees,boxes,saddles etc. stove enameled  for concealed wiring.S/F</v>
          </cell>
          <cell r="D4209" t="str">
            <v>Meter</v>
          </cell>
          <cell r="E4209" t="str">
            <v>24-486</v>
          </cell>
          <cell r="F4209">
            <v>475.56</v>
          </cell>
        </row>
        <row r="4210">
          <cell r="A4210" t="str">
            <v>24-487</v>
          </cell>
          <cell r="B4210" t="str">
            <v>Conduit 40mm dia, heavy gauge class "B" screwed complete with all bend,tees,boxes,saddles etc. stove enameled  for concealed wiring.S/F</v>
          </cell>
          <cell r="D4210" t="str">
            <v>Meter</v>
          </cell>
          <cell r="E4210" t="str">
            <v>24-487</v>
          </cell>
          <cell r="F4210">
            <v>579.55999999999995</v>
          </cell>
        </row>
        <row r="4211">
          <cell r="A4211" t="str">
            <v>24-488</v>
          </cell>
          <cell r="B4211" t="str">
            <v>Conduit 50mm dia, heavy gauge class "B" screwed complete with all bend,tees,boxes,saddles etc. stove enameled  for concealed wiring.S/F</v>
          </cell>
          <cell r="D4211" t="str">
            <v>Meter</v>
          </cell>
          <cell r="E4211" t="str">
            <v>24-488</v>
          </cell>
          <cell r="F4211">
            <v>714.23</v>
          </cell>
        </row>
        <row r="4212">
          <cell r="A4212" t="str">
            <v>24-489</v>
          </cell>
          <cell r="B4212" t="str">
            <v>Same as item 24-485 to 24-486 but fixing only.</v>
          </cell>
          <cell r="D4212" t="str">
            <v>Meter</v>
          </cell>
          <cell r="E4212" t="str">
            <v>24-489</v>
          </cell>
          <cell r="F4212">
            <v>217.31</v>
          </cell>
        </row>
        <row r="4213">
          <cell r="A4213" t="str">
            <v>24-490</v>
          </cell>
          <cell r="B4213" t="str">
            <v>Same as item 24-487 to 24-488 but fixing only.</v>
          </cell>
          <cell r="D4213" t="str">
            <v>Meter</v>
          </cell>
          <cell r="E4213" t="str">
            <v>24-490</v>
          </cell>
          <cell r="F4213">
            <v>217.31</v>
          </cell>
        </row>
        <row r="4214">
          <cell r="A4214" t="str">
            <v>24-491</v>
          </cell>
          <cell r="B4214" t="str">
            <v>Add to item 24-485,24-486 or 24-489 if removal only</v>
          </cell>
          <cell r="D4214" t="str">
            <v>Meter</v>
          </cell>
          <cell r="E4214" t="str">
            <v>24-491</v>
          </cell>
          <cell r="F4214">
            <v>119.37</v>
          </cell>
        </row>
        <row r="4215">
          <cell r="A4215" t="str">
            <v>24-492</v>
          </cell>
          <cell r="B4215" t="str">
            <v>Add to item 24-487,24-488 or 24-490 if removal only</v>
          </cell>
          <cell r="D4215" t="str">
            <v>Meter</v>
          </cell>
          <cell r="E4215" t="str">
            <v>24-492</v>
          </cell>
          <cell r="F4215">
            <v>131.31</v>
          </cell>
        </row>
        <row r="4216">
          <cell r="A4216" t="str">
            <v>24-493</v>
          </cell>
          <cell r="B4216" t="str">
            <v>PVC conduit 20mm dia, complete with all bend,tees,boxes,saddles etc. stove enameled  for surface wiring.S/F</v>
          </cell>
          <cell r="D4216" t="str">
            <v>Meter</v>
          </cell>
          <cell r="E4216" t="str">
            <v>24-493</v>
          </cell>
          <cell r="F4216">
            <v>97.1</v>
          </cell>
        </row>
        <row r="4217">
          <cell r="A4217" t="str">
            <v>24-494</v>
          </cell>
          <cell r="B4217" t="str">
            <v>PVC conduit 25mm dia, complete with all bend,tees,boxes,saddles etc. stove enameled  for surface wiring.S/F</v>
          </cell>
          <cell r="D4217" t="str">
            <v>Meter</v>
          </cell>
          <cell r="E4217" t="str">
            <v>24-494</v>
          </cell>
          <cell r="F4217">
            <v>120.28</v>
          </cell>
        </row>
        <row r="4218">
          <cell r="A4218" t="str">
            <v>24-495</v>
          </cell>
          <cell r="B4218" t="str">
            <v>PVC conduit 40mm dia, complete with all bend,tees,boxes,saddles etc. stove enameled  for surface wiring.S/F</v>
          </cell>
          <cell r="D4218" t="str">
            <v>Meter</v>
          </cell>
          <cell r="E4218" t="str">
            <v>24-495</v>
          </cell>
          <cell r="F4218">
            <v>202.01</v>
          </cell>
        </row>
        <row r="4219">
          <cell r="A4219" t="str">
            <v>24-496</v>
          </cell>
          <cell r="B4219" t="str">
            <v>PVC conduit 50mm dia, complete with all bend,tees,boxes,saddles etc. stove enameled  for surface wiring.S/F</v>
          </cell>
          <cell r="D4219" t="str">
            <v>Meter</v>
          </cell>
          <cell r="E4219" t="str">
            <v>24-496</v>
          </cell>
          <cell r="F4219">
            <v>268.86</v>
          </cell>
        </row>
        <row r="4220">
          <cell r="A4220" t="str">
            <v>24-497</v>
          </cell>
          <cell r="B4220" t="str">
            <v>Same as item 24-493 or 24-494 but fixing only.</v>
          </cell>
          <cell r="D4220" t="str">
            <v>Meter</v>
          </cell>
          <cell r="E4220" t="str">
            <v>24-497</v>
          </cell>
          <cell r="F4220">
            <v>43.39</v>
          </cell>
        </row>
        <row r="4221">
          <cell r="A4221" t="str">
            <v>24-498</v>
          </cell>
          <cell r="B4221" t="str">
            <v>Same as item 26-495 or 26-496 but fixing only.</v>
          </cell>
          <cell r="D4221" t="str">
            <v>Meter</v>
          </cell>
          <cell r="E4221" t="str">
            <v>24-498</v>
          </cell>
          <cell r="F4221">
            <v>51.65</v>
          </cell>
        </row>
        <row r="4222">
          <cell r="A4222" t="str">
            <v>24-499</v>
          </cell>
          <cell r="B4222" t="str">
            <v>Add to item 24-493,24-494 or 24-497 if removal only</v>
          </cell>
          <cell r="D4222" t="str">
            <v>Meter</v>
          </cell>
          <cell r="E4222" t="str">
            <v>24-499</v>
          </cell>
          <cell r="F4222">
            <v>26.86</v>
          </cell>
        </row>
        <row r="4223">
          <cell r="A4223" t="str">
            <v>24-500</v>
          </cell>
          <cell r="B4223" t="str">
            <v>Add to item 24-495,24-496 or 24-498 if removal only</v>
          </cell>
          <cell r="D4223" t="str">
            <v>Meter</v>
          </cell>
          <cell r="E4223" t="str">
            <v>24-500</v>
          </cell>
          <cell r="F4223">
            <v>33.06</v>
          </cell>
        </row>
        <row r="4224">
          <cell r="A4224" t="str">
            <v>24-501</v>
          </cell>
          <cell r="B4224" t="str">
            <v>PVC conduit 20mm dia, complete with all bend,tees,boxes,saddles etc. for concealed wiring.S/F</v>
          </cell>
          <cell r="D4224" t="str">
            <v>Meter</v>
          </cell>
          <cell r="E4224" t="str">
            <v>24-501</v>
          </cell>
          <cell r="F4224">
            <v>292.16000000000003</v>
          </cell>
        </row>
        <row r="4225">
          <cell r="A4225" t="str">
            <v>24-502</v>
          </cell>
          <cell r="B4225" t="str">
            <v>PVC conduit 25mm dia, complete with all bend,tees,boxes,saddles etc.  for concealed wiring.S/F</v>
          </cell>
          <cell r="D4225" t="str">
            <v>Meter</v>
          </cell>
          <cell r="E4225" t="str">
            <v>24-502</v>
          </cell>
          <cell r="F4225">
            <v>311.10000000000002</v>
          </cell>
        </row>
        <row r="4226">
          <cell r="A4226" t="str">
            <v>24-503</v>
          </cell>
          <cell r="B4226" t="str">
            <v>Same as item 24-501 or 24-502 but fixing only.</v>
          </cell>
          <cell r="D4226" t="str">
            <v>Meter</v>
          </cell>
          <cell r="E4226" t="str">
            <v>24-503</v>
          </cell>
          <cell r="F4226">
            <v>217.31</v>
          </cell>
        </row>
        <row r="4227">
          <cell r="A4227" t="str">
            <v>24-504</v>
          </cell>
          <cell r="B4227" t="str">
            <v>Add to item 24-501,24-502 or 24-503 if removal only</v>
          </cell>
          <cell r="D4227" t="str">
            <v>Meter</v>
          </cell>
          <cell r="E4227" t="str">
            <v>24-504</v>
          </cell>
          <cell r="F4227">
            <v>129.02000000000001</v>
          </cell>
        </row>
        <row r="4228">
          <cell r="A4228" t="str">
            <v>24-505</v>
          </cell>
          <cell r="B4228" t="str">
            <v>Conduit 20mm dia, heavy gauge class "B" screwed solid drawn complete with all bend,tees, boxes, saddles etc. stove enameled for surface wiring.(fitting shall be flame proof and conform to BSS no229 and889.S/F)</v>
          </cell>
          <cell r="D4228" t="str">
            <v>Meter</v>
          </cell>
          <cell r="E4228" t="str">
            <v>24-505</v>
          </cell>
          <cell r="F4228">
            <v>530.11</v>
          </cell>
        </row>
        <row r="4229">
          <cell r="A4229" t="str">
            <v>24-506</v>
          </cell>
          <cell r="B4229" t="str">
            <v>Conduit 25mm dia, heavy gauge class "B" screwed solid drawn complete with all bend,tees, boxes, saddles etc. stove enameled  for surface wiring.(fitting shall be flame proof and conform to BSS no229 and889.S/F</v>
          </cell>
          <cell r="D4229" t="str">
            <v>Meter</v>
          </cell>
          <cell r="E4229" t="str">
            <v>24-506</v>
          </cell>
          <cell r="F4229">
            <v>670.84</v>
          </cell>
        </row>
        <row r="4230">
          <cell r="A4230" t="str">
            <v>24-507</v>
          </cell>
          <cell r="B4230" t="str">
            <v>Same as item 24-505 or 24-506 but fixing only.</v>
          </cell>
          <cell r="D4230" t="str">
            <v>Meter</v>
          </cell>
          <cell r="E4230" t="str">
            <v>24-507</v>
          </cell>
          <cell r="F4230">
            <v>51.65</v>
          </cell>
        </row>
        <row r="4231">
          <cell r="A4231" t="str">
            <v>24-508</v>
          </cell>
          <cell r="B4231" t="str">
            <v>Add to item 24-505,24-506 or 24-507 if removal only</v>
          </cell>
          <cell r="D4231" t="str">
            <v>Meter</v>
          </cell>
          <cell r="E4231" t="str">
            <v>24-508</v>
          </cell>
          <cell r="F4231">
            <v>33.06</v>
          </cell>
        </row>
        <row r="4232">
          <cell r="A4232" t="str">
            <v>24-509</v>
          </cell>
          <cell r="B4232" t="str">
            <v>(Deleted being obsolete) Bettening 15mm hard wood for surface wiring complete with clips, tacks and screws etc  S/F.</v>
          </cell>
          <cell r="D4232" t="str">
            <v>Meter</v>
          </cell>
          <cell r="E4232" t="str">
            <v>24-509</v>
          </cell>
          <cell r="F4232" t="str">
            <v>_</v>
          </cell>
        </row>
        <row r="4233">
          <cell r="A4233" t="str">
            <v>24-510</v>
          </cell>
          <cell r="B4233" t="str">
            <v>(Deleted being obsolete) Bettening 20mm hard wood  for surface wiring complete with clips, tacks and screws etc,  S/F.</v>
          </cell>
          <cell r="D4233" t="str">
            <v>Meter</v>
          </cell>
          <cell r="E4233" t="str">
            <v>24-510</v>
          </cell>
          <cell r="F4233" t="str">
            <v>_</v>
          </cell>
        </row>
        <row r="4234">
          <cell r="A4234" t="str">
            <v>24-511</v>
          </cell>
          <cell r="B4234" t="str">
            <v>(Deleted being obsolete) Bettening 25mm hard wood  for surface wiring complete with clips, tacks and screws etc, S/F.</v>
          </cell>
          <cell r="D4234" t="str">
            <v>Meter</v>
          </cell>
          <cell r="E4234" t="str">
            <v>24-511</v>
          </cell>
          <cell r="F4234" t="str">
            <v>_</v>
          </cell>
        </row>
        <row r="4235">
          <cell r="A4235" t="str">
            <v>24-512</v>
          </cell>
          <cell r="B4235" t="str">
            <v>(Deleted being obsolete) Same as item 24-509, 24-511 5 but fixing only.</v>
          </cell>
          <cell r="D4235" t="str">
            <v>Meter</v>
          </cell>
          <cell r="E4235" t="str">
            <v>24-512</v>
          </cell>
          <cell r="F4235" t="str">
            <v>_</v>
          </cell>
        </row>
        <row r="4236">
          <cell r="A4236" t="str">
            <v>24-513</v>
          </cell>
          <cell r="B4236" t="str">
            <v>Add to item 24-509 to 24-511, 512 if removal only</v>
          </cell>
          <cell r="D4236" t="str">
            <v>Meter</v>
          </cell>
          <cell r="E4236" t="str">
            <v>24-513</v>
          </cell>
          <cell r="F4236" t="str">
            <v>_</v>
          </cell>
        </row>
        <row r="4237">
          <cell r="A4237" t="str">
            <v>24-514</v>
          </cell>
          <cell r="B4237" t="str">
            <v>Bell push 3 Amps 250 volts, S/F.</v>
          </cell>
          <cell r="D4237" t="str">
            <v>Each</v>
          </cell>
          <cell r="E4237" t="str">
            <v>24-514</v>
          </cell>
          <cell r="F4237">
            <v>114.33</v>
          </cell>
        </row>
        <row r="4238">
          <cell r="A4238" t="str">
            <v>24-515</v>
          </cell>
          <cell r="B4238" t="str">
            <v xml:space="preserve">Fixing only of Bell push 3 Amps 250 volts, </v>
          </cell>
          <cell r="D4238" t="str">
            <v>Each</v>
          </cell>
          <cell r="E4238" t="str">
            <v>24-515</v>
          </cell>
          <cell r="F4238">
            <v>20.67</v>
          </cell>
        </row>
        <row r="4239">
          <cell r="A4239" t="str">
            <v>24-516</v>
          </cell>
          <cell r="B4239" t="str">
            <v>Add to item 24-514 or 24-515 if removal only</v>
          </cell>
          <cell r="D4239" t="str">
            <v>Each</v>
          </cell>
          <cell r="E4239" t="str">
            <v>24-516</v>
          </cell>
          <cell r="F4239">
            <v>12.4</v>
          </cell>
        </row>
        <row r="4240">
          <cell r="A4240" t="str">
            <v>24-517</v>
          </cell>
          <cell r="B4240" t="str">
            <v>Electric bell AC/DC bakelite case pressed iron frame steel contact spring and nickel plated brass contact pillars both having silver contact points round and nickel / chrome plated steel gong, S/F.</v>
          </cell>
          <cell r="D4240" t="str">
            <v>Each</v>
          </cell>
          <cell r="E4240" t="str">
            <v>24-517</v>
          </cell>
          <cell r="F4240">
            <v>274.62</v>
          </cell>
        </row>
        <row r="4241">
          <cell r="A4241" t="str">
            <v>24-518</v>
          </cell>
          <cell r="B4241" t="str">
            <v xml:space="preserve">Fixing only of Electric bell AC/DC bakelite case pressed iron frame steel contact spring and nickel plated brass contact pillars both having silver contact points round and nickel / chrome plated steel gong, </v>
          </cell>
          <cell r="D4241" t="str">
            <v>Each</v>
          </cell>
          <cell r="E4241" t="str">
            <v>24-518</v>
          </cell>
          <cell r="F4241">
            <v>30.99</v>
          </cell>
        </row>
        <row r="4242">
          <cell r="A4242" t="str">
            <v>24-519</v>
          </cell>
          <cell r="B4242" t="str">
            <v>Add to item 24-517 or 24-518 if removal only</v>
          </cell>
          <cell r="D4242" t="str">
            <v>Each</v>
          </cell>
          <cell r="E4242" t="str">
            <v>24-519</v>
          </cell>
          <cell r="F4242">
            <v>20.16</v>
          </cell>
        </row>
        <row r="4243">
          <cell r="A4243" t="str">
            <v>24-520</v>
          </cell>
          <cell r="B4243" t="str">
            <v>Buzzer bakelite case, suitable for operation on AC/DC mains supply 100/110 and 200/250 volts, S/F.</v>
          </cell>
          <cell r="D4243" t="str">
            <v>Each</v>
          </cell>
          <cell r="E4243" t="str">
            <v>24-520</v>
          </cell>
          <cell r="F4243">
            <v>188.92</v>
          </cell>
        </row>
        <row r="4244">
          <cell r="A4244" t="str">
            <v>24-521</v>
          </cell>
          <cell r="B4244" t="str">
            <v xml:space="preserve">Fixing only of Buzzer bakelite case, suitable for operation on AC/DC mains supply 100/110 and 200/250 volts, </v>
          </cell>
          <cell r="D4244" t="str">
            <v>Each</v>
          </cell>
          <cell r="E4244" t="str">
            <v>24-521</v>
          </cell>
          <cell r="F4244">
            <v>30.99</v>
          </cell>
        </row>
        <row r="4245">
          <cell r="A4245" t="str">
            <v>24-522</v>
          </cell>
          <cell r="B4245" t="str">
            <v>Add to item 24-520 or 24-521 if removal only</v>
          </cell>
          <cell r="D4245" t="str">
            <v>Each</v>
          </cell>
          <cell r="E4245" t="str">
            <v>24-522</v>
          </cell>
          <cell r="F4245">
            <v>20.46</v>
          </cell>
        </row>
        <row r="4246">
          <cell r="A4246" t="str">
            <v>24-523</v>
          </cell>
          <cell r="B4246" t="str">
            <v>Mechanical replacement indicator highly polished hard wood case combed together with hinged iron strip movement for the figures mechanical replacement device type 2-way, S/F.</v>
          </cell>
          <cell r="D4246" t="str">
            <v>Each</v>
          </cell>
          <cell r="E4246" t="str">
            <v>24-523</v>
          </cell>
          <cell r="F4246">
            <v>1082.75</v>
          </cell>
        </row>
        <row r="4247">
          <cell r="A4247" t="str">
            <v>24-524</v>
          </cell>
          <cell r="B4247" t="str">
            <v xml:space="preserve">Fixing only of Mechanical replacement indicator highly polished hard wood case combed together with hinged iron movement for the figures mechanical replacement device type 2-way, </v>
          </cell>
          <cell r="D4247" t="str">
            <v>Each</v>
          </cell>
          <cell r="E4247" t="str">
            <v>24-524</v>
          </cell>
          <cell r="F4247">
            <v>103.31</v>
          </cell>
        </row>
        <row r="4248">
          <cell r="A4248" t="str">
            <v>24-525</v>
          </cell>
          <cell r="B4248" t="str">
            <v>Add to 24-523 or 24-524 if removal only</v>
          </cell>
          <cell r="D4248" t="str">
            <v>Each</v>
          </cell>
          <cell r="E4248" t="str">
            <v>24-525</v>
          </cell>
          <cell r="F4248">
            <v>68.180000000000007</v>
          </cell>
        </row>
        <row r="4249">
          <cell r="A4249" t="str">
            <v>24-526</v>
          </cell>
          <cell r="B4249" t="str">
            <v>Add to item 24-523 for each additional one way.</v>
          </cell>
          <cell r="D4249" t="str">
            <v>Each</v>
          </cell>
          <cell r="E4249" t="str">
            <v>24-526</v>
          </cell>
          <cell r="F4249">
            <v>347.4</v>
          </cell>
        </row>
        <row r="4250">
          <cell r="B4250" t="str">
            <v>Fan Works</v>
          </cell>
        </row>
        <row r="4251">
          <cell r="A4251" t="str">
            <v>24-527</v>
          </cell>
          <cell r="B4251" t="str">
            <v>Take down fan, clean externally, clean bearings, dust field coils and armature, clean commutator, provide fresh clean lubricant (oil or grease as required), adjust for sweet running, fix blades and re-fix complete in position</v>
          </cell>
          <cell r="D4251" t="str">
            <v>Each</v>
          </cell>
          <cell r="E4251" t="str">
            <v>24-527</v>
          </cell>
          <cell r="F4251">
            <v>367.82</v>
          </cell>
        </row>
        <row r="4252">
          <cell r="A4252" t="str">
            <v>24-528</v>
          </cell>
          <cell r="B4252" t="str">
            <v>Fixing only of Take down fan, clean externally, clean bearings, dust field coils and armature, clean commutator, provide fresh clean lubricant (oil or grease as required), adjust for sweet running, fix blades and re-fix complete in position.</v>
          </cell>
          <cell r="D4252" t="str">
            <v>Each</v>
          </cell>
          <cell r="E4252" t="str">
            <v>24-528</v>
          </cell>
          <cell r="F4252">
            <v>309.91000000000003</v>
          </cell>
        </row>
        <row r="4253">
          <cell r="A4253" t="str">
            <v>24-529</v>
          </cell>
          <cell r="B4253" t="str">
            <v>Clamp hook for fan ordinary type, S/F.</v>
          </cell>
          <cell r="D4253" t="str">
            <v>Each</v>
          </cell>
          <cell r="E4253" t="str">
            <v>24-529</v>
          </cell>
          <cell r="F4253">
            <v>216.93</v>
          </cell>
        </row>
        <row r="4254">
          <cell r="A4254" t="str">
            <v>24-530</v>
          </cell>
          <cell r="B4254" t="str">
            <v>Same as item 26-523 but box concealed or for girder.</v>
          </cell>
          <cell r="D4254" t="str">
            <v>Each</v>
          </cell>
          <cell r="E4254" t="str">
            <v>24-530</v>
          </cell>
          <cell r="F4254">
            <v>284.27</v>
          </cell>
        </row>
        <row r="4255">
          <cell r="A4255" t="str">
            <v>24-531</v>
          </cell>
          <cell r="B4255" t="str">
            <v>Same as item 24-529 or 24-530 but fixing only.</v>
          </cell>
          <cell r="D4255" t="str">
            <v>Each</v>
          </cell>
          <cell r="E4255" t="str">
            <v>24-531</v>
          </cell>
          <cell r="F4255">
            <v>51.65</v>
          </cell>
        </row>
        <row r="4256">
          <cell r="A4256" t="str">
            <v>24-532</v>
          </cell>
          <cell r="B4256" t="str">
            <v>Add to item 24-529, 24-530 or 24-531 if removal only</v>
          </cell>
          <cell r="D4256" t="str">
            <v>Each</v>
          </cell>
          <cell r="E4256" t="str">
            <v>24-532</v>
          </cell>
          <cell r="F4256">
            <v>33.06</v>
          </cell>
        </row>
        <row r="4257">
          <cell r="A4257" t="str">
            <v>24-533</v>
          </cell>
          <cell r="B4257" t="str">
            <v>Fan electric with  blades, conopy and rod incl connections, provn of cable and ceiling rose for fan 140 CM sweep with out regulator (delux model) S/F.</v>
          </cell>
          <cell r="D4257" t="str">
            <v>Each</v>
          </cell>
          <cell r="E4257" t="str">
            <v>24-533</v>
          </cell>
          <cell r="F4257">
            <v>4107.4799999999996</v>
          </cell>
        </row>
        <row r="4258">
          <cell r="A4258" t="str">
            <v>24-534</v>
          </cell>
          <cell r="B4258" t="str">
            <v>Fan electric with  blades, conopy and rod incl connections, provn of cable and ceiling rose for fan 120 CM sweep with out regulator (delux model) S/F.</v>
          </cell>
          <cell r="D4258" t="str">
            <v>Each</v>
          </cell>
          <cell r="E4258" t="str">
            <v>24-534</v>
          </cell>
          <cell r="F4258">
            <v>4082.99</v>
          </cell>
        </row>
        <row r="4259">
          <cell r="A4259" t="str">
            <v>24-535</v>
          </cell>
          <cell r="B4259" t="str">
            <v>Fan electric with  blades, conopy and rod incl connections, provn of cable and ceiling rose for fan 90 CM sweep with out regulator (delux model) S/F.</v>
          </cell>
          <cell r="D4259" t="str">
            <v>Each</v>
          </cell>
          <cell r="E4259" t="str">
            <v>24-535</v>
          </cell>
          <cell r="F4259">
            <v>3538.18</v>
          </cell>
        </row>
        <row r="4260">
          <cell r="A4260" t="str">
            <v>24-536</v>
          </cell>
          <cell r="B4260" t="str">
            <v>Fan electric water proof with  blades, conopy and rod incl connections, provn of cable and ceiling rose for fan 140 CM sweep with out regulator of approved type S/F.</v>
          </cell>
          <cell r="D4260" t="str">
            <v>Each</v>
          </cell>
          <cell r="E4260" t="str">
            <v>24-536</v>
          </cell>
          <cell r="F4260">
            <v>4180.9399999999996</v>
          </cell>
        </row>
        <row r="4261">
          <cell r="A4261" t="str">
            <v>24-537</v>
          </cell>
          <cell r="B4261" t="str">
            <v>Fan electric water proof with  blades, conopy and rod incl connections, provn of cable and ceiling rose for fan 120 CM sweep with out regulator of approved type S/F.</v>
          </cell>
          <cell r="D4261" t="str">
            <v>Each</v>
          </cell>
          <cell r="E4261" t="str">
            <v>24-537</v>
          </cell>
          <cell r="F4261">
            <v>4156.45</v>
          </cell>
        </row>
        <row r="4262">
          <cell r="A4262" t="str">
            <v>24-538</v>
          </cell>
          <cell r="B4262" t="str">
            <v>Same as item 24-533, 24-537  but fixing only.</v>
          </cell>
          <cell r="D4262" t="str">
            <v>Each</v>
          </cell>
          <cell r="E4262" t="str">
            <v>24-538</v>
          </cell>
          <cell r="F4262">
            <v>154.94999999999999</v>
          </cell>
        </row>
        <row r="4263">
          <cell r="A4263" t="str">
            <v>24-539</v>
          </cell>
          <cell r="B4263" t="str">
            <v>Add to item 24-533 to 24-537, 538 if removal only</v>
          </cell>
          <cell r="D4263" t="str">
            <v>Each</v>
          </cell>
          <cell r="E4263" t="str">
            <v>24-539</v>
          </cell>
          <cell r="F4263">
            <v>101.24</v>
          </cell>
        </row>
        <row r="4264">
          <cell r="A4264" t="str">
            <v>24-540</v>
          </cell>
          <cell r="B4264" t="str">
            <v>Regulator for ceiling fans any sweep S/F.</v>
          </cell>
          <cell r="D4264" t="str">
            <v>Each</v>
          </cell>
          <cell r="E4264" t="str">
            <v>24-540</v>
          </cell>
          <cell r="F4264">
            <v>509.54</v>
          </cell>
        </row>
        <row r="4265">
          <cell r="A4265" t="str">
            <v>24-541</v>
          </cell>
          <cell r="B4265" t="str">
            <v>Fixing only of Regulator for ceiling fans any sweep</v>
          </cell>
          <cell r="D4265" t="str">
            <v>Each</v>
          </cell>
          <cell r="E4265" t="str">
            <v>24-541</v>
          </cell>
          <cell r="F4265">
            <v>51.65</v>
          </cell>
        </row>
        <row r="4266">
          <cell r="A4266" t="str">
            <v>24-542</v>
          </cell>
          <cell r="B4266" t="str">
            <v>Add to item 24-540 or 24-541 if removal only</v>
          </cell>
          <cell r="D4266" t="str">
            <v>Each</v>
          </cell>
          <cell r="E4266" t="str">
            <v>24-542</v>
          </cell>
          <cell r="F4266">
            <v>33.06</v>
          </cell>
        </row>
        <row r="4267">
          <cell r="B4267" t="str">
            <v>Switch/Socket</v>
          </cell>
        </row>
        <row r="4268">
          <cell r="A4268" t="str">
            <v>24-543</v>
          </cell>
          <cell r="B4268" t="str">
            <v>Switch SP bakelite piano type 5 Amps all insulated one way S/F.</v>
          </cell>
          <cell r="D4268" t="str">
            <v>Each</v>
          </cell>
          <cell r="E4268" t="str">
            <v>24-543</v>
          </cell>
          <cell r="F4268">
            <v>86.08</v>
          </cell>
        </row>
        <row r="4269">
          <cell r="A4269" t="str">
            <v>24-544</v>
          </cell>
          <cell r="B4269" t="str">
            <v>Switch SP bakelite piano type 5 Amps all insulated two way S/F.</v>
          </cell>
          <cell r="D4269" t="str">
            <v>Each</v>
          </cell>
          <cell r="E4269" t="str">
            <v>24-544</v>
          </cell>
          <cell r="F4269">
            <v>92.2</v>
          </cell>
        </row>
        <row r="4270">
          <cell r="A4270" t="str">
            <v>24-545</v>
          </cell>
          <cell r="B4270" t="str">
            <v>Socket outlet 5A bakelite 2 pin concealed type S/F</v>
          </cell>
          <cell r="D4270" t="str">
            <v>Each</v>
          </cell>
          <cell r="E4270" t="str">
            <v>24-545</v>
          </cell>
          <cell r="F4270">
            <v>73.84</v>
          </cell>
        </row>
        <row r="4271">
          <cell r="A4271" t="str">
            <v>24-546</v>
          </cell>
          <cell r="B4271" t="str">
            <v xml:space="preserve">Dimmer for ceiling fan any sweep S/F </v>
          </cell>
          <cell r="D4271" t="str">
            <v>Each</v>
          </cell>
          <cell r="E4271" t="str">
            <v>24-546</v>
          </cell>
          <cell r="F4271">
            <v>153.41999999999999</v>
          </cell>
        </row>
        <row r="4272">
          <cell r="A4272" t="str">
            <v>24-547</v>
          </cell>
          <cell r="B4272" t="str">
            <v>Same as item 24-543, 24-546  but fixing only.</v>
          </cell>
          <cell r="D4272" t="str">
            <v>Each</v>
          </cell>
          <cell r="E4272" t="str">
            <v>24-547</v>
          </cell>
          <cell r="F4272">
            <v>30.99</v>
          </cell>
        </row>
        <row r="4273">
          <cell r="A4273" t="str">
            <v>24-548</v>
          </cell>
          <cell r="B4273" t="str">
            <v>Add to item 24-543 to 24-546, 547 if removal only</v>
          </cell>
          <cell r="D4273" t="str">
            <v>Each</v>
          </cell>
          <cell r="E4273" t="str">
            <v>24-548</v>
          </cell>
          <cell r="F4273">
            <v>15.5</v>
          </cell>
        </row>
        <row r="4274">
          <cell r="B4274" t="str">
            <v>Electric Moters</v>
          </cell>
        </row>
        <row r="4275">
          <cell r="A4275" t="str">
            <v>24-549</v>
          </cell>
          <cell r="B4275" t="str">
            <v>Motor-electric AC 400 volts 3 Phase 50 cycles 1450/2900 RPM, 1 HP, S/F.</v>
          </cell>
          <cell r="D4275" t="str">
            <v>Each</v>
          </cell>
          <cell r="E4275" t="str">
            <v>24-549</v>
          </cell>
          <cell r="F4275">
            <v>16119.2</v>
          </cell>
        </row>
        <row r="4276">
          <cell r="A4276" t="str">
            <v>24-550</v>
          </cell>
          <cell r="B4276" t="str">
            <v>Motor-electric AC 400 volts 3 Phase 50 cycles 1450/2900 RPM, 2 HP, S/F.</v>
          </cell>
          <cell r="D4276" t="str">
            <v>Each</v>
          </cell>
          <cell r="E4276" t="str">
            <v>24-550</v>
          </cell>
          <cell r="F4276">
            <v>21161.26</v>
          </cell>
        </row>
        <row r="4277">
          <cell r="A4277" t="str">
            <v>24-551</v>
          </cell>
          <cell r="B4277" t="str">
            <v>Motor-electric AC 400 volts 3 Phase 50 cycles 1450/2900 RPM, 3 HP, S/F.</v>
          </cell>
          <cell r="D4277" t="str">
            <v>Each</v>
          </cell>
          <cell r="E4277" t="str">
            <v>24-551</v>
          </cell>
          <cell r="F4277">
            <v>36342.589999999997</v>
          </cell>
        </row>
        <row r="4278">
          <cell r="A4278" t="str">
            <v>24-552</v>
          </cell>
          <cell r="B4278" t="str">
            <v>Motor-electric AC 400 volts 3 Phase 50 cycles 1450/2900 RPM, 5 HP, S/F.</v>
          </cell>
          <cell r="D4278" t="str">
            <v>Each</v>
          </cell>
          <cell r="E4278" t="str">
            <v>24-552</v>
          </cell>
          <cell r="F4278">
            <v>51156.62</v>
          </cell>
        </row>
        <row r="4279">
          <cell r="A4279" t="str">
            <v>24-553</v>
          </cell>
          <cell r="B4279" t="str">
            <v>Motor-electric AC 400 volts 3 Phase 50 cycles 1450/2900 RPM, 7.5 HP, S/F.</v>
          </cell>
          <cell r="D4279" t="str">
            <v>Each</v>
          </cell>
          <cell r="E4279" t="str">
            <v>24-553</v>
          </cell>
          <cell r="F4279">
            <v>68051.960000000006</v>
          </cell>
        </row>
        <row r="4280">
          <cell r="A4280" t="str">
            <v>24-554</v>
          </cell>
          <cell r="B4280" t="str">
            <v>Motor-electric AC 400 volts 3 Phase 50 cycles 1450/2900 RPM, 10 HP, S/F.</v>
          </cell>
          <cell r="D4280" t="str">
            <v>Each</v>
          </cell>
          <cell r="E4280" t="str">
            <v>24-554</v>
          </cell>
          <cell r="F4280">
            <v>77987.91</v>
          </cell>
        </row>
        <row r="4281">
          <cell r="A4281" t="str">
            <v>24-555</v>
          </cell>
          <cell r="B4281" t="str">
            <v>Motor-electric AC 400 volts 3 Phase 50 cycles 1450/2900 RPM, 15 HP, S/F.</v>
          </cell>
          <cell r="D4281" t="str">
            <v>Each</v>
          </cell>
          <cell r="E4281" t="str">
            <v>24-555</v>
          </cell>
          <cell r="F4281">
            <v>111008.51</v>
          </cell>
        </row>
        <row r="4282">
          <cell r="A4282" t="str">
            <v>24-556</v>
          </cell>
          <cell r="B4282" t="str">
            <v>Motor-electric AC 400 volts 3 Phase 50 cycles 1450/2900 RPM, 20 HP, S/F.</v>
          </cell>
          <cell r="D4282" t="str">
            <v>Each</v>
          </cell>
          <cell r="E4282" t="str">
            <v>24-556</v>
          </cell>
          <cell r="F4282">
            <v>142406.9</v>
          </cell>
        </row>
        <row r="4283">
          <cell r="A4283" t="str">
            <v>24-557</v>
          </cell>
          <cell r="B4283" t="str">
            <v>Motor-electric AC 400 volts 3 Phase 50 cycles 1450/2900 RPM, 25 HP, S/F.</v>
          </cell>
          <cell r="D4283" t="str">
            <v>Each</v>
          </cell>
          <cell r="E4283" t="str">
            <v>24-557</v>
          </cell>
          <cell r="F4283">
            <v>168188.21</v>
          </cell>
        </row>
        <row r="4284">
          <cell r="A4284" t="str">
            <v>24-558</v>
          </cell>
          <cell r="B4284" t="str">
            <v>Motor-electric AC 400 volts 3 Phase 50 cycles 1450/2900 RPM, 30 HP, S/F.</v>
          </cell>
          <cell r="D4284" t="str">
            <v>Each</v>
          </cell>
          <cell r="E4284" t="str">
            <v>24-558</v>
          </cell>
          <cell r="F4284">
            <v>194994.26</v>
          </cell>
        </row>
        <row r="4285">
          <cell r="A4285" t="str">
            <v>24-559</v>
          </cell>
          <cell r="B4285" t="str">
            <v>Motor-electric AC 400 volts 3 Phase 50 cycles 1450/2900 RPM, 40 HP, S/F.</v>
          </cell>
          <cell r="D4285" t="str">
            <v>Each</v>
          </cell>
          <cell r="E4285" t="str">
            <v>24-559</v>
          </cell>
          <cell r="F4285">
            <v>255277.57</v>
          </cell>
        </row>
        <row r="4286">
          <cell r="A4286" t="str">
            <v>24-560</v>
          </cell>
          <cell r="B4286" t="str">
            <v>Motor-electric AC 400 volts 3 Phase 50 cycles 1450/2900 RPM, 60 HP, S/F.</v>
          </cell>
          <cell r="D4286" t="str">
            <v>Each</v>
          </cell>
          <cell r="E4286" t="str">
            <v>24-560</v>
          </cell>
          <cell r="F4286">
            <v>377761.44</v>
          </cell>
        </row>
        <row r="4287">
          <cell r="A4287" t="str">
            <v>24-561</v>
          </cell>
          <cell r="B4287" t="str">
            <v>Motor-electric AC 400 volts 3 Phase 50 cycles 1450/2900 RPM, 75 HP, S/F.</v>
          </cell>
          <cell r="D4287" t="str">
            <v>Each</v>
          </cell>
          <cell r="E4287" t="str">
            <v>24-561</v>
          </cell>
          <cell r="F4287">
            <v>490086.07</v>
          </cell>
        </row>
        <row r="4288">
          <cell r="A4288" t="str">
            <v>24-562</v>
          </cell>
          <cell r="B4288" t="str">
            <v>Motor-electric AC 400 volts 3 Phase 50 cycles 1450/2900 RPM, 100 HP, S/F.</v>
          </cell>
          <cell r="D4288" t="str">
            <v>Each</v>
          </cell>
          <cell r="E4288" t="str">
            <v>24-562</v>
          </cell>
          <cell r="F4288">
            <v>636228.31000000006</v>
          </cell>
        </row>
        <row r="4289">
          <cell r="A4289" t="str">
            <v>24-563</v>
          </cell>
          <cell r="B4289" t="str">
            <v>Motor-electric AC 400 volts 3 Phase 50 cycles 1450/2900 RPM, 125 HP, S/F.</v>
          </cell>
          <cell r="D4289" t="str">
            <v>Each</v>
          </cell>
          <cell r="E4289" t="str">
            <v>24-563</v>
          </cell>
          <cell r="F4289">
            <v>1032972.52</v>
          </cell>
        </row>
        <row r="4290">
          <cell r="A4290" t="str">
            <v>24-564</v>
          </cell>
          <cell r="B4290" t="str">
            <v>Motor-electric AC 400 volts 3 Phase 50 cycles 1450/2900 RPM, 150 HP, S/F.</v>
          </cell>
          <cell r="D4290" t="str">
            <v>Each</v>
          </cell>
          <cell r="E4290" t="str">
            <v>24-564</v>
          </cell>
          <cell r="F4290">
            <v>1086047.1499999999</v>
          </cell>
        </row>
        <row r="4291">
          <cell r="A4291" t="str">
            <v>24-565</v>
          </cell>
          <cell r="B4291" t="str">
            <v>Motor-electric AC 400 volts 3 Phase 50 cycles 1450/2900 RPM, 180 HP, S/F.</v>
          </cell>
          <cell r="D4291" t="str">
            <v>Each</v>
          </cell>
          <cell r="E4291" t="str">
            <v>24-565</v>
          </cell>
          <cell r="F4291">
            <v>1445971.76</v>
          </cell>
        </row>
        <row r="4292">
          <cell r="A4292" t="str">
            <v>24-566</v>
          </cell>
          <cell r="B4292" t="str">
            <v>Same as item 24-549 to 24-553 but fixing only.</v>
          </cell>
          <cell r="D4292" t="str">
            <v>Each</v>
          </cell>
          <cell r="E4292" t="str">
            <v>24-566</v>
          </cell>
          <cell r="F4292">
            <v>225.74</v>
          </cell>
        </row>
        <row r="4293">
          <cell r="A4293" t="str">
            <v>24-567</v>
          </cell>
          <cell r="B4293" t="str">
            <v>Same as item 26-554 to 26-556 but fixing only.</v>
          </cell>
          <cell r="D4293" t="str">
            <v>Each</v>
          </cell>
          <cell r="E4293" t="str">
            <v>24-567</v>
          </cell>
          <cell r="F4293">
            <v>612.15</v>
          </cell>
        </row>
        <row r="4294">
          <cell r="A4294" t="str">
            <v>24-568</v>
          </cell>
          <cell r="B4294" t="str">
            <v>Same as item 24-557, 24-559  but fixing only.</v>
          </cell>
          <cell r="D4294" t="str">
            <v>Each</v>
          </cell>
          <cell r="E4294" t="str">
            <v>24-568</v>
          </cell>
          <cell r="F4294">
            <v>1438.55</v>
          </cell>
        </row>
        <row r="4295">
          <cell r="A4295" t="str">
            <v>24-569</v>
          </cell>
          <cell r="B4295" t="str">
            <v>Same as item 24-560 or 24-561 but fixing only.</v>
          </cell>
          <cell r="D4295" t="str">
            <v>Each</v>
          </cell>
          <cell r="E4295" t="str">
            <v>24-569</v>
          </cell>
          <cell r="F4295">
            <v>1438.55</v>
          </cell>
        </row>
        <row r="4296">
          <cell r="A4296" t="str">
            <v>24-570</v>
          </cell>
          <cell r="B4296" t="str">
            <v>Same as item 24-562 or 24-563 but fixing only.</v>
          </cell>
          <cell r="D4296" t="str">
            <v>Each</v>
          </cell>
          <cell r="E4296" t="str">
            <v>24-570</v>
          </cell>
          <cell r="F4296">
            <v>1622.2</v>
          </cell>
        </row>
        <row r="4297">
          <cell r="A4297" t="str">
            <v>24-571</v>
          </cell>
          <cell r="B4297" t="str">
            <v>Same as item 24-564 or 24-565 but fixing only.</v>
          </cell>
          <cell r="D4297" t="str">
            <v>Each</v>
          </cell>
          <cell r="E4297" t="str">
            <v>24-571</v>
          </cell>
          <cell r="F4297">
            <v>2081.31</v>
          </cell>
        </row>
        <row r="4298">
          <cell r="A4298" t="str">
            <v>24-572</v>
          </cell>
          <cell r="B4298" t="str">
            <v>Add to item 24-549 to 24-553 or 24-566 removal only</v>
          </cell>
          <cell r="D4298" t="str">
            <v>Each</v>
          </cell>
          <cell r="E4298" t="str">
            <v>24-572</v>
          </cell>
          <cell r="F4298">
            <v>148.99</v>
          </cell>
        </row>
        <row r="4299">
          <cell r="A4299" t="str">
            <v>24-573</v>
          </cell>
          <cell r="B4299" t="str">
            <v>Add to item 24-554 to 24-556 or 24-567 removal only</v>
          </cell>
          <cell r="D4299" t="str">
            <v>Each</v>
          </cell>
          <cell r="E4299" t="str">
            <v>24-573</v>
          </cell>
          <cell r="F4299">
            <v>405.86</v>
          </cell>
        </row>
        <row r="4300">
          <cell r="A4300" t="str">
            <v>24-574</v>
          </cell>
          <cell r="B4300" t="str">
            <v>Add to item 24-557 to 24-559 or 24-568 removal only</v>
          </cell>
          <cell r="D4300" t="str">
            <v>Each</v>
          </cell>
          <cell r="E4300" t="str">
            <v>24-574</v>
          </cell>
          <cell r="F4300">
            <v>956.18</v>
          </cell>
        </row>
        <row r="4301">
          <cell r="A4301" t="str">
            <v>24-575</v>
          </cell>
          <cell r="B4301" t="str">
            <v>Add to item 24-560 to 24-561 or 24-569 removal only</v>
          </cell>
          <cell r="D4301" t="str">
            <v>Each</v>
          </cell>
          <cell r="E4301" t="str">
            <v>24-575</v>
          </cell>
          <cell r="F4301">
            <v>956.18</v>
          </cell>
        </row>
        <row r="4302">
          <cell r="A4302" t="str">
            <v>24-576</v>
          </cell>
          <cell r="B4302" t="str">
            <v>Add to item 24-562 to 24-563 or 24-570 removal only</v>
          </cell>
          <cell r="D4302" t="str">
            <v>Each</v>
          </cell>
          <cell r="E4302" t="str">
            <v>24-576</v>
          </cell>
          <cell r="F4302">
            <v>1078.6099999999999</v>
          </cell>
        </row>
        <row r="4303">
          <cell r="A4303" t="str">
            <v>24-577</v>
          </cell>
          <cell r="B4303" t="str">
            <v>Add to item 24-564 to 24-565 or 24-571 removal only</v>
          </cell>
          <cell r="D4303" t="str">
            <v>Each</v>
          </cell>
          <cell r="E4303" t="str">
            <v>24-577</v>
          </cell>
          <cell r="F4303">
            <v>1373.66</v>
          </cell>
        </row>
        <row r="4304">
          <cell r="B4304" t="str">
            <v>Heater Electric</v>
          </cell>
        </row>
        <row r="4305">
          <cell r="A4305" t="str">
            <v>24-578</v>
          </cell>
          <cell r="B4305" t="str">
            <v>Heaters electric tubular AC 220/230 volts 50 cycles complete with suitable fiexible cord and plug 2000 watts, S/F.</v>
          </cell>
          <cell r="D4305" t="str">
            <v>Each</v>
          </cell>
          <cell r="E4305" t="str">
            <v>24-578</v>
          </cell>
          <cell r="F4305">
            <v>8531.84</v>
          </cell>
        </row>
        <row r="4306">
          <cell r="A4306" t="str">
            <v>24-579</v>
          </cell>
          <cell r="B4306" t="str">
            <v>Heaters electric tubular AC 220/230 volts 50 cycles complete with suitable fiexible cord and plug 3000 watts, S/F.</v>
          </cell>
          <cell r="D4306" t="str">
            <v>Each</v>
          </cell>
          <cell r="E4306" t="str">
            <v>24-579</v>
          </cell>
          <cell r="F4306">
            <v>11225.3</v>
          </cell>
        </row>
        <row r="4307">
          <cell r="A4307" t="str">
            <v>24-580</v>
          </cell>
          <cell r="B4307" t="str">
            <v>Same as item 24-578 or 24-579 but fixing only.</v>
          </cell>
          <cell r="D4307" t="str">
            <v>Each</v>
          </cell>
          <cell r="E4307" t="str">
            <v>24-580</v>
          </cell>
          <cell r="F4307">
            <v>206.6</v>
          </cell>
        </row>
        <row r="4308">
          <cell r="A4308" t="str">
            <v>24-581</v>
          </cell>
          <cell r="B4308" t="str">
            <v>Add to item 24-578 to 24-579, 580 if removal only</v>
          </cell>
          <cell r="D4308" t="str">
            <v>Each</v>
          </cell>
          <cell r="E4308" t="str">
            <v>24-581</v>
          </cell>
          <cell r="F4308">
            <v>103.31</v>
          </cell>
        </row>
        <row r="4309">
          <cell r="B4309" t="str">
            <v>Rewinding</v>
          </cell>
        </row>
        <row r="4310">
          <cell r="A4310" t="str">
            <v>24-582</v>
          </cell>
          <cell r="B4310" t="str">
            <v>Rewinding of elect motors singel phase 50 cycles 220/230 volts complete upto 1/2 HP.</v>
          </cell>
          <cell r="D4310" t="str">
            <v>Each</v>
          </cell>
          <cell r="E4310" t="str">
            <v>24-582</v>
          </cell>
          <cell r="F4310">
            <v>2203.7399999999998</v>
          </cell>
        </row>
        <row r="4311">
          <cell r="A4311" t="str">
            <v>24-583</v>
          </cell>
          <cell r="B4311" t="str">
            <v>Rewinding of elect motors singel phase 50 cycles 220/230 volts complete over 1/2 HP and upto 1 HP.</v>
          </cell>
          <cell r="D4311" t="str">
            <v>Each</v>
          </cell>
          <cell r="E4311" t="str">
            <v>24-583</v>
          </cell>
          <cell r="F4311">
            <v>3305.61</v>
          </cell>
        </row>
        <row r="4312">
          <cell r="A4312" t="str">
            <v>24-584</v>
          </cell>
          <cell r="B4312" t="str">
            <v>Rewinding of elect motors singel phase 50 cycles 220/230 volts complete over 1HP and upto 2 HP.</v>
          </cell>
          <cell r="D4312" t="str">
            <v>Each</v>
          </cell>
          <cell r="E4312" t="str">
            <v>24-584</v>
          </cell>
          <cell r="F4312">
            <v>4285.05</v>
          </cell>
        </row>
        <row r="4313">
          <cell r="A4313" t="str">
            <v>24-585</v>
          </cell>
          <cell r="B4313" t="str">
            <v>Rewinding of elect motors AC 400 volts 3 phase 50 cycles 1450/2900 RPM  complete as per original winding upto 1 hp</v>
          </cell>
          <cell r="D4313" t="str">
            <v>Each</v>
          </cell>
          <cell r="E4313" t="str">
            <v>24-585</v>
          </cell>
          <cell r="F4313">
            <v>3872.9</v>
          </cell>
        </row>
        <row r="4314">
          <cell r="A4314" t="str">
            <v>24-586</v>
          </cell>
          <cell r="B4314" t="str">
            <v>Rewinding of elect motors AC 400 volts 3 phase 50 cycles 1450/2900 RPM  complete as per original winding  1 hp and upto 3hp</v>
          </cell>
          <cell r="D4314" t="str">
            <v>Each</v>
          </cell>
          <cell r="E4314" t="str">
            <v>24-586</v>
          </cell>
          <cell r="F4314">
            <v>5509.35</v>
          </cell>
        </row>
        <row r="4315">
          <cell r="A4315" t="str">
            <v>24-587</v>
          </cell>
          <cell r="B4315" t="str">
            <v>Rewinding of elect motors AC 400 volts 3 phase 50 cycles 1450/2900 RPM  complete as per original winding  3 hp and upto 5 hp</v>
          </cell>
          <cell r="D4315" t="str">
            <v>Each</v>
          </cell>
          <cell r="E4315" t="str">
            <v>24-587</v>
          </cell>
          <cell r="F4315">
            <v>7345.8</v>
          </cell>
        </row>
        <row r="4316">
          <cell r="A4316" t="str">
            <v>24-588</v>
          </cell>
          <cell r="B4316" t="str">
            <v>Rewinding of elect motors AC 400 volts 3 phase 50 cycles 1450/2900 RPM  complete as per original winding  5 hp and upto 7.5 hp</v>
          </cell>
          <cell r="D4316" t="str">
            <v>Each</v>
          </cell>
          <cell r="E4316" t="str">
            <v>24-588</v>
          </cell>
          <cell r="F4316">
            <v>13467.3</v>
          </cell>
        </row>
        <row r="4317">
          <cell r="A4317" t="str">
            <v>24-589</v>
          </cell>
          <cell r="B4317" t="str">
            <v>Rewinding of elect motors AC 400 volts 3 phase 50 cycles 1450/2900 RPM  complete as per original winding  7.5 hp and upto 10 hp</v>
          </cell>
          <cell r="D4317" t="str">
            <v>Each</v>
          </cell>
          <cell r="E4317" t="str">
            <v>24-589</v>
          </cell>
          <cell r="F4317">
            <v>15915.9</v>
          </cell>
        </row>
        <row r="4318">
          <cell r="A4318" t="str">
            <v>24-590</v>
          </cell>
          <cell r="B4318" t="str">
            <v>Rewinding of elect motors AC 400 volts 3 phase 50 cycles 1450/2900 RPM  complete as per original winding  10 hp and upto 15 hp</v>
          </cell>
          <cell r="D4318" t="str">
            <v>Each</v>
          </cell>
          <cell r="E4318" t="str">
            <v>24-590</v>
          </cell>
          <cell r="F4318">
            <v>20323.38</v>
          </cell>
        </row>
        <row r="4319">
          <cell r="A4319" t="str">
            <v>24-591</v>
          </cell>
          <cell r="B4319" t="str">
            <v>Rewinding of elect motors AC 400 volts 3 phase 50 cycles 1450/2900 RPM  complete as per original winding  15 hp and upto 20 hp</v>
          </cell>
          <cell r="D4319" t="str">
            <v>Each</v>
          </cell>
          <cell r="E4319" t="str">
            <v>24-591</v>
          </cell>
          <cell r="F4319">
            <v>23016.84</v>
          </cell>
        </row>
        <row r="4320">
          <cell r="A4320" t="str">
            <v>24-592</v>
          </cell>
          <cell r="B4320" t="str">
            <v>Rewinding of elect motors AC 400 volts 3 phase 50 cycles 1450/2900 RPM  complete as per original winding  20 hp and upto 25 hp</v>
          </cell>
          <cell r="D4320" t="str">
            <v>Each</v>
          </cell>
          <cell r="E4320" t="str">
            <v>24-592</v>
          </cell>
          <cell r="F4320">
            <v>30607.5</v>
          </cell>
        </row>
        <row r="4321">
          <cell r="A4321" t="str">
            <v>24-593</v>
          </cell>
          <cell r="B4321" t="str">
            <v>Rewinding of elect motors AC 400 volts 3 phase 50 cycles 1450/2900 RPM  complete as per original winding  25 hp and upto 30 hp</v>
          </cell>
          <cell r="D4321" t="str">
            <v>Each</v>
          </cell>
          <cell r="E4321" t="str">
            <v>24-593</v>
          </cell>
          <cell r="F4321">
            <v>39177.599999999999</v>
          </cell>
        </row>
        <row r="4322">
          <cell r="A4322" t="str">
            <v>24-594</v>
          </cell>
          <cell r="B4322" t="str">
            <v>Rewinding of elect motors AC 400 volts 3 phase 50 cycles 1450/2900 RPM  complete as per original winding  30 hp and upto40 hp</v>
          </cell>
          <cell r="D4322" t="str">
            <v>Each</v>
          </cell>
          <cell r="E4322" t="str">
            <v>24-594</v>
          </cell>
          <cell r="F4322">
            <v>50869.67</v>
          </cell>
        </row>
        <row r="4323">
          <cell r="A4323" t="str">
            <v>24-595</v>
          </cell>
          <cell r="B4323" t="str">
            <v>Rewinding of elect motors AC 400 volts 3 phase 50 cycles 1450/2900 RPM  complete as per original winding  40 hp and upto 50 hp</v>
          </cell>
          <cell r="D4323" t="str">
            <v>Each</v>
          </cell>
          <cell r="E4323" t="str">
            <v>24-595</v>
          </cell>
          <cell r="F4323">
            <v>64520.61</v>
          </cell>
        </row>
        <row r="4324">
          <cell r="A4324" t="str">
            <v>24-596</v>
          </cell>
          <cell r="B4324" t="str">
            <v>Rewinding of elect motors AC 400 volts 3 phase 50 cycles 1450/2900 RPM  complete as per original winding  50 hp and upto 60 hp</v>
          </cell>
          <cell r="D4324" t="str">
            <v>Each</v>
          </cell>
          <cell r="E4324" t="str">
            <v>24-596</v>
          </cell>
          <cell r="F4324">
            <v>71988.84</v>
          </cell>
        </row>
        <row r="4325">
          <cell r="A4325" t="str">
            <v>24-597</v>
          </cell>
          <cell r="B4325" t="str">
            <v>Rewinding of elect motors AC 400 volts 3 phase 50 cycles 1450/2900 RPM  complete as per original winding  60 hp and upto 70 hp</v>
          </cell>
          <cell r="D4325" t="str">
            <v>Each</v>
          </cell>
          <cell r="E4325" t="str">
            <v>24-597</v>
          </cell>
          <cell r="F4325">
            <v>84109.41</v>
          </cell>
        </row>
        <row r="4326">
          <cell r="A4326" t="str">
            <v>24-598</v>
          </cell>
          <cell r="B4326" t="str">
            <v>Rewinding of elect motors AC 400 volts 3 phase 50 cycles 1450/2900 RPM  complete as per original winding  70 hp and upto 80 hp</v>
          </cell>
          <cell r="D4326" t="str">
            <v>Each</v>
          </cell>
          <cell r="E4326" t="str">
            <v>24-598</v>
          </cell>
          <cell r="F4326">
            <v>97454.28</v>
          </cell>
        </row>
        <row r="4327">
          <cell r="A4327" t="str">
            <v>24-599</v>
          </cell>
          <cell r="B4327" t="str">
            <v xml:space="preserve">Rewinding of Ceiling fan  AC 220/230V 50 cycles 140 cm sweep complete as per original winding  </v>
          </cell>
          <cell r="D4327" t="str">
            <v>Each</v>
          </cell>
          <cell r="E4327" t="str">
            <v>24-599</v>
          </cell>
          <cell r="F4327">
            <v>1346.73</v>
          </cell>
        </row>
        <row r="4328">
          <cell r="A4328" t="str">
            <v>24-600</v>
          </cell>
          <cell r="B4328" t="str">
            <v xml:space="preserve">Rewinding of Ceiling fan  AC 220/230V 50 cycles 120 cm sweep complete as per original winding  </v>
          </cell>
          <cell r="D4328" t="str">
            <v>Each</v>
          </cell>
          <cell r="E4328" t="str">
            <v>24-600</v>
          </cell>
          <cell r="F4328">
            <v>1224.3</v>
          </cell>
        </row>
        <row r="4329">
          <cell r="A4329" t="str">
            <v>24-601</v>
          </cell>
          <cell r="B4329" t="str">
            <v xml:space="preserve">Rewinding of Ceiling fan  AC 220/230V 50 cycles 90 cm sweep complete as per original winding  </v>
          </cell>
          <cell r="D4329" t="str">
            <v>Each</v>
          </cell>
          <cell r="E4329" t="str">
            <v>24-601</v>
          </cell>
          <cell r="F4329">
            <v>1224.3</v>
          </cell>
        </row>
        <row r="4330">
          <cell r="B4330" t="str">
            <v>Starter</v>
          </cell>
        </row>
        <row r="4331">
          <cell r="A4331" t="str">
            <v>24-602</v>
          </cell>
          <cell r="B4331" t="str">
            <v xml:space="preserve">Direct on line starter for motor electric AC 400 volts 3 phase 50 cycles upto 5 HP incl connecting up with incoming and outging cables,S/F </v>
          </cell>
          <cell r="D4331" t="str">
            <v>Each</v>
          </cell>
          <cell r="E4331" t="str">
            <v>24-602</v>
          </cell>
          <cell r="F4331">
            <v>6144.46</v>
          </cell>
        </row>
        <row r="4332">
          <cell r="A4332" t="str">
            <v>24-603</v>
          </cell>
          <cell r="B4332" t="str">
            <v>Fixing only of Direct on line starter for motor electric AC 400 volts 3 phase 50 cycles upto 5 HP incl connecting up with incoming and outging cables, .</v>
          </cell>
          <cell r="D4332" t="str">
            <v>Each</v>
          </cell>
          <cell r="E4332" t="str">
            <v>24-603</v>
          </cell>
          <cell r="F4332">
            <v>206.6</v>
          </cell>
        </row>
        <row r="4333">
          <cell r="A4333" t="str">
            <v>24-604</v>
          </cell>
          <cell r="B4333" t="str">
            <v>Add to item 24-602 or 24-603 if removal only</v>
          </cell>
          <cell r="D4333" t="str">
            <v>Each</v>
          </cell>
          <cell r="E4333" t="str">
            <v>24-604</v>
          </cell>
          <cell r="F4333">
            <v>103.31</v>
          </cell>
        </row>
        <row r="4334">
          <cell r="A4334" t="str">
            <v>24-605</v>
          </cell>
          <cell r="B4334" t="str">
            <v>Auto Star-delta starter for motor electric AC 400 volts 3 phase 50 cycles incl connecting up with incoming and outging cables for 7.5 to 10 HP  S/F.</v>
          </cell>
          <cell r="D4334" t="str">
            <v>Each</v>
          </cell>
          <cell r="E4334" t="str">
            <v>24-605</v>
          </cell>
          <cell r="F4334">
            <v>31529.56</v>
          </cell>
        </row>
        <row r="4335">
          <cell r="A4335" t="str">
            <v>24-606</v>
          </cell>
          <cell r="B4335" t="str">
            <v>Auto Star-delta starter for motor electric AC 400 volts 3 phase 50 cycles incl connecting up with incoming and outging cables for 15 HP moter. S/F.</v>
          </cell>
          <cell r="D4335" t="str">
            <v>Each</v>
          </cell>
          <cell r="E4335" t="str">
            <v>24-606</v>
          </cell>
          <cell r="F4335">
            <v>34651.519999999997</v>
          </cell>
        </row>
        <row r="4336">
          <cell r="A4336" t="str">
            <v>24-607</v>
          </cell>
          <cell r="B4336" t="str">
            <v>Auto Star-delta starter for motor electric AC 400 volts 3 phase 50 cycles incl connecting up with incoming and outging cables for 20 HP moter. S/F.</v>
          </cell>
          <cell r="D4336" t="str">
            <v>Each</v>
          </cell>
          <cell r="E4336" t="str">
            <v>24-607</v>
          </cell>
          <cell r="F4336">
            <v>37773.49</v>
          </cell>
        </row>
        <row r="4337">
          <cell r="A4337" t="str">
            <v>24-608</v>
          </cell>
          <cell r="B4337" t="str">
            <v>Auto Star-delta starter for motor electric AC 400 volts 3 phase 50 cycles incl connecting up with incoming and outging cables for 25 HP moter. S/F.</v>
          </cell>
          <cell r="D4337" t="str">
            <v>Each</v>
          </cell>
          <cell r="E4337" t="str">
            <v>24-608</v>
          </cell>
          <cell r="F4337">
            <v>41936.11</v>
          </cell>
        </row>
        <row r="4338">
          <cell r="A4338" t="str">
            <v>24-609</v>
          </cell>
          <cell r="B4338" t="str">
            <v>Auto Star-delta starter for motor electric AC 400 volts 3 phase 50 cycles incl connecting up with incoming and outging cables for 30 HP moter. S/F.</v>
          </cell>
          <cell r="D4338" t="str">
            <v>Each</v>
          </cell>
          <cell r="E4338" t="str">
            <v>24-609</v>
          </cell>
          <cell r="F4338">
            <v>48180.04</v>
          </cell>
        </row>
        <row r="4339">
          <cell r="A4339" t="str">
            <v>24-610</v>
          </cell>
          <cell r="B4339" t="str">
            <v>Auto Star-delta starter for motor electric AC 400 volts 3 phase 50 cycles incl connecting up with incoming and outging cables for 40 HP moter. S/F.</v>
          </cell>
          <cell r="D4339" t="str">
            <v>Each</v>
          </cell>
          <cell r="E4339" t="str">
            <v>24-610</v>
          </cell>
          <cell r="F4339">
            <v>57855.83</v>
          </cell>
        </row>
        <row r="4340">
          <cell r="A4340" t="str">
            <v>24-611</v>
          </cell>
          <cell r="B4340" t="str">
            <v>Auto Star-delta starter for motor electric AC 400 volts 3 phase 50 cycles incl connecting up with incoming and outging cables for 50 HP moter. S/F.</v>
          </cell>
          <cell r="D4340" t="str">
            <v>Each</v>
          </cell>
          <cell r="E4340" t="str">
            <v>24-611</v>
          </cell>
          <cell r="F4340">
            <v>68262.38</v>
          </cell>
        </row>
        <row r="4341">
          <cell r="A4341" t="str">
            <v>24-612</v>
          </cell>
          <cell r="B4341" t="str">
            <v>Auto Star-delta starter for motor electric AC 400 volts 3 phase 50 cycles incl connecting up with incoming and outging cables for 60 HP moter. S/F.</v>
          </cell>
          <cell r="D4341" t="str">
            <v>Each</v>
          </cell>
          <cell r="E4341" t="str">
            <v>24-612</v>
          </cell>
          <cell r="F4341">
            <v>83872.2</v>
          </cell>
        </row>
        <row r="4342">
          <cell r="A4342" t="str">
            <v>24-613</v>
          </cell>
          <cell r="B4342" t="str">
            <v>Auto Star-delta starter for motor electric AC 400 volts 3 phase 50 cycles incl connecting up with incoming and outging cables for 80 HP moter. S/F.</v>
          </cell>
          <cell r="D4342" t="str">
            <v>Each</v>
          </cell>
          <cell r="E4342" t="str">
            <v>24-613</v>
          </cell>
          <cell r="F4342">
            <v>94278.75</v>
          </cell>
        </row>
        <row r="4343">
          <cell r="A4343" t="str">
            <v>24-614</v>
          </cell>
          <cell r="B4343" t="str">
            <v>Auto Star-delta starter for motor electric AC 400 volts 3 phase 50 cycles incl connecting up with incoming and outging cables for 100/115 HP moter. S/F.</v>
          </cell>
          <cell r="D4343" t="str">
            <v>Each</v>
          </cell>
          <cell r="E4343" t="str">
            <v>24-614</v>
          </cell>
          <cell r="F4343">
            <v>120601.2</v>
          </cell>
        </row>
        <row r="4344">
          <cell r="A4344" t="str">
            <v>24-615</v>
          </cell>
          <cell r="B4344" t="str">
            <v>Same as item 24-605 to 24-609 but fixing only.</v>
          </cell>
          <cell r="D4344" t="str">
            <v>Each</v>
          </cell>
          <cell r="E4344" t="str">
            <v>24-615</v>
          </cell>
          <cell r="F4344">
            <v>309.91000000000003</v>
          </cell>
        </row>
        <row r="4345">
          <cell r="A4345" t="str">
            <v>24-616</v>
          </cell>
          <cell r="B4345" t="str">
            <v>Same as item 24-610 to 24-6614 but fixing only.</v>
          </cell>
          <cell r="D4345" t="str">
            <v>Each</v>
          </cell>
          <cell r="E4345" t="str">
            <v>24-616</v>
          </cell>
          <cell r="F4345">
            <v>619.79999999999995</v>
          </cell>
        </row>
        <row r="4346">
          <cell r="A4346" t="str">
            <v>24-617</v>
          </cell>
          <cell r="B4346" t="str">
            <v>Add to item 24-605 to 24-614 or 24-614, 24-615 if removal only</v>
          </cell>
          <cell r="D4346" t="str">
            <v>Each</v>
          </cell>
          <cell r="E4346" t="str">
            <v>24-617</v>
          </cell>
          <cell r="F4346">
            <v>258.25</v>
          </cell>
        </row>
        <row r="4347">
          <cell r="B4347" t="str">
            <v>Conduit System</v>
          </cell>
        </row>
        <row r="4348">
          <cell r="A4348" t="str">
            <v>24-618</v>
          </cell>
          <cell r="B4348" t="str">
            <v>Bend/Elbow 20mm dia,  any type, cast or malleable iron, stove enameled or galvanized.S/F.</v>
          </cell>
          <cell r="D4348" t="str">
            <v>Each</v>
          </cell>
          <cell r="E4348" t="str">
            <v>24-618</v>
          </cell>
          <cell r="F4348">
            <v>135.05000000000001</v>
          </cell>
        </row>
        <row r="4349">
          <cell r="A4349" t="str">
            <v>24-619</v>
          </cell>
          <cell r="B4349" t="str">
            <v>Bend/Elbow 25mm dia,  any type, cast or malleable iron, stove enameled or galvanized.S/F.</v>
          </cell>
          <cell r="D4349" t="str">
            <v>Each</v>
          </cell>
          <cell r="E4349" t="str">
            <v>24-619</v>
          </cell>
          <cell r="F4349">
            <v>165.66</v>
          </cell>
        </row>
        <row r="4350">
          <cell r="A4350" t="str">
            <v>24-620</v>
          </cell>
          <cell r="B4350" t="str">
            <v>Bend/Elbow 40mm dia,  any type, cast or malleable iron, stove enameled or galvanized.S/F.</v>
          </cell>
          <cell r="D4350" t="str">
            <v>Each</v>
          </cell>
          <cell r="E4350" t="str">
            <v>24-620</v>
          </cell>
          <cell r="F4350">
            <v>300.23</v>
          </cell>
        </row>
        <row r="4351">
          <cell r="A4351" t="str">
            <v>24-621</v>
          </cell>
          <cell r="B4351" t="str">
            <v>Bend/Elbow 50mm dia,  any type, cast or malleable iron, stove enameled or galvanized.S/F.</v>
          </cell>
          <cell r="D4351" t="str">
            <v>Each</v>
          </cell>
          <cell r="E4351" t="str">
            <v>24-621</v>
          </cell>
          <cell r="F4351">
            <v>465.61</v>
          </cell>
        </row>
        <row r="4352">
          <cell r="A4352" t="str">
            <v>24-622</v>
          </cell>
          <cell r="B4352" t="str">
            <v>Box junction circular,  cast or malleable iron, stove enameled or galvanized complete with cover any number of outlets 20mm dia,.S/F.</v>
          </cell>
          <cell r="D4352" t="str">
            <v>Each</v>
          </cell>
          <cell r="E4352" t="str">
            <v>24-622</v>
          </cell>
          <cell r="F4352">
            <v>128.93</v>
          </cell>
        </row>
        <row r="4353">
          <cell r="A4353" t="str">
            <v>24-623</v>
          </cell>
          <cell r="B4353" t="str">
            <v>Box junction circular,  cast or malleable iron, stove enameled or galvanized complete with cover any number of outlets 25mm dia,.S/F.</v>
          </cell>
          <cell r="D4353" t="str">
            <v>Each</v>
          </cell>
          <cell r="E4353" t="str">
            <v>24-623</v>
          </cell>
          <cell r="F4353">
            <v>171.78</v>
          </cell>
        </row>
        <row r="4354">
          <cell r="A4354" t="str">
            <v>24-624</v>
          </cell>
          <cell r="B4354" t="str">
            <v>Box junction circular,  cast or malleable iron, stove enameled or galvanized complete with cover any number of outlets 20mm dia,.S/F.</v>
          </cell>
          <cell r="D4354" t="str">
            <v>Each</v>
          </cell>
          <cell r="E4354" t="str">
            <v>24-624</v>
          </cell>
          <cell r="F4354">
            <v>327.27</v>
          </cell>
        </row>
        <row r="4355">
          <cell r="A4355" t="str">
            <v>24-625</v>
          </cell>
          <cell r="B4355" t="str">
            <v>Box junction circular,  cast or malleable iron, stove enameled or galvanized complete with cover any number of outlets 50mm dia,.S/F.</v>
          </cell>
          <cell r="D4355" t="str">
            <v>Each</v>
          </cell>
          <cell r="E4355" t="str">
            <v>24-625</v>
          </cell>
          <cell r="F4355">
            <v>483.98</v>
          </cell>
        </row>
        <row r="4356">
          <cell r="A4356" t="str">
            <v>24-626</v>
          </cell>
          <cell r="B4356" t="str">
            <v>Board/Boxes junction rectangular 75 x 75 mm  cast or malleable iron, stove enameled or galvanized complete with cover. S/F.</v>
          </cell>
          <cell r="D4356" t="str">
            <v>Each</v>
          </cell>
          <cell r="E4356" t="str">
            <v>24-626</v>
          </cell>
          <cell r="F4356">
            <v>128.93</v>
          </cell>
        </row>
        <row r="4357">
          <cell r="A4357" t="str">
            <v>24-627</v>
          </cell>
          <cell r="B4357" t="str">
            <v>Board/Boxes junction rectangular 75 x 100 mm  cast or malleable iron, stove enameled or galvanized complete with cover. S/F.</v>
          </cell>
          <cell r="D4357" t="str">
            <v>Each</v>
          </cell>
          <cell r="E4357" t="str">
            <v>24-627</v>
          </cell>
          <cell r="F4357">
            <v>153.41999999999999</v>
          </cell>
        </row>
        <row r="4358">
          <cell r="A4358" t="str">
            <v>24-628</v>
          </cell>
          <cell r="B4358" t="str">
            <v>Board/Boxes junction rectangular 75 x 150 mm  cast or malleable iron, stove enameled or galvanized complete with cover. S/F.</v>
          </cell>
          <cell r="D4358" t="str">
            <v>Each</v>
          </cell>
          <cell r="E4358" t="str">
            <v>24-628</v>
          </cell>
          <cell r="F4358">
            <v>177.9</v>
          </cell>
        </row>
        <row r="4359">
          <cell r="A4359" t="str">
            <v>24-629</v>
          </cell>
          <cell r="B4359" t="str">
            <v>Board/Boxes junction rectangular 100 x 175 mm  cast or malleable iron, stove enameled or galvanized complete with cover. S/F.</v>
          </cell>
          <cell r="D4359" t="str">
            <v>Each</v>
          </cell>
          <cell r="E4359" t="str">
            <v>24-629</v>
          </cell>
          <cell r="F4359">
            <v>202.39</v>
          </cell>
        </row>
        <row r="4360">
          <cell r="A4360" t="str">
            <v>24-630</v>
          </cell>
          <cell r="B4360" t="str">
            <v>Board/Boxes junction rectangular 250 x 200 mm  cast or malleable iron, stove enameled or galvanized complete with cover. S/F.</v>
          </cell>
          <cell r="D4360" t="str">
            <v>Each</v>
          </cell>
          <cell r="E4360" t="str">
            <v>24-630</v>
          </cell>
          <cell r="F4360">
            <v>347.4</v>
          </cell>
        </row>
        <row r="4361">
          <cell r="A4361" t="str">
            <v>24-631</v>
          </cell>
          <cell r="B4361" t="str">
            <v>Board/Boxes junction rectangular 250 x 300 mm  cast or malleable iron, stove enameled or galvanized complete with cover. S/F.</v>
          </cell>
          <cell r="D4361" t="str">
            <v>Each</v>
          </cell>
          <cell r="E4361" t="str">
            <v>24-631</v>
          </cell>
          <cell r="F4361">
            <v>420.85</v>
          </cell>
        </row>
        <row r="4362">
          <cell r="A4362" t="str">
            <v>24-632</v>
          </cell>
          <cell r="B4362" t="str">
            <v>Same as item 24-618 or 24-621 but fixing only.</v>
          </cell>
          <cell r="D4362" t="str">
            <v>Each</v>
          </cell>
          <cell r="E4362" t="str">
            <v>24-632</v>
          </cell>
          <cell r="F4362">
            <v>30.99</v>
          </cell>
        </row>
        <row r="4363">
          <cell r="A4363" t="str">
            <v>24-633</v>
          </cell>
          <cell r="B4363" t="str">
            <v>Same as item 24-622 or 24-629 but fixing only.</v>
          </cell>
          <cell r="D4363" t="str">
            <v>Each</v>
          </cell>
          <cell r="E4363" t="str">
            <v>24-633</v>
          </cell>
          <cell r="F4363">
            <v>30.99</v>
          </cell>
        </row>
        <row r="4364">
          <cell r="A4364" t="str">
            <v>24-634</v>
          </cell>
          <cell r="B4364" t="str">
            <v>Same as item 24-630 or 24-631 but fixing only.</v>
          </cell>
          <cell r="D4364" t="str">
            <v>Each</v>
          </cell>
          <cell r="E4364" t="str">
            <v>24-634</v>
          </cell>
          <cell r="F4364">
            <v>41.32</v>
          </cell>
        </row>
        <row r="4365">
          <cell r="A4365" t="str">
            <v>24-635</v>
          </cell>
          <cell r="B4365" t="str">
            <v>Add to item 24-618, 24-621 or 24-632 if removal only</v>
          </cell>
          <cell r="D4365" t="str">
            <v>Each</v>
          </cell>
          <cell r="E4365" t="str">
            <v>24-635</v>
          </cell>
          <cell r="F4365">
            <v>18.600000000000001</v>
          </cell>
        </row>
        <row r="4366">
          <cell r="A4366" t="str">
            <v>24-636</v>
          </cell>
          <cell r="B4366" t="str">
            <v>Add to item 24-622, 24-629 or 24-633 if removal only</v>
          </cell>
          <cell r="D4366" t="str">
            <v>Each</v>
          </cell>
          <cell r="E4366" t="str">
            <v>24-636</v>
          </cell>
          <cell r="F4366">
            <v>18.600000000000001</v>
          </cell>
        </row>
        <row r="4367">
          <cell r="A4367" t="str">
            <v>24-637</v>
          </cell>
          <cell r="B4367" t="str">
            <v>Add to item 24-630, 24-631 or 24-634 if removal only</v>
          </cell>
          <cell r="D4367" t="str">
            <v>Each</v>
          </cell>
          <cell r="E4367" t="str">
            <v>24-637</v>
          </cell>
          <cell r="F4367">
            <v>24.79</v>
          </cell>
        </row>
        <row r="4368">
          <cell r="A4368" t="str">
            <v>24-638</v>
          </cell>
          <cell r="B4368" t="str">
            <v>Lock nuts 12mm dia S/F.</v>
          </cell>
          <cell r="D4368" t="str">
            <v>Each</v>
          </cell>
          <cell r="E4368" t="str">
            <v>24-638</v>
          </cell>
          <cell r="F4368">
            <v>49.35</v>
          </cell>
        </row>
        <row r="4369">
          <cell r="A4369" t="str">
            <v>24-639</v>
          </cell>
          <cell r="B4369" t="str">
            <v>Lock nuts 20mm dia S/F.</v>
          </cell>
          <cell r="D4369" t="str">
            <v>Each</v>
          </cell>
          <cell r="E4369" t="str">
            <v>24-639</v>
          </cell>
          <cell r="F4369">
            <v>61.59</v>
          </cell>
        </row>
        <row r="4370">
          <cell r="A4370" t="str">
            <v>24-640</v>
          </cell>
          <cell r="B4370" t="str">
            <v>Lock nuts 25mm dia S/F.</v>
          </cell>
          <cell r="D4370" t="str">
            <v>Each</v>
          </cell>
          <cell r="E4370" t="str">
            <v>24-640</v>
          </cell>
          <cell r="F4370">
            <v>86.08</v>
          </cell>
        </row>
        <row r="4371">
          <cell r="A4371" t="str">
            <v>24-641</v>
          </cell>
          <cell r="B4371" t="str">
            <v>Lock nuts 30mm dia S/F.</v>
          </cell>
          <cell r="D4371" t="str">
            <v>Each</v>
          </cell>
          <cell r="E4371" t="str">
            <v>24-641</v>
          </cell>
          <cell r="F4371">
            <v>92.2</v>
          </cell>
        </row>
        <row r="4372">
          <cell r="A4372" t="str">
            <v>24-642</v>
          </cell>
          <cell r="B4372" t="str">
            <v>Tee inspection 20mm dia S/F.</v>
          </cell>
          <cell r="D4372" t="str">
            <v>Each</v>
          </cell>
          <cell r="E4372" t="str">
            <v>24-642</v>
          </cell>
          <cell r="F4372">
            <v>104.45</v>
          </cell>
        </row>
        <row r="4373">
          <cell r="A4373" t="str">
            <v>24-643</v>
          </cell>
          <cell r="B4373" t="str">
            <v>Tee inspection 25mm dia S/F.</v>
          </cell>
          <cell r="D4373" t="str">
            <v>Each</v>
          </cell>
          <cell r="E4373" t="str">
            <v>24-643</v>
          </cell>
          <cell r="F4373">
            <v>131.38</v>
          </cell>
        </row>
        <row r="4374">
          <cell r="A4374" t="str">
            <v>24-644</v>
          </cell>
          <cell r="B4374" t="str">
            <v>Tee inspection 40mm dia S/F.</v>
          </cell>
          <cell r="D4374" t="str">
            <v>Each</v>
          </cell>
          <cell r="E4374" t="str">
            <v>24-644</v>
          </cell>
          <cell r="F4374">
            <v>269.73</v>
          </cell>
        </row>
        <row r="4375">
          <cell r="A4375" t="str">
            <v>24-645</v>
          </cell>
          <cell r="B4375" t="str">
            <v>Tee inspection 50mm dia S/F.</v>
          </cell>
          <cell r="D4375" t="str">
            <v>Each</v>
          </cell>
          <cell r="E4375" t="str">
            <v>24-645</v>
          </cell>
          <cell r="F4375">
            <v>355.43</v>
          </cell>
        </row>
        <row r="4376">
          <cell r="A4376" t="str">
            <v>24-646</v>
          </cell>
          <cell r="B4376" t="str">
            <v>Saddles 20mm pressed steel system S/F.</v>
          </cell>
          <cell r="D4376" t="str">
            <v>Each</v>
          </cell>
          <cell r="E4376" t="str">
            <v>24-646</v>
          </cell>
          <cell r="F4376">
            <v>61.59</v>
          </cell>
        </row>
        <row r="4377">
          <cell r="A4377" t="str">
            <v>24-647</v>
          </cell>
          <cell r="B4377" t="str">
            <v>Saddles 25mm pressed steel system S/F.</v>
          </cell>
          <cell r="D4377" t="str">
            <v>Each</v>
          </cell>
          <cell r="E4377" t="str">
            <v>24-647</v>
          </cell>
          <cell r="F4377">
            <v>67.72</v>
          </cell>
        </row>
        <row r="4378">
          <cell r="A4378" t="str">
            <v>24-648</v>
          </cell>
          <cell r="B4378" t="str">
            <v>Saddles 40mm pressed steel system S/F.</v>
          </cell>
          <cell r="D4378" t="str">
            <v>Each</v>
          </cell>
          <cell r="E4378" t="str">
            <v>24-648</v>
          </cell>
          <cell r="F4378">
            <v>83.63</v>
          </cell>
        </row>
        <row r="4379">
          <cell r="A4379" t="str">
            <v>24-649</v>
          </cell>
          <cell r="B4379" t="str">
            <v>Saddles 50mm pressed steel system S/F.</v>
          </cell>
          <cell r="D4379" t="str">
            <v>Each</v>
          </cell>
          <cell r="E4379" t="str">
            <v>24-649</v>
          </cell>
          <cell r="F4379">
            <v>104.45</v>
          </cell>
        </row>
        <row r="4380">
          <cell r="A4380" t="str">
            <v>24-650</v>
          </cell>
          <cell r="B4380" t="str">
            <v>Same as item 24-638 or 24-649 but fixing only.</v>
          </cell>
          <cell r="D4380" t="str">
            <v>Each</v>
          </cell>
          <cell r="E4380" t="str">
            <v>24-650</v>
          </cell>
          <cell r="F4380">
            <v>30.99</v>
          </cell>
        </row>
        <row r="4381">
          <cell r="A4381" t="str">
            <v>24-651</v>
          </cell>
          <cell r="B4381" t="str">
            <v>Add to item 24-638, 24-649 or 24-650 if removal only</v>
          </cell>
          <cell r="D4381" t="str">
            <v>Each</v>
          </cell>
          <cell r="E4381" t="str">
            <v>24-651</v>
          </cell>
          <cell r="F4381">
            <v>20.67</v>
          </cell>
        </row>
        <row r="4382">
          <cell r="A4382" t="str">
            <v>24-652</v>
          </cell>
          <cell r="B4382" t="str">
            <v>Thimble / cable socket for single core cable 185mm2 to 300mm2 S/F.</v>
          </cell>
          <cell r="D4382" t="str">
            <v>Each</v>
          </cell>
          <cell r="E4382" t="str">
            <v>24-652</v>
          </cell>
          <cell r="F4382">
            <v>561.65</v>
          </cell>
        </row>
        <row r="4383">
          <cell r="A4383" t="str">
            <v>24-653</v>
          </cell>
          <cell r="B4383" t="str">
            <v>Thimble / cable socket for single core cable 95mm2 to 150mm2 S/F.</v>
          </cell>
          <cell r="D4383" t="str">
            <v>Each</v>
          </cell>
          <cell r="E4383" t="str">
            <v>24-653</v>
          </cell>
          <cell r="F4383">
            <v>349.48</v>
          </cell>
        </row>
        <row r="4384">
          <cell r="A4384" t="str">
            <v>24-654</v>
          </cell>
          <cell r="B4384" t="str">
            <v>Thimble / cable socket for single core cable 16mm2 to 70mm2 S/F.</v>
          </cell>
          <cell r="D4384" t="str">
            <v>Each</v>
          </cell>
          <cell r="E4384" t="str">
            <v>24-654</v>
          </cell>
          <cell r="F4384">
            <v>98.47</v>
          </cell>
        </row>
        <row r="4385">
          <cell r="A4385" t="str">
            <v>24-655</v>
          </cell>
          <cell r="B4385" t="str">
            <v>Same as item 24-652 or 24-653 but fixing only.</v>
          </cell>
          <cell r="D4385" t="str">
            <v>Each</v>
          </cell>
          <cell r="E4385" t="str">
            <v>24-655</v>
          </cell>
          <cell r="F4385">
            <v>206.6</v>
          </cell>
        </row>
        <row r="4386">
          <cell r="A4386" t="str">
            <v>24-656</v>
          </cell>
          <cell r="B4386" t="str">
            <v>Same as item 24-654  but fixing only.</v>
          </cell>
          <cell r="D4386" t="str">
            <v>Each</v>
          </cell>
          <cell r="E4386" t="str">
            <v>24-656</v>
          </cell>
          <cell r="F4386">
            <v>91.99</v>
          </cell>
        </row>
        <row r="4387">
          <cell r="A4387" t="str">
            <v>24-657</v>
          </cell>
          <cell r="B4387" t="str">
            <v>Add to item 24-652 to 24-656 if removal only</v>
          </cell>
          <cell r="D4387" t="str">
            <v>Each</v>
          </cell>
          <cell r="E4387" t="str">
            <v>24-657</v>
          </cell>
          <cell r="F4387">
            <v>30.99</v>
          </cell>
        </row>
        <row r="4388">
          <cell r="B4388" t="str">
            <v>Wiring</v>
          </cell>
        </row>
        <row r="4389">
          <cell r="A4389" t="str">
            <v>24-658</v>
          </cell>
          <cell r="B4389" t="str">
            <v>*(Deleted being obsolete) Wiring on hard wood batten with single core PVC insulated cable installed and connected complete (exclusive of batten) one single core cable 3/.029 S/f.</v>
          </cell>
          <cell r="D4389" t="str">
            <v>Meter</v>
          </cell>
          <cell r="E4389" t="str">
            <v>24-658</v>
          </cell>
          <cell r="F4389" t="str">
            <v>_</v>
          </cell>
        </row>
        <row r="4390">
          <cell r="A4390" t="str">
            <v>24-659</v>
          </cell>
          <cell r="B4390" t="str">
            <v>*(Deleted being obsolete) Wiring on hard wood batten with single core PVC insulated cable installed and connected complete (exclusive of batten) one single core cable 3/.036 S/f.</v>
          </cell>
          <cell r="D4390" t="str">
            <v>Meter</v>
          </cell>
          <cell r="E4390" t="str">
            <v>24-659</v>
          </cell>
          <cell r="F4390" t="str">
            <v>_</v>
          </cell>
        </row>
        <row r="4391">
          <cell r="A4391" t="str">
            <v>24-660</v>
          </cell>
          <cell r="B4391" t="str">
            <v>*(Deleted being obsolete) Wiring on hard wood batten with single core PVC insulated cable installed and connected complete (exclusive of batten) one single core cable 7/.029 S/f.</v>
          </cell>
          <cell r="D4391" t="str">
            <v>Meter</v>
          </cell>
          <cell r="E4391" t="str">
            <v>24-660</v>
          </cell>
          <cell r="F4391" t="str">
            <v>_</v>
          </cell>
        </row>
        <row r="4392">
          <cell r="A4392" t="str">
            <v>24-661</v>
          </cell>
          <cell r="B4392" t="str">
            <v>Wiring on conduit surface, concealled frame proof with single core PVC insulated cable installed and connected complete (exclusive of conduit) one single core cable 1mm2 S/F.</v>
          </cell>
          <cell r="D4392" t="str">
            <v>Meter</v>
          </cell>
          <cell r="E4392" t="str">
            <v>24-661</v>
          </cell>
          <cell r="F4392">
            <v>36.18</v>
          </cell>
        </row>
        <row r="4393">
          <cell r="A4393" t="str">
            <v>24-662</v>
          </cell>
          <cell r="B4393" t="str">
            <v>Wiring on conduit surface, concealled frame proof with single core PVC insulated cable installed and connected complete (exclusive of conduit) one single core cable 1.5mm2 S/F.</v>
          </cell>
          <cell r="D4393" t="str">
            <v>Meter</v>
          </cell>
          <cell r="E4393" t="str">
            <v>24-662</v>
          </cell>
          <cell r="F4393">
            <v>44.75</v>
          </cell>
        </row>
        <row r="4394">
          <cell r="A4394" t="str">
            <v>24-663</v>
          </cell>
          <cell r="B4394" t="str">
            <v>Wiring on conduit surface, concealled frame proof with single core PVC insulated cable installed and connected complete (exclusive of conduit) one single core cable 2.5mm2 S/F.</v>
          </cell>
          <cell r="D4394" t="str">
            <v>Meter</v>
          </cell>
          <cell r="E4394" t="str">
            <v>24-663</v>
          </cell>
          <cell r="F4394">
            <v>66.59</v>
          </cell>
        </row>
        <row r="4395">
          <cell r="A4395" t="str">
            <v>24-664</v>
          </cell>
          <cell r="B4395" t="str">
            <v>Wiring on conduit surface, concealled frame proof with single core PVC insulated cable installed and connected complete (exclusive of conduit) one single core cable 4mm2 S/F.</v>
          </cell>
          <cell r="D4395" t="str">
            <v>Meter</v>
          </cell>
          <cell r="E4395" t="str">
            <v>24-664</v>
          </cell>
          <cell r="F4395">
            <v>89.3</v>
          </cell>
        </row>
        <row r="4396">
          <cell r="A4396" t="str">
            <v>24-665</v>
          </cell>
          <cell r="B4396" t="str">
            <v>Wiring on conduit surface, concealled frame proof with single core PVC insulated cable installed and connected complete (exclusive of conduit) one single core cable 6mm2 S/F.</v>
          </cell>
          <cell r="D4396" t="str">
            <v>Meter</v>
          </cell>
          <cell r="E4396" t="str">
            <v>24-665</v>
          </cell>
          <cell r="F4396">
            <v>124.73</v>
          </cell>
        </row>
        <row r="4397">
          <cell r="A4397" t="str">
            <v>24-666</v>
          </cell>
          <cell r="B4397" t="str">
            <v>Wiring on conduit surface, concealled frame proof with single core PVC insulated cable installed and connected complete (exclusive of conduit) one single core cable 10mm2 S/F.</v>
          </cell>
          <cell r="D4397" t="str">
            <v>Meter</v>
          </cell>
          <cell r="E4397" t="str">
            <v>24-666</v>
          </cell>
          <cell r="F4397">
            <v>196.15</v>
          </cell>
        </row>
        <row r="4398">
          <cell r="A4398" t="str">
            <v>24-667</v>
          </cell>
          <cell r="B4398" t="str">
            <v>Wiring on conduit surface, concealled frame proof with single core PVC insulated cable installed and connected complete (exclusive of conduit) one single core cable 16mm2 S/F.</v>
          </cell>
          <cell r="D4398" t="str">
            <v>Meter</v>
          </cell>
          <cell r="E4398" t="str">
            <v>24-667</v>
          </cell>
          <cell r="F4398">
            <v>296.66000000000003</v>
          </cell>
        </row>
        <row r="4399">
          <cell r="A4399" t="str">
            <v>24-668</v>
          </cell>
          <cell r="B4399" t="str">
            <v>Wiring on conduit surface, concealled frame proof with single core PVC insulated cable installed and connected complete (exclusive of conduit) one single core cable 25mm2 S/F.</v>
          </cell>
          <cell r="D4399" t="str">
            <v>Meter</v>
          </cell>
          <cell r="E4399" t="str">
            <v>24-668</v>
          </cell>
          <cell r="F4399">
            <v>458.27</v>
          </cell>
        </row>
        <row r="4400">
          <cell r="A4400" t="str">
            <v>24-669</v>
          </cell>
          <cell r="B4400" t="str">
            <v>Wiring on conduit surface, concealled frame proof with single core PVC insulated cable installed and connected complete (exclusive of conduit) one single core cable 35mm2 S/F.</v>
          </cell>
          <cell r="D4400" t="str">
            <v>Meter</v>
          </cell>
          <cell r="E4400" t="str">
            <v>24-669</v>
          </cell>
          <cell r="F4400">
            <v>631.29999999999995</v>
          </cell>
        </row>
        <row r="4401">
          <cell r="A4401" t="str">
            <v>24-670</v>
          </cell>
          <cell r="B4401" t="str">
            <v>Wiring on conduit surface, concealled frame proof with single core PVC insulated cable installed and connected complete (exclusive of conduit) one single core cable 50mm2 S/F.</v>
          </cell>
          <cell r="D4401" t="str">
            <v>Meter</v>
          </cell>
          <cell r="E4401" t="str">
            <v>24-670</v>
          </cell>
          <cell r="F4401">
            <v>840.02</v>
          </cell>
        </row>
        <row r="4402">
          <cell r="A4402" t="str">
            <v>24-671</v>
          </cell>
          <cell r="B4402" t="str">
            <v>Wiring on conduit surface, concealled frame proof with single core PVC insulated cable installed and connected complete (exclusive of conduit) one single core cable 70mm2 S/F.</v>
          </cell>
          <cell r="D4402" t="str">
            <v>Meter</v>
          </cell>
          <cell r="E4402" t="str">
            <v>24-671</v>
          </cell>
          <cell r="F4402">
            <v>1184.1300000000001</v>
          </cell>
        </row>
        <row r="4403">
          <cell r="A4403" t="str">
            <v>24-672</v>
          </cell>
          <cell r="B4403" t="str">
            <v>Same as item 246-658 to 24-666 but fixing only.</v>
          </cell>
          <cell r="D4403" t="str">
            <v>Meter</v>
          </cell>
          <cell r="E4403" t="str">
            <v>24-672</v>
          </cell>
          <cell r="F4403">
            <v>16.53</v>
          </cell>
        </row>
        <row r="4404">
          <cell r="A4404" t="str">
            <v>24-673</v>
          </cell>
          <cell r="B4404" t="str">
            <v>Same as item 24-667 to 24-671 but fixing only.</v>
          </cell>
          <cell r="D4404" t="str">
            <v>Meter</v>
          </cell>
          <cell r="E4404" t="str">
            <v>24-673</v>
          </cell>
          <cell r="F4404">
            <v>51.65</v>
          </cell>
        </row>
        <row r="4405">
          <cell r="A4405" t="str">
            <v>24-674</v>
          </cell>
          <cell r="B4405" t="str">
            <v>Add to item 24-658 to 24-666 or 24-672 if removal only</v>
          </cell>
          <cell r="D4405" t="str">
            <v>Meter</v>
          </cell>
          <cell r="E4405" t="str">
            <v>24-674</v>
          </cell>
          <cell r="F4405">
            <v>8.26</v>
          </cell>
        </row>
        <row r="4406">
          <cell r="A4406" t="str">
            <v>24-675</v>
          </cell>
          <cell r="B4406" t="str">
            <v>Add to item 24-667 to 24-671 or 24-673 if removal only</v>
          </cell>
          <cell r="D4406" t="str">
            <v>Meter</v>
          </cell>
          <cell r="E4406" t="str">
            <v>24-675</v>
          </cell>
          <cell r="F4406">
            <v>24.79</v>
          </cell>
        </row>
        <row r="4407">
          <cell r="A4407" t="str">
            <v>24-676</v>
          </cell>
          <cell r="B4407" t="str">
            <v>Wiring with PVC sheathed single core cable 1mm2 on hard wood batten fixed and connected complete  (exclusive of batten) S/F.</v>
          </cell>
          <cell r="D4407" t="str">
            <v>Meter</v>
          </cell>
          <cell r="E4407" t="str">
            <v>24-676</v>
          </cell>
          <cell r="F4407">
            <v>35.25</v>
          </cell>
        </row>
        <row r="4408">
          <cell r="A4408" t="str">
            <v>24-677</v>
          </cell>
          <cell r="B4408" t="str">
            <v>Wiring with PVC sheathed single core cable 1.5mm2 on hard wood batten fixed and connected complete  (exclusive of batten) S/F.</v>
          </cell>
          <cell r="D4408" t="str">
            <v>Meter</v>
          </cell>
          <cell r="E4408" t="str">
            <v>24-677</v>
          </cell>
          <cell r="F4408">
            <v>45.52</v>
          </cell>
        </row>
        <row r="4409">
          <cell r="A4409" t="str">
            <v>24-678</v>
          </cell>
          <cell r="B4409" t="str">
            <v>Wiring with PVC sheathed single core cable 2.5mm2 on hard wood batten fixed and connected complete  (exclusive of batten) S/F.</v>
          </cell>
          <cell r="D4409" t="str">
            <v>Meter</v>
          </cell>
          <cell r="E4409" t="str">
            <v>24-678</v>
          </cell>
          <cell r="F4409">
            <v>63.14</v>
          </cell>
        </row>
        <row r="4410">
          <cell r="A4410" t="str">
            <v>24-679</v>
          </cell>
          <cell r="B4410" t="str">
            <v>Wiring with PVC sheathed single core cable 4mm2 on hard wood batten fixed and connected complete  (exclusive of batten) S/F.</v>
          </cell>
          <cell r="D4410" t="str">
            <v>Meter</v>
          </cell>
          <cell r="E4410" t="str">
            <v>24-679</v>
          </cell>
          <cell r="F4410">
            <v>103.81</v>
          </cell>
        </row>
        <row r="4411">
          <cell r="A4411" t="str">
            <v>24-680</v>
          </cell>
          <cell r="B4411" t="str">
            <v>Wiring with PVC sheathed single core cable 6mm2 on hard wood batten fixed and connected complete  (exclusive of batten) S/F.</v>
          </cell>
          <cell r="D4411" t="str">
            <v>Meter</v>
          </cell>
          <cell r="E4411" t="str">
            <v>24-680</v>
          </cell>
          <cell r="F4411">
            <v>134.44</v>
          </cell>
        </row>
        <row r="4412">
          <cell r="A4412" t="str">
            <v>24-681</v>
          </cell>
          <cell r="B4412" t="str">
            <v>Wiring with PVC sheathed single core cable 10mm2 on hard wood batten fixed and connected complete  (exclusive of batten) S/F.</v>
          </cell>
          <cell r="D4412" t="str">
            <v>Meter</v>
          </cell>
          <cell r="E4412" t="str">
            <v>24-681</v>
          </cell>
          <cell r="F4412">
            <v>231.29</v>
          </cell>
        </row>
        <row r="4413">
          <cell r="A4413" t="str">
            <v>24-682</v>
          </cell>
          <cell r="B4413" t="str">
            <v>Wiring with PVC sheathed single core cable 16mm2 on hard wood batten fixed and connected complete  (exclusive of batten) S/F.</v>
          </cell>
          <cell r="D4413" t="str">
            <v>Meter</v>
          </cell>
          <cell r="E4413" t="str">
            <v>24-682</v>
          </cell>
          <cell r="F4413">
            <v>318.01</v>
          </cell>
        </row>
        <row r="4414">
          <cell r="A4414" t="str">
            <v>24-683</v>
          </cell>
          <cell r="B4414" t="str">
            <v>Wiring with PVC sheathed single core cable 25mm2 on hard wood batten fixed and connected complete  (exclusive of batten) S/F.</v>
          </cell>
          <cell r="D4414" t="str">
            <v>Meter</v>
          </cell>
          <cell r="E4414" t="str">
            <v>24-683</v>
          </cell>
          <cell r="F4414">
            <v>485.07</v>
          </cell>
        </row>
        <row r="4415">
          <cell r="A4415" t="str">
            <v>24-684</v>
          </cell>
          <cell r="B4415" t="str">
            <v>Wiring with PVC sheathed single core cable 35mm2 on hard wood batten fixed and connected complete  (exclusive of batten) S/F.</v>
          </cell>
          <cell r="D4415" t="str">
            <v>Meter</v>
          </cell>
          <cell r="E4415" t="str">
            <v>24-684</v>
          </cell>
          <cell r="F4415">
            <v>648.44000000000005</v>
          </cell>
        </row>
        <row r="4416">
          <cell r="A4416" t="str">
            <v>24-685</v>
          </cell>
          <cell r="B4416" t="str">
            <v>Wiring with PVC sheathed single core cable 50mm2 on hard wood batten fixed and connected complete  (exclusive of batten) S/F.</v>
          </cell>
          <cell r="D4416" t="str">
            <v>Meter</v>
          </cell>
          <cell r="E4416" t="str">
            <v>24-685</v>
          </cell>
          <cell r="F4416">
            <v>840.02</v>
          </cell>
        </row>
        <row r="4417">
          <cell r="A4417" t="str">
            <v>24-686</v>
          </cell>
          <cell r="B4417" t="str">
            <v>Wiring with PVC sheathed single core cable 70mm2 on hard wood batten fixed and connected complete  (exclusive of batten) S/F.</v>
          </cell>
          <cell r="D4417" t="str">
            <v>Meter</v>
          </cell>
          <cell r="E4417" t="str">
            <v>24-686</v>
          </cell>
          <cell r="F4417">
            <v>1219.5</v>
          </cell>
        </row>
        <row r="4418">
          <cell r="A4418" t="str">
            <v>24-687</v>
          </cell>
          <cell r="B4418" t="str">
            <v>Same as item 24-676 to 24-681 but fixing only.</v>
          </cell>
          <cell r="D4418" t="str">
            <v>Meter</v>
          </cell>
          <cell r="E4418" t="str">
            <v>24-687</v>
          </cell>
          <cell r="F4418">
            <v>20.67</v>
          </cell>
        </row>
        <row r="4419">
          <cell r="A4419" t="str">
            <v>24-688</v>
          </cell>
          <cell r="B4419" t="str">
            <v>Same as item 24-682 to 24-682 but fixing only.</v>
          </cell>
          <cell r="D4419" t="str">
            <v>Meter</v>
          </cell>
          <cell r="E4419" t="str">
            <v>24-688</v>
          </cell>
          <cell r="F4419">
            <v>41.32</v>
          </cell>
        </row>
        <row r="4420">
          <cell r="A4420" t="str">
            <v>24-689</v>
          </cell>
          <cell r="B4420" t="str">
            <v>Add to item 24-676 to 24-681 or 24-687 if removal only</v>
          </cell>
          <cell r="D4420" t="str">
            <v>Meter</v>
          </cell>
          <cell r="E4420" t="str">
            <v>24-689</v>
          </cell>
          <cell r="F4420">
            <v>10.33</v>
          </cell>
        </row>
        <row r="4421">
          <cell r="A4421" t="str">
            <v>24-690</v>
          </cell>
          <cell r="B4421" t="str">
            <v>Add to item 24-682 to 24-686 or 24-688 if removal only</v>
          </cell>
          <cell r="D4421" t="str">
            <v>Meter</v>
          </cell>
          <cell r="E4421" t="str">
            <v>24-690</v>
          </cell>
          <cell r="F4421">
            <v>24.79</v>
          </cell>
        </row>
        <row r="4422">
          <cell r="B4422" t="str">
            <v>Exhaust Fan AC</v>
          </cell>
        </row>
        <row r="4423">
          <cell r="A4423" t="str">
            <v>24-691</v>
          </cell>
          <cell r="B4423" t="str">
            <v>Fan electric AC exhaust metal body  30 Cm 220/230 volts with shutter metal duly enamel painted S/F</v>
          </cell>
          <cell r="D4423" t="str">
            <v>Each</v>
          </cell>
          <cell r="E4423" t="str">
            <v>24-691</v>
          </cell>
          <cell r="F4423">
            <v>3131.92</v>
          </cell>
        </row>
        <row r="4424">
          <cell r="A4424" t="str">
            <v>24-692</v>
          </cell>
          <cell r="B4424" t="str">
            <v>Fan electric AC exhaust metal body  45 Cm 220/230 volts with shutter metal duly enamel painted S/F</v>
          </cell>
          <cell r="D4424" t="str">
            <v>Each</v>
          </cell>
          <cell r="E4424" t="str">
            <v>24-692</v>
          </cell>
          <cell r="F4424">
            <v>4662.29</v>
          </cell>
        </row>
        <row r="4425">
          <cell r="A4425" t="str">
            <v>24-693</v>
          </cell>
          <cell r="B4425" t="str">
            <v>Fan electric AC exhaust metal body  60 Cm 220/230 volts with shutter metal duly enamel painted S/F</v>
          </cell>
          <cell r="D4425" t="str">
            <v>Each</v>
          </cell>
          <cell r="E4425" t="str">
            <v>24-693</v>
          </cell>
          <cell r="F4425">
            <v>5617.25</v>
          </cell>
        </row>
        <row r="4426">
          <cell r="A4426" t="str">
            <v>24-694</v>
          </cell>
          <cell r="B4426" t="str">
            <v>Same as item 24-691 to 24-693 but fixing only.</v>
          </cell>
          <cell r="D4426" t="str">
            <v>Each</v>
          </cell>
          <cell r="E4426" t="str">
            <v>24-694</v>
          </cell>
          <cell r="F4426">
            <v>309.91000000000003</v>
          </cell>
        </row>
        <row r="4427">
          <cell r="A4427" t="str">
            <v>24-695</v>
          </cell>
          <cell r="B4427" t="str">
            <v>Add to item 24-691 to 24-693  24.694 if removal only</v>
          </cell>
          <cell r="D4427" t="str">
            <v>Each</v>
          </cell>
          <cell r="E4427" t="str">
            <v>24-695</v>
          </cell>
          <cell r="F4427">
            <v>144.63</v>
          </cell>
        </row>
        <row r="4428">
          <cell r="A4428" t="str">
            <v>24-696</v>
          </cell>
          <cell r="B4428" t="str">
            <v>Shutter Metal for exhaust fan off size duly enamel painted S/F</v>
          </cell>
          <cell r="D4428" t="str">
            <v>Each</v>
          </cell>
          <cell r="E4428" t="str">
            <v>24-696</v>
          </cell>
          <cell r="F4428">
            <v>357.35</v>
          </cell>
        </row>
        <row r="4429">
          <cell r="A4429" t="str">
            <v>24-697</v>
          </cell>
          <cell r="B4429" t="str">
            <v>Same as item 24-696 but fixing only.</v>
          </cell>
          <cell r="D4429" t="str">
            <v>Each</v>
          </cell>
          <cell r="E4429" t="str">
            <v>24-697</v>
          </cell>
          <cell r="F4429">
            <v>20.67</v>
          </cell>
        </row>
        <row r="4430">
          <cell r="A4430" t="str">
            <v>24-698</v>
          </cell>
          <cell r="B4430" t="str">
            <v>Add to item 24-696 to 24-697 if removal only</v>
          </cell>
          <cell r="D4430" t="str">
            <v>Each</v>
          </cell>
          <cell r="E4430" t="str">
            <v>24-698</v>
          </cell>
          <cell r="F4430">
            <v>14.46</v>
          </cell>
        </row>
        <row r="4431">
          <cell r="A4431" t="str">
            <v>24-699</v>
          </cell>
          <cell r="B4431" t="str">
            <v>Fan electric AC exhaust 220/230 volts single phase 50 cycles  plastic frame body and blade, complete with cord operated switch, shutters and fixing screws, imported (National, Tushiba, Sanyo, Fisher). 15 Cm kS/F.</v>
          </cell>
          <cell r="D4431" t="str">
            <v>Each</v>
          </cell>
          <cell r="E4431" t="str">
            <v>24-699</v>
          </cell>
          <cell r="F4431">
            <v>2838.85</v>
          </cell>
        </row>
        <row r="4432">
          <cell r="A4432" t="str">
            <v>24-700</v>
          </cell>
          <cell r="B4432" t="str">
            <v>Fan electric AC exhaust 220/230 volts single phase 50 cycles  plastic frame body and blade, complete with cord operated switch, shutters and fixing screws, imported (National, Tushiba, Sanyo, Fisher). 20 Cm kS/F.</v>
          </cell>
          <cell r="D4432" t="str">
            <v>Each</v>
          </cell>
          <cell r="E4432" t="str">
            <v>24-700</v>
          </cell>
          <cell r="F4432">
            <v>3132.68</v>
          </cell>
        </row>
        <row r="4433">
          <cell r="A4433" t="str">
            <v>24-701</v>
          </cell>
          <cell r="B4433" t="str">
            <v>Fan electric AC exhaust 220/230 volts single phase 50 cycles  plastic frame body and blade, complete with cord operated switch, shutters and fixing screws, imported (National, Tushiba, Sanyo, Fisher). 30 CmS/F.</v>
          </cell>
          <cell r="D4433" t="str">
            <v>Each</v>
          </cell>
          <cell r="E4433" t="str">
            <v>24-701</v>
          </cell>
          <cell r="F4433">
            <v>3781.56</v>
          </cell>
        </row>
        <row r="4434">
          <cell r="A4434" t="str">
            <v>24-702</v>
          </cell>
          <cell r="B4434" t="str">
            <v>Fan electric AC exhaust/fresh air circulation (double way)  220/230 volts single phase 50 cycles  plastic frame, body and blade, complete with cord operated switch, shutters and fixing screws, imported (National, Tushiba, Sanyo, Fisher). switch 25 Cm S/F.</v>
          </cell>
          <cell r="D4434" t="str">
            <v>Each</v>
          </cell>
          <cell r="E4434" t="str">
            <v>24-702</v>
          </cell>
          <cell r="F4434">
            <v>3353.05</v>
          </cell>
        </row>
        <row r="4435">
          <cell r="A4435" t="str">
            <v>24-703</v>
          </cell>
          <cell r="B4435" t="str">
            <v>Fan electric AC exhaust  220/230 volts single phase 50 cycles having plastic frame, body and blade, complete with cord operated switch, shutters and fixing screws 20cm Pak made S/F</v>
          </cell>
          <cell r="D4435" t="str">
            <v>Each</v>
          </cell>
          <cell r="E4435" t="str">
            <v>24-703</v>
          </cell>
          <cell r="F4435">
            <v>2618.4699999999998</v>
          </cell>
        </row>
        <row r="4436">
          <cell r="A4436" t="str">
            <v>24-704</v>
          </cell>
          <cell r="B4436" t="str">
            <v>Fan electric AC exhaust  220/230 volts single phase 50 cycles having plastic frame, body and blade, complete with cord operated switch, shutters and fixing screws 25cm Pak made S/F</v>
          </cell>
          <cell r="D4436" t="str">
            <v>Each</v>
          </cell>
          <cell r="E4436" t="str">
            <v>24-704</v>
          </cell>
          <cell r="F4436">
            <v>2716.42</v>
          </cell>
        </row>
        <row r="4437">
          <cell r="A4437" t="str">
            <v>24-705</v>
          </cell>
          <cell r="B4437" t="str">
            <v>Fan electric AC exhaust  220/230 volts single phase 50 cycles having plastic frame, body and blade, complete with cord operated switch, shutters and fixing screws 30cm Pak made S/F</v>
          </cell>
          <cell r="D4437" t="str">
            <v>Each</v>
          </cell>
          <cell r="E4437" t="str">
            <v>24-705</v>
          </cell>
          <cell r="F4437">
            <v>2998</v>
          </cell>
        </row>
        <row r="4438">
          <cell r="A4438" t="str">
            <v>24-706</v>
          </cell>
          <cell r="B4438" t="str">
            <v>Fan electric AC exhaust/fresh air circulation (double way)  220/230 volts single phase 50 cycles  plastic frame, body and blade, complete with cord operated switch, shutters and fixing screws 20 cm Pak Made S/F.</v>
          </cell>
          <cell r="D4438" t="str">
            <v>Each</v>
          </cell>
          <cell r="E4438" t="str">
            <v>24-706</v>
          </cell>
          <cell r="F4438">
            <v>2710.29</v>
          </cell>
        </row>
        <row r="4439">
          <cell r="A4439" t="str">
            <v>24-707</v>
          </cell>
          <cell r="B4439" t="str">
            <v>Fan electric AC exhaust/fresh air circulation (double way)  220/230 volts single phase 50 cycles  plastic frame, body and blade, complete with cord operated switch, shutters and fixing screws 25 cm Pak Made S/F.</v>
          </cell>
          <cell r="D4439" t="str">
            <v>Each</v>
          </cell>
          <cell r="E4439" t="str">
            <v>24-707</v>
          </cell>
          <cell r="F4439">
            <v>2814.36</v>
          </cell>
        </row>
        <row r="4440">
          <cell r="A4440" t="str">
            <v>24-708</v>
          </cell>
          <cell r="B4440" t="str">
            <v>Fan electric AC exhaust/fresh air circulation (double way)  220/230 volts single phase 50 cycles  plastic frame, body and blade, complete with cord operated switch, shutters and fixing screws 305 cm Pak Made S/F.</v>
          </cell>
          <cell r="D4440" t="str">
            <v>Each</v>
          </cell>
          <cell r="E4440" t="str">
            <v>24-708</v>
          </cell>
          <cell r="F4440">
            <v>3132.68</v>
          </cell>
        </row>
        <row r="4441">
          <cell r="A4441" t="str">
            <v>24-709</v>
          </cell>
          <cell r="B4441" t="str">
            <v>Same as item 24-699 to 24-708 but fixing only.</v>
          </cell>
          <cell r="D4441" t="str">
            <v>Each</v>
          </cell>
          <cell r="E4441" t="str">
            <v>24-709</v>
          </cell>
          <cell r="F4441">
            <v>267.82</v>
          </cell>
        </row>
        <row r="4442">
          <cell r="A4442" t="str">
            <v>24-710</v>
          </cell>
          <cell r="B4442" t="str">
            <v>Add to item 24-699 to 24-6708, 24-709 if removal only</v>
          </cell>
          <cell r="D4442" t="str">
            <v>Each</v>
          </cell>
          <cell r="E4442" t="str">
            <v>24-710</v>
          </cell>
          <cell r="F4442">
            <v>68.180000000000007</v>
          </cell>
        </row>
        <row r="4443">
          <cell r="A4443" t="str">
            <v>24-711</v>
          </cell>
          <cell r="B4443" t="str">
            <v>Fan electric AC exhaust 30 Cm, flame proof 220/230 volts SP complete S/F.</v>
          </cell>
          <cell r="D4443" t="str">
            <v>Each</v>
          </cell>
          <cell r="E4443" t="str">
            <v>24-711</v>
          </cell>
          <cell r="F4443">
            <v>7196.59</v>
          </cell>
        </row>
        <row r="4444">
          <cell r="A4444" t="str">
            <v>24-712</v>
          </cell>
          <cell r="B4444" t="str">
            <v>Fan electric AC exhaust 45 Cm, flame proof 220/230 volts SP complete S/F.</v>
          </cell>
          <cell r="D4444" t="str">
            <v>Each</v>
          </cell>
          <cell r="E4444" t="str">
            <v>24-712</v>
          </cell>
          <cell r="F4444">
            <v>11175.57</v>
          </cell>
        </row>
        <row r="4445">
          <cell r="A4445" t="str">
            <v>24-713</v>
          </cell>
          <cell r="B4445" t="str">
            <v>Fan electric AC exhaust 60 Cm, flame proof 220/230 volts SP complete S/F.</v>
          </cell>
          <cell r="D4445" t="str">
            <v>Each</v>
          </cell>
          <cell r="E4445" t="str">
            <v>24-713</v>
          </cell>
          <cell r="F4445">
            <v>18766.23</v>
          </cell>
        </row>
        <row r="4446">
          <cell r="A4446" t="str">
            <v>24-714</v>
          </cell>
          <cell r="B4446" t="str">
            <v>Same as item 24-711 to 24-713 but fixing only.</v>
          </cell>
          <cell r="D4446" t="str">
            <v>Each</v>
          </cell>
          <cell r="E4446" t="str">
            <v>24-714</v>
          </cell>
          <cell r="F4446">
            <v>401.73</v>
          </cell>
        </row>
        <row r="4447">
          <cell r="A4447" t="str">
            <v>24-715</v>
          </cell>
          <cell r="B4447" t="str">
            <v>Add to item 24-711 to 24-713, 24-714 if removal only</v>
          </cell>
          <cell r="D4447" t="str">
            <v>Each</v>
          </cell>
          <cell r="E4447" t="str">
            <v>24-715</v>
          </cell>
          <cell r="F4447">
            <v>113.63</v>
          </cell>
        </row>
        <row r="4448">
          <cell r="B4448" t="str">
            <v>Air compressor</v>
          </cell>
        </row>
        <row r="4449">
          <cell r="A4449" t="str">
            <v>24-716</v>
          </cell>
          <cell r="B4449" t="str">
            <v xml:space="preserve">Air compressor, single stage, air cooled, mounted with horizontal receiving tank 300 litres capacity, max pressure 10 Kg/CM2, (142 psi) 3 cylinders, piston displacement 54.30  fitted with automatic pressure switch, pressure gauge with AC elect motor 10HP </v>
          </cell>
          <cell r="D4449" t="str">
            <v>Each</v>
          </cell>
          <cell r="E4449" t="str">
            <v>24-716</v>
          </cell>
          <cell r="F4449">
            <v>183505.43</v>
          </cell>
        </row>
        <row r="4450">
          <cell r="A4450" t="str">
            <v>24-717</v>
          </cell>
          <cell r="B4450" t="str">
            <v>Air compressor, single stage, air cooled, mounted with horizontal receiving tank 250 litres capacity, max pressure 10 Kg/CM2, (142 psi) 2 cylinders, piston displacement 39.50  fitted with automatic pressure switch, pressure gauge with AC elect motor 7.5 H</v>
          </cell>
          <cell r="D4450" t="str">
            <v>Each</v>
          </cell>
          <cell r="E4450" t="str">
            <v>24-717</v>
          </cell>
          <cell r="F4450">
            <v>139801.59</v>
          </cell>
        </row>
        <row r="4451">
          <cell r="A4451" t="str">
            <v>24-718</v>
          </cell>
          <cell r="B4451" t="str">
            <v xml:space="preserve">Air compressor, single stage, air cooled, mounted with horizontal receiving tank 160 litres capacity, max pressure 10 Kg/CM2, (142 psi) 3 cylinders, piston displacement 26.50  fitted with automatic pressure switch, pressure gauge with AC elect motor 5 HP </v>
          </cell>
          <cell r="D4451" t="str">
            <v>Each</v>
          </cell>
          <cell r="E4451" t="str">
            <v>24-718</v>
          </cell>
          <cell r="F4451">
            <v>110664.48</v>
          </cell>
        </row>
        <row r="4452">
          <cell r="A4452" t="str">
            <v>24-719</v>
          </cell>
          <cell r="B4452" t="str">
            <v xml:space="preserve">Air compressor, single stage, air cooled, mounted with horizontal receiving tank 120 litres capacity, max pressure 10 Kg/CM2, (142 psi) 2 cylinders, piston displacement 16.40  fitted with automatic pressure switch, pressure gauge with AC elect motor 3 HP </v>
          </cell>
          <cell r="D4452" t="str">
            <v>Each</v>
          </cell>
          <cell r="E4452" t="str">
            <v>24-719</v>
          </cell>
          <cell r="F4452">
            <v>93585.49</v>
          </cell>
        </row>
        <row r="4453">
          <cell r="A4453" t="str">
            <v>24-720</v>
          </cell>
          <cell r="B4453" t="str">
            <v xml:space="preserve">Air compressor, single stage, air cooled, mounted with horizontal receiving tank 100 litres capacity, max pressure 10 Kg/CM2, (142 psi) 2 cylinders, piston displacement 10.60  fitted with automatic pressure switch, pressure gauge with AC elect motor 2 HP </v>
          </cell>
          <cell r="D4453" t="str">
            <v>Each</v>
          </cell>
          <cell r="E4453" t="str">
            <v>24-720</v>
          </cell>
          <cell r="F4453">
            <v>76824.83</v>
          </cell>
        </row>
        <row r="4454">
          <cell r="A4454" t="str">
            <v>24-721</v>
          </cell>
          <cell r="B4454" t="str">
            <v>Air compressor, single stage, air cooled, mounted with horizontal receiving tank 90 litres capacity, max pressure 10 Kg/CM2, (142 psi) 2 cylinders, piston displacement 8.50  fitted with automatic pressure switch, pressure gauge with AC elect motor 1 HP 40</v>
          </cell>
          <cell r="D4454" t="str">
            <v>Each</v>
          </cell>
          <cell r="E4454" t="str">
            <v>24-721</v>
          </cell>
          <cell r="F4454">
            <v>51556.5</v>
          </cell>
        </row>
        <row r="4455">
          <cell r="A4455" t="str">
            <v>24-722</v>
          </cell>
          <cell r="B4455" t="str">
            <v>Air compressor, single stage, air cooled, mounted with horizontal receiving tank 60 litres capacity, max pressure 10 Kg/CM2, (142 psi) 2 cylinders, piston displacement 3.7  fitted with automatic pressure switch, pressure gauge with AC elect motor 0.5 HP 4</v>
          </cell>
          <cell r="D4455" t="str">
            <v>Each</v>
          </cell>
          <cell r="E4455" t="str">
            <v>24-722</v>
          </cell>
          <cell r="F4455">
            <v>41136.480000000003</v>
          </cell>
        </row>
        <row r="4456">
          <cell r="A4456" t="str">
            <v>24-723</v>
          </cell>
          <cell r="B4456" t="str">
            <v>Air compressor, single stage, air cooled, mounted with horizontal receiving tank 300 litres capacity, max pressure 16 Kg/CM2, (228 psi) 3 cylinders, piston displacement 38.50  fitted with automatic pressure switch, pressure gauge with AC elect motor 10 HP</v>
          </cell>
          <cell r="D4456" t="str">
            <v>Each</v>
          </cell>
          <cell r="E4456" t="str">
            <v>24-723</v>
          </cell>
          <cell r="F4456">
            <v>252389.45</v>
          </cell>
        </row>
        <row r="4457">
          <cell r="A4457" t="str">
            <v>24-724</v>
          </cell>
          <cell r="B4457" t="str">
            <v>Air compressor, single stage, air cooled, mounted with horizontal receiving tank 300 litres capacity, max pressure 16 Kg/CM2, (228 psi) 2 cylinders, piston displacement 26.30  fitted with automatic pressure switch, pressure gauge with AC elect motor 7.5 H</v>
          </cell>
          <cell r="D4457" t="str">
            <v>Each</v>
          </cell>
          <cell r="E4457" t="str">
            <v>24-724</v>
          </cell>
          <cell r="F4457">
            <v>202682.87</v>
          </cell>
        </row>
        <row r="4458">
          <cell r="A4458" t="str">
            <v>24-725</v>
          </cell>
          <cell r="B4458" t="str">
            <v xml:space="preserve">Air compressor, single stage, air cooled, mounted with horizontal receiving tank 160 litres capacity, max pressure 16 Kg/CM2, (228 psi) 2 cylinders, piston displacement 20.40  fitted with automatic pressure switch, pressure gauge with AC elect motor 5 HP </v>
          </cell>
          <cell r="D4458" t="str">
            <v>Each</v>
          </cell>
          <cell r="E4458" t="str">
            <v>24-725</v>
          </cell>
          <cell r="F4458">
            <v>116737.01</v>
          </cell>
        </row>
        <row r="4459">
          <cell r="A4459" t="str">
            <v>24-726</v>
          </cell>
          <cell r="B4459" t="str">
            <v>Same as item 24-716 to 24-725 but fixing only.</v>
          </cell>
          <cell r="D4459" t="str">
            <v>Each</v>
          </cell>
          <cell r="E4459" t="str">
            <v>24-726</v>
          </cell>
          <cell r="F4459">
            <v>1407.95</v>
          </cell>
        </row>
        <row r="4460">
          <cell r="B4460" t="str">
            <v>Pumping Set For Fuels</v>
          </cell>
        </row>
        <row r="4461">
          <cell r="A4461" t="str">
            <v>24-727</v>
          </cell>
          <cell r="B4461" t="str">
            <v>Add to item 24-716 to 24-725 or 24-726  if removal only</v>
          </cell>
          <cell r="D4461" t="str">
            <v>Each</v>
          </cell>
          <cell r="E4461" t="str">
            <v>24-727</v>
          </cell>
          <cell r="F4461">
            <v>558.59</v>
          </cell>
        </row>
        <row r="4462">
          <cell r="A4462" t="str">
            <v>24-728</v>
          </cell>
          <cell r="B4462" t="str">
            <v xml:space="preserve">Pumping set centrifugal multistage for fuels, cast iron body and impeller, stainless steel shaft and mechanical seal, capacity 300 GPM, 48.75 meters head, directly coupled with explosinon-proof AC electric motor 400 volts 3 phase 50 cycles, 20 hp mounted </v>
          </cell>
          <cell r="D4462" t="str">
            <v>Each</v>
          </cell>
          <cell r="E4462" t="str">
            <v>24-728</v>
          </cell>
          <cell r="F4462">
            <v>1283633.25</v>
          </cell>
        </row>
        <row r="4463">
          <cell r="A4463" t="str">
            <v>24-729</v>
          </cell>
          <cell r="B4463" t="str">
            <v xml:space="preserve">Pumping set centrifugal multistage for fuels, cast iron body and impeller, stainless steel shaft and mechanical seal, capacity 300 GPM, 42.75 meters head, directly coupled with explosinon-proof AC electric motor 400 volts 3 phase 50 cycles, 20 hp mounted </v>
          </cell>
          <cell r="D4463" t="str">
            <v>Each</v>
          </cell>
          <cell r="E4463" t="str">
            <v>24-729</v>
          </cell>
          <cell r="F4463">
            <v>1283633.25</v>
          </cell>
        </row>
        <row r="4464">
          <cell r="A4464" t="str">
            <v>24-730</v>
          </cell>
          <cell r="B4464" t="str">
            <v>Pumping set centrifugal multistage for fuels, cast iron body and impeller, stainless steel shaft and mechanical seal, capacity 200 GPM, 56.5 meters head, directly coupled with explosinon-proof AC electric motor 400 volts 3 phase 50 cycles, 20 hp mounted o</v>
          </cell>
          <cell r="D4464" t="str">
            <v>Each</v>
          </cell>
          <cell r="E4464" t="str">
            <v>24-730</v>
          </cell>
          <cell r="F4464">
            <v>1236059.3999999999</v>
          </cell>
        </row>
        <row r="4465">
          <cell r="A4465" t="str">
            <v>24-731</v>
          </cell>
          <cell r="B4465" t="str">
            <v xml:space="preserve">Pumping set centrifugal multistage for fuels, cast iron body and impeller, stainless steel shaft and mechanical seal, capacity 200 GPM, 48.75 meters head, directly coupled with explosinon-proof AC electric motor 400 volts 3 phase 50 cycles, 15 hp mounted </v>
          </cell>
          <cell r="D4465" t="str">
            <v>Each</v>
          </cell>
          <cell r="E4465" t="str">
            <v>24-731</v>
          </cell>
          <cell r="F4465">
            <v>991365.91</v>
          </cell>
        </row>
        <row r="4466">
          <cell r="A4466" t="str">
            <v>24-732</v>
          </cell>
          <cell r="B4466" t="str">
            <v xml:space="preserve">Pumping set centrifugal multistage for fuels, cast iron body and impeller, stainless steel shaft and mechanical seal, capacity 200 GPM, 36.50 meters head, directly coupled with explosinon-proof AC electric motor 400 volts 3 phase 50 cycles, 10 hp mounted </v>
          </cell>
          <cell r="D4466" t="str">
            <v>Each</v>
          </cell>
          <cell r="E4466" t="str">
            <v>24-732</v>
          </cell>
          <cell r="F4466">
            <v>871273.1</v>
          </cell>
        </row>
        <row r="4467">
          <cell r="A4467" t="str">
            <v>24-733</v>
          </cell>
          <cell r="B4467" t="str">
            <v xml:space="preserve">Same as item 24-728 to 24-730 but fixing only. </v>
          </cell>
          <cell r="D4467" t="str">
            <v>Each</v>
          </cell>
          <cell r="E4467" t="str">
            <v>24-733</v>
          </cell>
          <cell r="F4467">
            <v>1989.49</v>
          </cell>
        </row>
        <row r="4468">
          <cell r="A4468" t="str">
            <v>24-734</v>
          </cell>
          <cell r="B4468" t="str">
            <v xml:space="preserve">Same as item 24-731 to 24-732 but fixing only. </v>
          </cell>
          <cell r="D4468" t="str">
            <v>Each</v>
          </cell>
          <cell r="E4468" t="str">
            <v>24-734</v>
          </cell>
          <cell r="F4468">
            <v>1407.95</v>
          </cell>
        </row>
        <row r="4469">
          <cell r="A4469" t="str">
            <v>24-735</v>
          </cell>
          <cell r="B4469" t="str">
            <v>Add to item 24-728 to 24-730 or 24-733  if removal only</v>
          </cell>
          <cell r="D4469" t="str">
            <v>Each</v>
          </cell>
          <cell r="E4469" t="str">
            <v>24-735</v>
          </cell>
          <cell r="F4469">
            <v>994.74</v>
          </cell>
        </row>
        <row r="4470">
          <cell r="A4470" t="str">
            <v>24-736</v>
          </cell>
          <cell r="B4470" t="str">
            <v>Add to item 24-731 to 24-732 or 24-734 if removal only</v>
          </cell>
          <cell r="D4470" t="str">
            <v>Each</v>
          </cell>
          <cell r="E4470" t="str">
            <v>24-736</v>
          </cell>
          <cell r="F4470">
            <v>703.97</v>
          </cell>
        </row>
        <row r="4471">
          <cell r="B4471" t="str">
            <v xml:space="preserve">Flood light </v>
          </cell>
        </row>
        <row r="4472">
          <cell r="A4472" t="str">
            <v>24-737</v>
          </cell>
          <cell r="B4472" t="str">
            <v xml:space="preserve">Flood light luminaries complete with 1 x 250 W Mercury vapour lamp choke capacitor mounting bracket S/F </v>
          </cell>
          <cell r="D4472" t="str">
            <v>Each</v>
          </cell>
          <cell r="E4472" t="str">
            <v>24-737</v>
          </cell>
          <cell r="F4472">
            <v>15679.61</v>
          </cell>
        </row>
        <row r="4473">
          <cell r="A4473" t="str">
            <v>24-738</v>
          </cell>
          <cell r="B4473" t="str">
            <v xml:space="preserve">Flood light luminaries complete with 1  x 400 W Mercury vapour lamp choke capacitor mounting bracket S/F </v>
          </cell>
          <cell r="D4473" t="str">
            <v>Each</v>
          </cell>
          <cell r="E4473" t="str">
            <v>24-738</v>
          </cell>
          <cell r="F4473">
            <v>18333.89</v>
          </cell>
        </row>
        <row r="4474">
          <cell r="A4474" t="str">
            <v>24-739</v>
          </cell>
          <cell r="B4474" t="str">
            <v xml:space="preserve">Flood light luminaries complete with 1 x 250 W Sodium lamp igniters  capacitor choke  S/F </v>
          </cell>
          <cell r="D4474" t="str">
            <v>Each</v>
          </cell>
          <cell r="E4474" t="str">
            <v>24-739</v>
          </cell>
          <cell r="F4474">
            <v>13872.54</v>
          </cell>
        </row>
        <row r="4475">
          <cell r="A4475" t="str">
            <v>24-740</v>
          </cell>
          <cell r="B4475" t="str">
            <v xml:space="preserve">Flood light luminaries complete with 1 x 400 W Sodium lamp igniters  capacitor choke  S/F </v>
          </cell>
          <cell r="D4475" t="str">
            <v>Each</v>
          </cell>
          <cell r="E4475" t="str">
            <v>24-740</v>
          </cell>
          <cell r="F4475">
            <v>16313.8</v>
          </cell>
        </row>
        <row r="4476">
          <cell r="A4476" t="str">
            <v>24-741</v>
          </cell>
          <cell r="B4476" t="str">
            <v xml:space="preserve">Flood light luminaries complete with 1 x 400 W Sodium lamp 'T' tubular igniters  choke capacitor   and mounting bracket S/F </v>
          </cell>
          <cell r="D4476" t="str">
            <v>Each</v>
          </cell>
          <cell r="E4476" t="str">
            <v>24-741</v>
          </cell>
          <cell r="F4476">
            <v>11383.54</v>
          </cell>
        </row>
        <row r="4477">
          <cell r="A4477" t="str">
            <v>24-742</v>
          </cell>
          <cell r="B4477" t="str">
            <v xml:space="preserve">Same as item 24-737 to 24-741 but fixing only. </v>
          </cell>
          <cell r="D4477" t="str">
            <v>Each</v>
          </cell>
          <cell r="E4477" t="str">
            <v>24-742</v>
          </cell>
          <cell r="F4477">
            <v>581.54</v>
          </cell>
        </row>
        <row r="4478">
          <cell r="A4478" t="str">
            <v>24-743</v>
          </cell>
          <cell r="B4478" t="str">
            <v>Add to item 24-737 to 24-741 or 24-742  if removal only</v>
          </cell>
          <cell r="D4478" t="str">
            <v>Each</v>
          </cell>
          <cell r="E4478" t="str">
            <v>24-743</v>
          </cell>
          <cell r="F4478">
            <v>290.77</v>
          </cell>
        </row>
        <row r="4479">
          <cell r="A4479" t="str">
            <v>24-744</v>
          </cell>
          <cell r="B4479" t="str">
            <v>Basic batten complete with 1 x 40 W tube  starter and capacitor  S/F.</v>
          </cell>
          <cell r="D4479" t="str">
            <v>Each</v>
          </cell>
          <cell r="E4479" t="str">
            <v>24-744</v>
          </cell>
          <cell r="F4479">
            <v>1702.27</v>
          </cell>
        </row>
        <row r="4480">
          <cell r="A4480" t="str">
            <v>24-745</v>
          </cell>
          <cell r="B4480" t="str">
            <v>Basic batten complete with 2 x 40 W tube  starter and capacitor  S/F.</v>
          </cell>
          <cell r="D4480" t="str">
            <v>Each</v>
          </cell>
          <cell r="E4480" t="str">
            <v>24-745</v>
          </cell>
          <cell r="F4480">
            <v>2588.66</v>
          </cell>
        </row>
        <row r="4481">
          <cell r="A4481" t="str">
            <v>24-746</v>
          </cell>
          <cell r="B4481" t="str">
            <v xml:space="preserve">Same as item 24-744 to 24-745 but fixing only. </v>
          </cell>
          <cell r="D4481" t="str">
            <v>Each</v>
          </cell>
          <cell r="E4481" t="str">
            <v>24-746</v>
          </cell>
          <cell r="F4481">
            <v>72.31</v>
          </cell>
        </row>
        <row r="4482">
          <cell r="A4482" t="str">
            <v>24-747</v>
          </cell>
          <cell r="B4482" t="str">
            <v>Add to item 24-744 to 24-745 or 24-746  if removal only</v>
          </cell>
          <cell r="D4482" t="str">
            <v>Each</v>
          </cell>
          <cell r="E4482" t="str">
            <v>24-747</v>
          </cell>
          <cell r="F4482">
            <v>36.15</v>
          </cell>
        </row>
        <row r="4483">
          <cell r="B4483" t="str">
            <v>Elect Geyser</v>
          </cell>
        </row>
        <row r="4484">
          <cell r="A4484" t="str">
            <v>24-748</v>
          </cell>
          <cell r="B4484" t="str">
            <v>Elect geyser 27 litre capacity complete with thermostat safety valve S/F.</v>
          </cell>
          <cell r="D4484" t="str">
            <v>Each</v>
          </cell>
          <cell r="E4484" t="str">
            <v>24-748</v>
          </cell>
          <cell r="F4484">
            <v>9934.58</v>
          </cell>
        </row>
        <row r="4485">
          <cell r="A4485" t="str">
            <v>24-749</v>
          </cell>
          <cell r="B4485" t="str">
            <v>Elect geyser 36 litre capacity complete with thermostat safety valve S/F.</v>
          </cell>
          <cell r="D4485" t="str">
            <v>Each</v>
          </cell>
          <cell r="E4485" t="str">
            <v>24-749</v>
          </cell>
          <cell r="F4485">
            <v>9885.61</v>
          </cell>
        </row>
        <row r="4486">
          <cell r="A4486" t="str">
            <v>24-750</v>
          </cell>
          <cell r="B4486" t="str">
            <v>Elect geyser 45 litre capacity complete with thermostat safety valve S/F.</v>
          </cell>
          <cell r="D4486" t="str">
            <v>Each</v>
          </cell>
          <cell r="E4486" t="str">
            <v>24-750</v>
          </cell>
          <cell r="F4486">
            <v>11367.01</v>
          </cell>
        </row>
        <row r="4487">
          <cell r="A4487" t="str">
            <v>24-751</v>
          </cell>
          <cell r="B4487" t="str">
            <v xml:space="preserve">Same as item 24-748 to 24-750 but fixing only. </v>
          </cell>
          <cell r="D4487" t="str">
            <v>Each</v>
          </cell>
          <cell r="E4487" t="str">
            <v>24-751</v>
          </cell>
          <cell r="F4487">
            <v>623.78</v>
          </cell>
        </row>
        <row r="4488">
          <cell r="A4488" t="str">
            <v>24-752</v>
          </cell>
          <cell r="B4488" t="str">
            <v>Add to item 24-748 to 24-750 or 24-751  if removal only</v>
          </cell>
          <cell r="D4488" t="str">
            <v>Each</v>
          </cell>
          <cell r="E4488" t="str">
            <v>24-752</v>
          </cell>
          <cell r="F4488">
            <v>401.73</v>
          </cell>
        </row>
        <row r="4489">
          <cell r="A4489" t="str">
            <v>24-753</v>
          </cell>
          <cell r="B4489" t="str">
            <v>S/F Distribution board steel sheet (16 BG) with hinged over having locking arrangment duly enamelled painted suitable for housing different capacities of MCCBs etc (as required).</v>
          </cell>
          <cell r="D4489" t="str">
            <v>Each</v>
          </cell>
          <cell r="E4489" t="str">
            <v>24-753</v>
          </cell>
          <cell r="F4489">
            <v>20510.86</v>
          </cell>
        </row>
        <row r="4490">
          <cell r="A4490" t="str">
            <v>24-754</v>
          </cell>
          <cell r="B4490" t="str">
            <v>Fixing only Distribution board steel sheet (16 BG) with hinged over having locking arrangment duly enamelled painted suitable for housing different capacities of MCCBs etc (as required).</v>
          </cell>
          <cell r="D4490" t="str">
            <v>Each</v>
          </cell>
          <cell r="E4490" t="str">
            <v>24-754</v>
          </cell>
          <cell r="F4490">
            <v>309.91000000000003</v>
          </cell>
        </row>
        <row r="4491">
          <cell r="A4491" t="str">
            <v>24-755</v>
          </cell>
          <cell r="B4491" t="str">
            <v>Add to item 24-753 to 24-754  if removal only</v>
          </cell>
          <cell r="D4491" t="str">
            <v>Each</v>
          </cell>
          <cell r="E4491" t="str">
            <v>24-755</v>
          </cell>
          <cell r="F4491">
            <v>206.6</v>
          </cell>
        </row>
        <row r="4492">
          <cell r="B4492" t="str">
            <v xml:space="preserve">Wiring in PVC channel </v>
          </cell>
        </row>
        <row r="4493">
          <cell r="A4493" t="str">
            <v>24-756</v>
          </cell>
          <cell r="B4493" t="str">
            <v xml:space="preserve">S/F One Fan point, one light point, one bell point, controlled by one swithc, wiring complete with PVC single core cable 1mm2 in PVC rectangular channel </v>
          </cell>
          <cell r="D4493" t="str">
            <v>Each</v>
          </cell>
          <cell r="E4493" t="str">
            <v>24-756</v>
          </cell>
          <cell r="F4493">
            <v>1194.98</v>
          </cell>
        </row>
        <row r="4494">
          <cell r="A4494" t="str">
            <v>24-757</v>
          </cell>
          <cell r="B4494" t="str">
            <v xml:space="preserve">S/F One Fan point, one light point, one bell point, controlled by one swithc, wiring complete with PVC single core cable 1.5mm2 in PVC rectangular channel </v>
          </cell>
          <cell r="D4494" t="str">
            <v>Each</v>
          </cell>
          <cell r="E4494" t="str">
            <v>24-757</v>
          </cell>
          <cell r="F4494">
            <v>1323.53</v>
          </cell>
        </row>
        <row r="4495">
          <cell r="A4495" t="str">
            <v>24-758</v>
          </cell>
          <cell r="B4495" t="str">
            <v>One 3 pin socket outlet 5 Amps point controled by one switch wiring complete with PVC single core cable 1mm2 in PVC rectangular channel  incl earth wire S/F</v>
          </cell>
          <cell r="D4495" t="str">
            <v>Each</v>
          </cell>
          <cell r="E4495" t="str">
            <v>24-758</v>
          </cell>
          <cell r="F4495">
            <v>1617.4</v>
          </cell>
        </row>
        <row r="4496">
          <cell r="A4496" t="str">
            <v>24-759</v>
          </cell>
          <cell r="B4496" t="str">
            <v>One 3 pin socket outlet 5 Amps point controled by one switch wiring complete with PVC single core cable 1.5mm2 in PVC rectangular channel  incl earth wire S/F</v>
          </cell>
          <cell r="D4496" t="str">
            <v>Each</v>
          </cell>
          <cell r="E4496" t="str">
            <v>24-759</v>
          </cell>
          <cell r="F4496">
            <v>1745.95</v>
          </cell>
        </row>
        <row r="4497">
          <cell r="A4497" t="str">
            <v>24-760</v>
          </cell>
          <cell r="B4497" t="str">
            <v>One 3 pin socket outlet 5 Amps point controled by one switch wiring complete with PVC single core cable 2.5mm2 in PVC rectangular channel  incl earth wire S/F</v>
          </cell>
          <cell r="D4497" t="str">
            <v>Each</v>
          </cell>
          <cell r="E4497" t="str">
            <v>24-760</v>
          </cell>
          <cell r="F4497">
            <v>2073.5700000000002</v>
          </cell>
        </row>
        <row r="4498">
          <cell r="A4498" t="str">
            <v>24-761</v>
          </cell>
          <cell r="B4498" t="str">
            <v xml:space="preserve"> PVC  channel rectangular 20mm complete for surface wiring S/F </v>
          </cell>
          <cell r="D4498" t="str">
            <v>Each</v>
          </cell>
          <cell r="E4498" t="str">
            <v>24-761</v>
          </cell>
          <cell r="F4498">
            <v>132.82</v>
          </cell>
        </row>
        <row r="4499">
          <cell r="A4499" t="str">
            <v>24-762</v>
          </cell>
          <cell r="B4499" t="str">
            <v xml:space="preserve"> PVC  channel rectangular 25mm complete for surface wiring S/F </v>
          </cell>
          <cell r="D4499" t="str">
            <v>Each</v>
          </cell>
          <cell r="E4499" t="str">
            <v>24-762</v>
          </cell>
          <cell r="F4499">
            <v>168.84</v>
          </cell>
        </row>
        <row r="4500">
          <cell r="B4500" t="str">
            <v>Gang switch Series</v>
          </cell>
        </row>
        <row r="4501">
          <cell r="A4501" t="str">
            <v>24-763</v>
          </cell>
          <cell r="B4501" t="str">
            <v xml:space="preserve">One gang switch 10A 250V S/F </v>
          </cell>
          <cell r="D4501" t="str">
            <v>Each</v>
          </cell>
          <cell r="E4501" t="str">
            <v>24-763</v>
          </cell>
          <cell r="F4501">
            <v>259.77999999999997</v>
          </cell>
        </row>
        <row r="4502">
          <cell r="A4502" t="str">
            <v>24-764</v>
          </cell>
          <cell r="B4502" t="str">
            <v xml:space="preserve">Two gang switch 10A 250V S/F </v>
          </cell>
          <cell r="D4502" t="str">
            <v>Each</v>
          </cell>
          <cell r="E4502" t="str">
            <v>24-764</v>
          </cell>
          <cell r="F4502">
            <v>321</v>
          </cell>
        </row>
        <row r="4503">
          <cell r="A4503" t="str">
            <v>24-765</v>
          </cell>
          <cell r="B4503" t="str">
            <v xml:space="preserve">Three gang switch 10A 250V S/F </v>
          </cell>
          <cell r="D4503" t="str">
            <v>Each</v>
          </cell>
          <cell r="E4503" t="str">
            <v>24-765</v>
          </cell>
          <cell r="F4503">
            <v>382.21</v>
          </cell>
        </row>
        <row r="4504">
          <cell r="A4504" t="str">
            <v>24-766</v>
          </cell>
          <cell r="B4504" t="str">
            <v xml:space="preserve">Four gang switch 10A 250V S/F </v>
          </cell>
          <cell r="D4504" t="str">
            <v>Each</v>
          </cell>
          <cell r="E4504" t="str">
            <v>24-766</v>
          </cell>
          <cell r="F4504">
            <v>478.25</v>
          </cell>
        </row>
        <row r="4505">
          <cell r="A4505" t="str">
            <v>24-767</v>
          </cell>
          <cell r="B4505" t="str">
            <v xml:space="preserve">Six gang switch 10A 250V S/F </v>
          </cell>
          <cell r="D4505" t="str">
            <v>Each</v>
          </cell>
          <cell r="E4505" t="str">
            <v>24-767</v>
          </cell>
          <cell r="F4505">
            <v>674.14</v>
          </cell>
        </row>
        <row r="4506">
          <cell r="A4506" t="str">
            <v>24-768</v>
          </cell>
          <cell r="B4506" t="str">
            <v xml:space="preserve">Eight gang switch 10A 250V S/F </v>
          </cell>
          <cell r="D4506" t="str">
            <v>Each</v>
          </cell>
          <cell r="E4506" t="str">
            <v>24-768</v>
          </cell>
          <cell r="F4506">
            <v>772.08</v>
          </cell>
        </row>
        <row r="4507">
          <cell r="A4507" t="str">
            <v>24-769</v>
          </cell>
          <cell r="B4507" t="str">
            <v xml:space="preserve">One gang switch  2 way 10A 250V S/F </v>
          </cell>
          <cell r="D4507" t="str">
            <v>Each</v>
          </cell>
          <cell r="E4507" t="str">
            <v>24-769</v>
          </cell>
          <cell r="F4507">
            <v>265.52999999999997</v>
          </cell>
        </row>
        <row r="4508">
          <cell r="A4508" t="str">
            <v>24-770</v>
          </cell>
          <cell r="B4508" t="str">
            <v xml:space="preserve">Gang fan dimmer 10A 250V S/F </v>
          </cell>
          <cell r="D4508" t="str">
            <v>Each</v>
          </cell>
          <cell r="E4508" t="str">
            <v>24-770</v>
          </cell>
          <cell r="F4508">
            <v>467.54</v>
          </cell>
        </row>
        <row r="4509">
          <cell r="A4509" t="str">
            <v>24-771</v>
          </cell>
          <cell r="B4509" t="str">
            <v xml:space="preserve">Gang TV/Telephone Socket shuttered S/F </v>
          </cell>
          <cell r="D4509" t="str">
            <v>Each</v>
          </cell>
          <cell r="E4509" t="str">
            <v>24-771</v>
          </cell>
          <cell r="F4509">
            <v>436.93</v>
          </cell>
        </row>
        <row r="4510">
          <cell r="A4510" t="str">
            <v>24-772</v>
          </cell>
          <cell r="B4510" t="str">
            <v xml:space="preserve">Twin TV/Telephone Socket shuttered S/F </v>
          </cell>
          <cell r="D4510" t="str">
            <v>Each</v>
          </cell>
          <cell r="E4510" t="str">
            <v>24-772</v>
          </cell>
          <cell r="F4510">
            <v>449.17</v>
          </cell>
        </row>
        <row r="4511">
          <cell r="A4511" t="str">
            <v>24-773</v>
          </cell>
          <cell r="B4511" t="str">
            <v xml:space="preserve">Single  switch one way 10A 250V S/F </v>
          </cell>
          <cell r="D4511" t="str">
            <v>Each</v>
          </cell>
          <cell r="E4511" t="str">
            <v>24-773</v>
          </cell>
          <cell r="F4511">
            <v>100.25</v>
          </cell>
        </row>
        <row r="4512">
          <cell r="A4512" t="str">
            <v>24-774</v>
          </cell>
          <cell r="B4512" t="str">
            <v xml:space="preserve">Single  switch 2 way 10A 250V S/F </v>
          </cell>
          <cell r="D4512" t="str">
            <v>Each</v>
          </cell>
          <cell r="E4512" t="str">
            <v>24-774</v>
          </cell>
          <cell r="F4512">
            <v>130.85</v>
          </cell>
        </row>
        <row r="4513">
          <cell r="A4513" t="str">
            <v>24-775</v>
          </cell>
          <cell r="B4513" t="str">
            <v xml:space="preserve">Bell Push single 10A 250V gang type S/F </v>
          </cell>
          <cell r="D4513" t="str">
            <v>Each</v>
          </cell>
          <cell r="E4513" t="str">
            <v>24-775</v>
          </cell>
          <cell r="F4513">
            <v>253.28</v>
          </cell>
        </row>
        <row r="4514">
          <cell r="A4514" t="str">
            <v>24-776</v>
          </cell>
          <cell r="B4514" t="str">
            <v xml:space="preserve">One socket 2 pin  10A sibgle 250V gang type S/F </v>
          </cell>
          <cell r="D4514" t="str">
            <v>Each</v>
          </cell>
          <cell r="E4514" t="str">
            <v>24-776</v>
          </cell>
          <cell r="F4514">
            <v>116.16</v>
          </cell>
        </row>
        <row r="4515">
          <cell r="A4515" t="str">
            <v>24-777</v>
          </cell>
          <cell r="B4515" t="str">
            <v>Single dimmer for fan 250V S/F</v>
          </cell>
          <cell r="D4515" t="str">
            <v>Each</v>
          </cell>
          <cell r="E4515" t="str">
            <v>24-777</v>
          </cell>
          <cell r="F4515">
            <v>296.13</v>
          </cell>
        </row>
        <row r="4516">
          <cell r="A4516" t="str">
            <v>24-778</v>
          </cell>
          <cell r="B4516" t="str">
            <v xml:space="preserve">TV/Telephone Socket single gang type S/F </v>
          </cell>
          <cell r="D4516" t="str">
            <v>Each</v>
          </cell>
          <cell r="E4516" t="str">
            <v>24-778</v>
          </cell>
          <cell r="F4516">
            <v>198.19</v>
          </cell>
        </row>
        <row r="4517">
          <cell r="A4517" t="str">
            <v>24-779</v>
          </cell>
          <cell r="B4517" t="str">
            <v xml:space="preserve">Telephone cable 2 pairs copper conductor 0.6mm dia PE insulated PVC sheathed S/F </v>
          </cell>
          <cell r="D4517" t="str">
            <v>Each</v>
          </cell>
          <cell r="E4517" t="str">
            <v>24-779</v>
          </cell>
          <cell r="F4517">
            <v>49.58</v>
          </cell>
        </row>
        <row r="4518">
          <cell r="A4518" t="str">
            <v>24-780</v>
          </cell>
          <cell r="B4518" t="str">
            <v xml:space="preserve">Telephone cable 3 pairs copper conductor 0.6mm dia PE insulated PVC sheathed S/F </v>
          </cell>
          <cell r="D4518" t="str">
            <v>Each</v>
          </cell>
          <cell r="E4518" t="str">
            <v>24-780</v>
          </cell>
          <cell r="F4518">
            <v>67.95</v>
          </cell>
        </row>
        <row r="4519">
          <cell r="A4519" t="str">
            <v>24-781</v>
          </cell>
          <cell r="B4519" t="str">
            <v xml:space="preserve">Telephone cable 5 pairs copper conductor 0.6mm dia PE insulated PVC sheathed S/F </v>
          </cell>
          <cell r="D4519" t="str">
            <v>Each</v>
          </cell>
          <cell r="E4519" t="str">
            <v>24-781</v>
          </cell>
          <cell r="F4519">
            <v>97.8</v>
          </cell>
        </row>
        <row r="4520">
          <cell r="B4520" t="str">
            <v>Energy Savers</v>
          </cell>
        </row>
        <row r="4521">
          <cell r="A4521" t="str">
            <v>24-782</v>
          </cell>
          <cell r="B4521" t="str">
            <v>Energy saver Plain 14 W S/F</v>
          </cell>
          <cell r="D4521" t="str">
            <v>Each</v>
          </cell>
          <cell r="E4521" t="str">
            <v>24-782</v>
          </cell>
          <cell r="F4521">
            <v>210.43</v>
          </cell>
        </row>
        <row r="4522">
          <cell r="A4522" t="str">
            <v>24-783</v>
          </cell>
          <cell r="B4522" t="str">
            <v>Energy saver Plain 18 W S/F</v>
          </cell>
          <cell r="D4522" t="str">
            <v>Each</v>
          </cell>
          <cell r="E4522" t="str">
            <v>24-783</v>
          </cell>
          <cell r="F4522">
            <v>230.02</v>
          </cell>
        </row>
        <row r="4523">
          <cell r="A4523" t="str">
            <v>24-784</v>
          </cell>
          <cell r="B4523" t="str">
            <v>Energy saver Plain 23 W S/F</v>
          </cell>
          <cell r="D4523" t="str">
            <v>Each</v>
          </cell>
          <cell r="E4523" t="str">
            <v>24-784</v>
          </cell>
          <cell r="F4523">
            <v>260.63</v>
          </cell>
        </row>
        <row r="4524">
          <cell r="A4524" t="str">
            <v>24-785</v>
          </cell>
          <cell r="B4524" t="str">
            <v>Energy saver Spiral 5, 8,11  W S/F</v>
          </cell>
          <cell r="D4524" t="str">
            <v>Each</v>
          </cell>
          <cell r="E4524" t="str">
            <v>24-785</v>
          </cell>
          <cell r="F4524">
            <v>256.95999999999998</v>
          </cell>
        </row>
        <row r="4525">
          <cell r="A4525" t="str">
            <v>24-786</v>
          </cell>
          <cell r="B4525" t="str">
            <v>Energy saver Full Spiral 11  W S/F</v>
          </cell>
          <cell r="D4525" t="str">
            <v>Each</v>
          </cell>
          <cell r="E4525" t="str">
            <v>24-786</v>
          </cell>
          <cell r="F4525">
            <v>256.95999999999998</v>
          </cell>
        </row>
        <row r="4526">
          <cell r="A4526" t="str">
            <v>24-787</v>
          </cell>
          <cell r="B4526" t="str">
            <v>Energy saver Full Spiral 15  W S/F</v>
          </cell>
          <cell r="D4526" t="str">
            <v>Each</v>
          </cell>
          <cell r="E4526" t="str">
            <v>24-787</v>
          </cell>
          <cell r="F4526">
            <v>253.28</v>
          </cell>
        </row>
        <row r="4527">
          <cell r="A4527" t="str">
            <v>24-788</v>
          </cell>
          <cell r="B4527" t="str">
            <v>Energy saver Full Spiral 20  W S/F</v>
          </cell>
          <cell r="D4527" t="str">
            <v>Each</v>
          </cell>
          <cell r="E4527" t="str">
            <v>24-788</v>
          </cell>
          <cell r="F4527">
            <v>265.52999999999997</v>
          </cell>
        </row>
        <row r="4528">
          <cell r="A4528" t="str">
            <v>24-789</v>
          </cell>
          <cell r="B4528" t="str">
            <v>Energy saver Full Spiral 23  W S/F</v>
          </cell>
          <cell r="D4528" t="str">
            <v>Each</v>
          </cell>
          <cell r="E4528" t="str">
            <v>24-789</v>
          </cell>
          <cell r="F4528">
            <v>277.77</v>
          </cell>
        </row>
        <row r="4529">
          <cell r="A4529" t="str">
            <v>24-789.1</v>
          </cell>
          <cell r="B4529" t="str">
            <v>Energy saver Full Spiral 45  W S/F</v>
          </cell>
          <cell r="D4529" t="str">
            <v>Each</v>
          </cell>
          <cell r="E4529" t="str">
            <v>24-789.1</v>
          </cell>
          <cell r="F4529">
            <v>1159.27</v>
          </cell>
        </row>
        <row r="4530">
          <cell r="A4530" t="str">
            <v>24-789.2</v>
          </cell>
          <cell r="B4530" t="str">
            <v>Energy saver Full Spiral 85  W S/F</v>
          </cell>
          <cell r="D4530" t="str">
            <v>Each</v>
          </cell>
          <cell r="E4530" t="str">
            <v>24-789.2</v>
          </cell>
          <cell r="F4530">
            <v>1673.47</v>
          </cell>
        </row>
        <row r="4531">
          <cell r="A4531" t="str">
            <v>24-790</v>
          </cell>
          <cell r="B4531" t="str">
            <v xml:space="preserve">Same as item 24-782 to 24-789,  24-789.1, 24-789.2 but fixing only. </v>
          </cell>
          <cell r="D4531" t="str">
            <v>Each</v>
          </cell>
          <cell r="E4531" t="str">
            <v>24-790</v>
          </cell>
          <cell r="F4531">
            <v>20.67</v>
          </cell>
        </row>
        <row r="4532">
          <cell r="A4532" t="str">
            <v>24-791</v>
          </cell>
          <cell r="B4532" t="str">
            <v>Add to item 24-782 to 24-790, 24-789.1,24-789.2   if removal only</v>
          </cell>
          <cell r="D4532" t="str">
            <v>Each</v>
          </cell>
          <cell r="E4532" t="str">
            <v>24-791</v>
          </cell>
          <cell r="F4532">
            <v>14.46</v>
          </cell>
        </row>
        <row r="4533">
          <cell r="B4533" t="str">
            <v>Miscellaneous</v>
          </cell>
        </row>
        <row r="4534">
          <cell r="A4534" t="str">
            <v>24-792</v>
          </cell>
          <cell r="B4534" t="str">
            <v>Choke for  Fluorescent tube 20/40W  S/F.</v>
          </cell>
          <cell r="D4534" t="str">
            <v>Each</v>
          </cell>
          <cell r="E4534" t="str">
            <v>24-792</v>
          </cell>
          <cell r="F4534">
            <v>373.72</v>
          </cell>
        </row>
        <row r="4535">
          <cell r="A4535" t="str">
            <v>24-793</v>
          </cell>
          <cell r="B4535" t="str">
            <v xml:space="preserve">Fixing only Choke for  Fluorescent tube 20/40W  </v>
          </cell>
          <cell r="D4535" t="str">
            <v>Each</v>
          </cell>
          <cell r="E4535" t="str">
            <v>24-793</v>
          </cell>
          <cell r="F4535">
            <v>24.79</v>
          </cell>
        </row>
        <row r="4536">
          <cell r="A4536" t="str">
            <v>24-794</v>
          </cell>
          <cell r="B4536" t="str">
            <v>Add to item 24-792 to 24-793   if removal only</v>
          </cell>
          <cell r="D4536" t="str">
            <v>Each</v>
          </cell>
          <cell r="E4536" t="str">
            <v>24-794</v>
          </cell>
          <cell r="F4536">
            <v>12.4</v>
          </cell>
        </row>
        <row r="4537">
          <cell r="A4537" t="str">
            <v>24-795</v>
          </cell>
          <cell r="B4537" t="str">
            <v>Flood light 1000 W complete with CP reflector hardened glass and mounting bracket (without lamp) S/F</v>
          </cell>
          <cell r="D4537" t="str">
            <v>Each</v>
          </cell>
          <cell r="E4537" t="str">
            <v>24-795</v>
          </cell>
          <cell r="F4537">
            <v>9388.85</v>
          </cell>
        </row>
        <row r="4538">
          <cell r="A4538" t="str">
            <v>24-796</v>
          </cell>
          <cell r="B4538" t="str">
            <v>Flood light 500 W complete with CP reflector hardened glass and mounting bracket (without lamp) S/F</v>
          </cell>
          <cell r="D4538" t="str">
            <v>Each</v>
          </cell>
          <cell r="E4538" t="str">
            <v>24-796</v>
          </cell>
          <cell r="F4538">
            <v>4614.08</v>
          </cell>
        </row>
        <row r="4539">
          <cell r="A4539" t="str">
            <v>24-797</v>
          </cell>
          <cell r="B4539" t="str">
            <v xml:space="preserve">Same as item 24-795 to 24-796 but fixing only. </v>
          </cell>
          <cell r="D4539" t="str">
            <v>Each</v>
          </cell>
          <cell r="E4539" t="str">
            <v>24-797</v>
          </cell>
          <cell r="F4539">
            <v>206.6</v>
          </cell>
        </row>
        <row r="4540">
          <cell r="A4540" t="str">
            <v>24-798</v>
          </cell>
          <cell r="B4540" t="str">
            <v>Add to item 24-795 to 24-796, 24-796   if removal only</v>
          </cell>
          <cell r="D4540" t="str">
            <v>Each</v>
          </cell>
          <cell r="E4540" t="str">
            <v>24-798</v>
          </cell>
          <cell r="F4540">
            <v>103.31</v>
          </cell>
        </row>
        <row r="4541">
          <cell r="A4541" t="str">
            <v>24-799</v>
          </cell>
          <cell r="B4541" t="str">
            <v>Lawn green light complete with 125 W mercury vapour suitable choke plastic cover and monting bracket (without pipe post) S/F</v>
          </cell>
          <cell r="D4541" t="str">
            <v>Each</v>
          </cell>
          <cell r="E4541" t="str">
            <v>24-799</v>
          </cell>
          <cell r="F4541">
            <v>4614.08</v>
          </cell>
        </row>
        <row r="4542">
          <cell r="A4542" t="str">
            <v>24-800</v>
          </cell>
          <cell r="B4542" t="str">
            <v xml:space="preserve">Lawn green light complete with 125 W mercury vapour suitable choke plastic cover and monting bracket (without pipe post) Fixing only </v>
          </cell>
          <cell r="D4542" t="str">
            <v>Each</v>
          </cell>
          <cell r="E4542" t="str">
            <v>24-800</v>
          </cell>
          <cell r="F4542">
            <v>206.6</v>
          </cell>
        </row>
        <row r="4543">
          <cell r="A4543" t="str">
            <v>24-801</v>
          </cell>
          <cell r="B4543" t="str">
            <v>Add to item 24-799 to 24-800,  if removal only</v>
          </cell>
          <cell r="D4543" t="str">
            <v>Each</v>
          </cell>
          <cell r="E4543" t="str">
            <v>24-801</v>
          </cell>
          <cell r="F4543">
            <v>103.31</v>
          </cell>
        </row>
        <row r="4544">
          <cell r="A4544" t="str">
            <v>24-802</v>
          </cell>
          <cell r="B4544" t="str">
            <v>Wall bracket fancy single complete with holder and lamp S/F</v>
          </cell>
          <cell r="D4544" t="str">
            <v>Each</v>
          </cell>
          <cell r="E4544" t="str">
            <v>24-802</v>
          </cell>
          <cell r="F4544">
            <v>837.12</v>
          </cell>
        </row>
        <row r="4545">
          <cell r="A4545" t="str">
            <v>24-803</v>
          </cell>
          <cell r="B4545" t="str">
            <v>Wall bracket fancy double complete with holder and lamp S/F</v>
          </cell>
          <cell r="D4545" t="str">
            <v>Each</v>
          </cell>
          <cell r="E4545" t="str">
            <v>24-803</v>
          </cell>
          <cell r="F4545">
            <v>1779.83</v>
          </cell>
        </row>
        <row r="4546">
          <cell r="A4546" t="str">
            <v>24-804</v>
          </cell>
          <cell r="B4546" t="str">
            <v>Porch light fancy  complete with holder and lamp S/F</v>
          </cell>
          <cell r="D4546" t="str">
            <v>Each</v>
          </cell>
          <cell r="E4546" t="str">
            <v>24-804</v>
          </cell>
          <cell r="F4546">
            <v>806.51</v>
          </cell>
        </row>
        <row r="4547">
          <cell r="A4547" t="str">
            <v>24-805</v>
          </cell>
          <cell r="B4547" t="str">
            <v>Gate light fancy complete with holder and lamp of approved typeS/F</v>
          </cell>
          <cell r="D4547" t="str">
            <v>Each</v>
          </cell>
          <cell r="E4547" t="str">
            <v>24-805</v>
          </cell>
          <cell r="F4547">
            <v>1155.43</v>
          </cell>
        </row>
        <row r="4548">
          <cell r="A4548" t="str">
            <v>24-806</v>
          </cell>
          <cell r="B4548" t="str">
            <v xml:space="preserve">Same as item 24-802 to 24-805 but fixing only. </v>
          </cell>
          <cell r="D4548" t="str">
            <v>Each</v>
          </cell>
          <cell r="E4548" t="str">
            <v>24-806</v>
          </cell>
          <cell r="F4548">
            <v>41.32</v>
          </cell>
        </row>
        <row r="4549">
          <cell r="A4549" t="str">
            <v>24-807</v>
          </cell>
          <cell r="B4549" t="str">
            <v>Add to item 24-802 to 24-805 24-806   if removal only</v>
          </cell>
          <cell r="D4549" t="str">
            <v>Each</v>
          </cell>
          <cell r="E4549" t="str">
            <v>24-807</v>
          </cell>
          <cell r="F4549">
            <v>30.99</v>
          </cell>
        </row>
        <row r="4550">
          <cell r="A4550" t="str">
            <v>24-808</v>
          </cell>
          <cell r="B4550" t="str">
            <v>Obstruction light with red glass holder bracket lamp and rod etc complete S/F</v>
          </cell>
          <cell r="D4550" t="str">
            <v>Each</v>
          </cell>
          <cell r="E4550" t="str">
            <v>24-808</v>
          </cell>
          <cell r="F4550">
            <v>4057.02</v>
          </cell>
        </row>
        <row r="4551">
          <cell r="A4551" t="str">
            <v>24-809</v>
          </cell>
          <cell r="B4551" t="str">
            <v>Obstruction light with red glass holder bracket lamp and rod etc complete Fixing only</v>
          </cell>
          <cell r="D4551" t="str">
            <v>Each</v>
          </cell>
          <cell r="E4551" t="str">
            <v>24-809</v>
          </cell>
          <cell r="F4551">
            <v>206.6</v>
          </cell>
        </row>
        <row r="4552">
          <cell r="A4552" t="str">
            <v>24-810</v>
          </cell>
          <cell r="B4552" t="str">
            <v>Add to item 24-808 to 24-809   if removal only</v>
          </cell>
          <cell r="D4552" t="str">
            <v>Each</v>
          </cell>
          <cell r="E4552" t="str">
            <v>24-810</v>
          </cell>
          <cell r="F4552">
            <v>154.94999999999999</v>
          </cell>
        </row>
        <row r="4553">
          <cell r="A4553" t="str">
            <v>24-811</v>
          </cell>
          <cell r="B4553" t="str">
            <v>Coaxial cable 0.8mm2 SC 2V 75 ohm S/F</v>
          </cell>
          <cell r="D4553" t="str">
            <v>Each</v>
          </cell>
          <cell r="E4553" t="str">
            <v>24-811</v>
          </cell>
          <cell r="F4553">
            <v>83.86</v>
          </cell>
        </row>
        <row r="4554">
          <cell r="A4554" t="str">
            <v>24-812</v>
          </cell>
          <cell r="B4554" t="str">
            <v>Deleted being shifted as 27-70</v>
          </cell>
          <cell r="D4554" t="str">
            <v>Each</v>
          </cell>
          <cell r="E4554" t="str">
            <v>24-812</v>
          </cell>
          <cell r="F4554" t="str">
            <v>_</v>
          </cell>
        </row>
        <row r="4555">
          <cell r="A4555" t="str">
            <v>24-813</v>
          </cell>
          <cell r="B4555" t="str">
            <v>Deleted being shifted as 27-71</v>
          </cell>
          <cell r="D4555" t="str">
            <v>Each</v>
          </cell>
          <cell r="E4555" t="str">
            <v>24-813</v>
          </cell>
          <cell r="F4555" t="str">
            <v>_</v>
          </cell>
        </row>
        <row r="4556">
          <cell r="A4556" t="str">
            <v>24-814</v>
          </cell>
          <cell r="B4556" t="str">
            <v>Deleted being shifted as 27-72</v>
          </cell>
          <cell r="D4556" t="str">
            <v>Each</v>
          </cell>
          <cell r="E4556" t="str">
            <v>24-814</v>
          </cell>
          <cell r="F4556" t="str">
            <v>_</v>
          </cell>
        </row>
        <row r="4557">
          <cell r="A4557" t="str">
            <v>24-815</v>
          </cell>
          <cell r="B4557" t="str">
            <v>Deleted being shifted as 27-73</v>
          </cell>
          <cell r="D4557" t="str">
            <v>Each</v>
          </cell>
          <cell r="E4557" t="str">
            <v>24-815</v>
          </cell>
          <cell r="F4557" t="str">
            <v>_</v>
          </cell>
        </row>
        <row r="4558">
          <cell r="A4558" t="str">
            <v>24-816</v>
          </cell>
          <cell r="B4558" t="str">
            <v>Deleted being shifted as 27-74</v>
          </cell>
          <cell r="D4558" t="str">
            <v>Each</v>
          </cell>
          <cell r="E4558" t="str">
            <v>24-816</v>
          </cell>
          <cell r="F4558" t="str">
            <v>_</v>
          </cell>
        </row>
        <row r="4559">
          <cell r="A4559" t="str">
            <v>24-817</v>
          </cell>
          <cell r="B4559" t="str">
            <v>Deleted being shifted as 27-75</v>
          </cell>
          <cell r="D4559" t="str">
            <v>Each</v>
          </cell>
          <cell r="E4559" t="str">
            <v>24-817</v>
          </cell>
          <cell r="F4559" t="str">
            <v>_</v>
          </cell>
        </row>
        <row r="4560">
          <cell r="A4560" t="str">
            <v>24-818</v>
          </cell>
          <cell r="B4560" t="str">
            <v>Deleted being shifted as 27-76</v>
          </cell>
          <cell r="D4560" t="str">
            <v>Each</v>
          </cell>
          <cell r="E4560" t="str">
            <v>24-818</v>
          </cell>
          <cell r="F4560" t="str">
            <v>_</v>
          </cell>
        </row>
        <row r="4561">
          <cell r="A4561" t="str">
            <v>24-819</v>
          </cell>
          <cell r="B4561" t="str">
            <v>Switch SP socket outlet 3 pin  20 Amps shuttered pattern mounted in bakelite box complete  S/F</v>
          </cell>
          <cell r="D4561" t="str">
            <v>Each</v>
          </cell>
          <cell r="E4561" t="str">
            <v>24-819</v>
          </cell>
          <cell r="F4561">
            <v>315.17</v>
          </cell>
        </row>
        <row r="4562">
          <cell r="A4562" t="str">
            <v>24-820</v>
          </cell>
          <cell r="B4562" t="str">
            <v>Phase sequence relay for elect motor 3 phase 50 cycles S/F.</v>
          </cell>
          <cell r="D4562" t="str">
            <v>Each</v>
          </cell>
          <cell r="E4562" t="str">
            <v>24-820</v>
          </cell>
          <cell r="F4562">
            <v>11014.33</v>
          </cell>
        </row>
        <row r="4563">
          <cell r="A4563" t="str">
            <v>24-821</v>
          </cell>
          <cell r="B4563" t="str">
            <v xml:space="preserve">Fixing only Phase sequence relay for elect motor 3 phase 50 cycles </v>
          </cell>
          <cell r="D4563" t="str">
            <v>Each</v>
          </cell>
          <cell r="E4563" t="str">
            <v>24-821</v>
          </cell>
          <cell r="F4563">
            <v>413.2</v>
          </cell>
        </row>
        <row r="4564">
          <cell r="A4564" t="str">
            <v>24-822</v>
          </cell>
          <cell r="B4564" t="str">
            <v>Add to item 24-820 to 24-821   if removal only</v>
          </cell>
          <cell r="D4564" t="str">
            <v>Each</v>
          </cell>
          <cell r="E4564" t="str">
            <v>24-822</v>
          </cell>
          <cell r="F4564">
            <v>206.6</v>
          </cell>
        </row>
        <row r="4565">
          <cell r="A4565" t="str">
            <v>24-823</v>
          </cell>
          <cell r="B4565" t="str">
            <v>Putty fitting, complete with 0.60 M, 20W fluorescent tube, choke, starter and holder, supply and fixing.</v>
          </cell>
          <cell r="D4565" t="str">
            <v>Each</v>
          </cell>
          <cell r="E4565" t="str">
            <v>24-823</v>
          </cell>
          <cell r="F4565">
            <v>868.52</v>
          </cell>
        </row>
        <row r="4567">
          <cell r="B4567" t="str">
            <v>25 - EXERNAL ELECTRIFICATION</v>
          </cell>
        </row>
        <row r="4568">
          <cell r="B4568" t="str">
            <v>STEEL TUBULAR POLE</v>
          </cell>
        </row>
        <row r="4569">
          <cell r="A4569" t="str">
            <v>25-01</v>
          </cell>
          <cell r="B4569" t="str">
            <v xml:space="preserve">Digging hole in ordinary soil provn and eraction in position and sitting in 150mm thick CC type D 1:4:8  foundation and 80mm thick CC type D 1:4:8 muffler all round for and steel tubular ungalvanised pole 9meters long complete with base plate as spd. </v>
          </cell>
          <cell r="D4569" t="str">
            <v>Each</v>
          </cell>
          <cell r="E4569" t="str">
            <v>25-01</v>
          </cell>
          <cell r="F4569">
            <v>26633.95</v>
          </cell>
        </row>
        <row r="4570">
          <cell r="A4570" t="str">
            <v>25-02</v>
          </cell>
          <cell r="B4570" t="str">
            <v xml:space="preserve">Digging hole in ordinary soil provn and eraction in position and sitting in 150mm thick CC type D 1:4:8  foundation and 80mm thick CC type D 1:4:8 muffler all round for and steel tubular galvanised pole 9meters long complete with base plate as spd. </v>
          </cell>
          <cell r="D4570" t="str">
            <v>Each</v>
          </cell>
          <cell r="E4570" t="str">
            <v>25-02</v>
          </cell>
          <cell r="F4570">
            <v>30919</v>
          </cell>
        </row>
        <row r="4571">
          <cell r="A4571" t="str">
            <v>25-03</v>
          </cell>
          <cell r="B4571" t="str">
            <v xml:space="preserve">Digging hole in ordinary soil provn and eraction in position and sitting in 150mm thick CC type D 1:4:8  foundation and 80mm thick CC type D 1:4:8 muffler all round for and steel tubular ungalvanised pole 12meters long complete with base plate as spd. </v>
          </cell>
          <cell r="D4571" t="str">
            <v>Each</v>
          </cell>
          <cell r="E4571" t="str">
            <v>25-03</v>
          </cell>
          <cell r="F4571">
            <v>36226.78</v>
          </cell>
        </row>
        <row r="4572">
          <cell r="A4572" t="str">
            <v>25-04</v>
          </cell>
          <cell r="B4572" t="str">
            <v xml:space="preserve">Digging hole in ordinary soil provn and eraction in position and sitting in 150mm thick CC type D 1:4:8  foundation and 80mm thick CC type D 1:4:8 muffler all round for and steel tubular galvanised pole 12meters long complete with base plate as spd. </v>
          </cell>
          <cell r="D4572" t="str">
            <v>Each</v>
          </cell>
          <cell r="E4572" t="str">
            <v>25-04</v>
          </cell>
          <cell r="F4572">
            <v>41736.129999999997</v>
          </cell>
        </row>
        <row r="4573">
          <cell r="A4573" t="str">
            <v>25-05</v>
          </cell>
          <cell r="B4573" t="str">
            <v>Same as item 25-1 and 25-2 but fixing only.</v>
          </cell>
          <cell r="D4573" t="str">
            <v>Each</v>
          </cell>
          <cell r="E4573" t="str">
            <v>25-05</v>
          </cell>
          <cell r="F4573">
            <v>5820.85</v>
          </cell>
        </row>
        <row r="4574">
          <cell r="A4574" t="str">
            <v>25-06</v>
          </cell>
          <cell r="B4574" t="str">
            <v>Same as item 25-3 and 25-4 but fixing only.</v>
          </cell>
          <cell r="D4574" t="str">
            <v>Each</v>
          </cell>
          <cell r="E4574" t="str">
            <v>25-06</v>
          </cell>
          <cell r="F4574">
            <v>6537.5</v>
          </cell>
        </row>
        <row r="4575">
          <cell r="A4575" t="str">
            <v>25-07</v>
          </cell>
          <cell r="B4575" t="str">
            <v>Add to item 25-1 or 25-2 &amp; 25-5  if removal only</v>
          </cell>
          <cell r="D4575" t="str">
            <v>Each</v>
          </cell>
          <cell r="E4575" t="str">
            <v>25-07</v>
          </cell>
          <cell r="F4575">
            <v>752.58</v>
          </cell>
        </row>
        <row r="4576">
          <cell r="A4576" t="str">
            <v>25-08</v>
          </cell>
          <cell r="B4576" t="str">
            <v>Add to item 25-3 or 25-4 &amp; 25-6  if removal only</v>
          </cell>
          <cell r="D4576" t="str">
            <v>Each</v>
          </cell>
          <cell r="E4576" t="str">
            <v>25-08</v>
          </cell>
          <cell r="F4576">
            <v>1191.8599999999999</v>
          </cell>
        </row>
        <row r="4577">
          <cell r="A4577" t="str">
            <v>25-09</v>
          </cell>
          <cell r="B4577" t="str">
            <v>Digging hole in ordinary soil provn and eraction in position and sitting in 150mm thick type D 1:4:8  foundation and 80mm thick type D 1:4:8  muffler all round for and steel tubular ungalvanized single arm street pole 10.792 M long complete with base plat</v>
          </cell>
          <cell r="D4577" t="str">
            <v>Each</v>
          </cell>
          <cell r="E4577" t="str">
            <v>25-09</v>
          </cell>
          <cell r="F4577">
            <v>29944.32</v>
          </cell>
        </row>
        <row r="4578">
          <cell r="A4578" t="str">
            <v>25-10</v>
          </cell>
          <cell r="B4578" t="str">
            <v xml:space="preserve">Digging hole in ordinary soil provn and eraction in position and sitting in 150mm thick type D 1:4:8  foundation and 80mm thick type D 1:4:8  muffler all round for and steel tubular galvanized single arm street pole 10.792 M long complete with base plate </v>
          </cell>
          <cell r="D4578" t="str">
            <v>Each</v>
          </cell>
          <cell r="E4578" t="str">
            <v>25-10</v>
          </cell>
          <cell r="F4578">
            <v>34841.519999999997</v>
          </cell>
        </row>
        <row r="4579">
          <cell r="A4579" t="str">
            <v>25-11</v>
          </cell>
          <cell r="B4579" t="str">
            <v>Digging hole in ordinary soil provn and eraction in position and sitting in 150mm thick type D 1:4:8  foundation and 80mm thick type D 1:4:8  muffler all round for and steel tubular ungalvanized double arm street pole 10.792 M long complete with base plat</v>
          </cell>
          <cell r="D4579" t="str">
            <v>Each</v>
          </cell>
          <cell r="E4579" t="str">
            <v>25-11</v>
          </cell>
          <cell r="F4579">
            <v>32056.85</v>
          </cell>
        </row>
        <row r="4580">
          <cell r="A4580" t="str">
            <v>25-12</v>
          </cell>
          <cell r="B4580" t="str">
            <v xml:space="preserve">Digging hole in ordinary soil provn and eraction in position and sitting in 150mm thick type D 1:4:8  foundation and 80mm thick type D 1:4:8  muffler all round for and steel tubular galvanized double arm street pole 10.792 M long complete with base plate </v>
          </cell>
          <cell r="D4580" t="str">
            <v>Each</v>
          </cell>
          <cell r="E4580" t="str">
            <v>25-12</v>
          </cell>
          <cell r="F4580">
            <v>36954.050000000003</v>
          </cell>
        </row>
        <row r="4581">
          <cell r="A4581" t="str">
            <v>25-13</v>
          </cell>
          <cell r="B4581" t="str">
            <v>Same as item 25-9 or 25-10 but fixing only.</v>
          </cell>
          <cell r="D4581" t="str">
            <v>Each</v>
          </cell>
          <cell r="E4581" t="str">
            <v>25-13</v>
          </cell>
          <cell r="F4581">
            <v>6070.47</v>
          </cell>
        </row>
        <row r="4582">
          <cell r="A4582" t="str">
            <v>25-14</v>
          </cell>
          <cell r="B4582" t="str">
            <v>Same as item 25-11 or 25-12 but fixing only.</v>
          </cell>
          <cell r="D4582" t="str">
            <v>Each</v>
          </cell>
          <cell r="E4582" t="str">
            <v>25-14</v>
          </cell>
          <cell r="F4582">
            <v>6346.55</v>
          </cell>
        </row>
        <row r="4583">
          <cell r="A4583" t="str">
            <v>25-15</v>
          </cell>
          <cell r="B4583" t="str">
            <v>Add to item 25-9 or 25-10 &amp; 25-13  if removal only</v>
          </cell>
          <cell r="D4583" t="str">
            <v>Each</v>
          </cell>
          <cell r="E4583" t="str">
            <v>25-15</v>
          </cell>
          <cell r="F4583">
            <v>1380.4</v>
          </cell>
        </row>
        <row r="4584">
          <cell r="A4584" t="str">
            <v>25-16</v>
          </cell>
          <cell r="B4584" t="str">
            <v>Add to item 25-11 or 25-12 &amp; 25-14  if removal only</v>
          </cell>
          <cell r="D4584" t="str">
            <v>Each</v>
          </cell>
          <cell r="E4584" t="str">
            <v>25-16</v>
          </cell>
          <cell r="F4584">
            <v>1656.48</v>
          </cell>
        </row>
        <row r="4585">
          <cell r="A4585" t="str">
            <v>25-17</v>
          </cell>
          <cell r="B4585" t="str">
            <v xml:space="preserve">Add to item 25-1 through to 25-16 if fixed in hard soil. </v>
          </cell>
          <cell r="D4585" t="str">
            <v>Each</v>
          </cell>
          <cell r="E4585" t="str">
            <v>25-17</v>
          </cell>
          <cell r="F4585">
            <v>145.65</v>
          </cell>
        </row>
        <row r="4586">
          <cell r="A4586" t="str">
            <v>25-18</v>
          </cell>
          <cell r="B4586" t="str">
            <v xml:space="preserve">Add to item 25-1 through to 25-16 if fixed in rock. </v>
          </cell>
          <cell r="D4586" t="str">
            <v>Each</v>
          </cell>
          <cell r="E4586" t="str">
            <v>25-18</v>
          </cell>
          <cell r="F4586">
            <v>1064.6400000000001</v>
          </cell>
        </row>
        <row r="4587">
          <cell r="B4587" t="str">
            <v>"L" Type Lattice Steel Pole</v>
          </cell>
        </row>
        <row r="4588">
          <cell r="A4588" t="str">
            <v>25-19</v>
          </cell>
          <cell r="B4588" t="str">
            <v>Digging hole in ordinary soil provn and erection of L - Type lattice steel pole ungalvanised incl provn of CC type B all as per WAPDA DRG No. PDW/DF-10.</v>
          </cell>
          <cell r="D4588" t="str">
            <v>Each</v>
          </cell>
          <cell r="E4588" t="str">
            <v>25-19</v>
          </cell>
          <cell r="F4588">
            <v>33340.480000000003</v>
          </cell>
        </row>
        <row r="4589">
          <cell r="A4589" t="str">
            <v>25-20</v>
          </cell>
          <cell r="B4589" t="str">
            <v>Digging hole in ordinary soil provn and erection of L - Type lattice steel pole galvanised incl provn of CC type B all as per WAPDA DRG No. PDW/DF-10.</v>
          </cell>
          <cell r="D4589" t="str">
            <v>Each</v>
          </cell>
          <cell r="E4589" t="str">
            <v>25-20</v>
          </cell>
          <cell r="F4589">
            <v>34257.480000000003</v>
          </cell>
        </row>
        <row r="4590">
          <cell r="A4590" t="str">
            <v>25-21</v>
          </cell>
          <cell r="B4590" t="str">
            <v>Same as item 25-19 and 25-20 but fixing only.</v>
          </cell>
          <cell r="D4590" t="str">
            <v>Each</v>
          </cell>
          <cell r="E4590" t="str">
            <v>25-21</v>
          </cell>
          <cell r="F4590">
            <v>4462.92</v>
          </cell>
        </row>
        <row r="4591">
          <cell r="A4591" t="str">
            <v>25-22</v>
          </cell>
          <cell r="B4591" t="str">
            <v>Add to item 25-19 through to 25-21  if removal only</v>
          </cell>
          <cell r="D4591" t="str">
            <v>Each</v>
          </cell>
          <cell r="E4591" t="str">
            <v>25-22</v>
          </cell>
          <cell r="F4591">
            <v>1380.4</v>
          </cell>
        </row>
        <row r="4592">
          <cell r="A4592" t="str">
            <v>25-23</v>
          </cell>
          <cell r="B4592" t="str">
            <v xml:space="preserve">Add to item 25-19 through to 25-22 if fixed in hard soil. </v>
          </cell>
          <cell r="D4592" t="str">
            <v>Each</v>
          </cell>
          <cell r="E4592" t="str">
            <v>25-23</v>
          </cell>
          <cell r="F4592">
            <v>145.65</v>
          </cell>
        </row>
        <row r="4593">
          <cell r="A4593" t="str">
            <v>25-24</v>
          </cell>
          <cell r="B4593" t="str">
            <v xml:space="preserve">Add to item 25-19 through to 25-22 if fixed in rock. </v>
          </cell>
          <cell r="D4593" t="str">
            <v>Each</v>
          </cell>
          <cell r="E4593" t="str">
            <v>25-24</v>
          </cell>
          <cell r="F4593">
            <v>1064.6400000000001</v>
          </cell>
        </row>
        <row r="4594">
          <cell r="B4594" t="str">
            <v>"H" Type Lattice Steel Pole</v>
          </cell>
        </row>
        <row r="4595">
          <cell r="A4595" t="str">
            <v>25-25</v>
          </cell>
          <cell r="B4595" t="str">
            <v>Digging hole in ordinary soil provn and erection of H - Type lattice steel pole ungalvanised incl provn of CC type B all as per WAPDA DRG No. PDW/DF-11.</v>
          </cell>
          <cell r="D4595" t="str">
            <v>Each</v>
          </cell>
          <cell r="E4595" t="str">
            <v>25-25</v>
          </cell>
          <cell r="F4595">
            <v>50559.26</v>
          </cell>
        </row>
        <row r="4596">
          <cell r="A4596" t="str">
            <v>25-26</v>
          </cell>
          <cell r="B4596" t="str">
            <v>Digging hole in ordinary soil provn and erection of H - Type lattice steel pole galvanised incl provn of CC type B all as per WAPDA DRG No. PDW/DF-11.</v>
          </cell>
          <cell r="D4596" t="str">
            <v>Each</v>
          </cell>
          <cell r="E4596" t="str">
            <v>25-26</v>
          </cell>
          <cell r="F4596">
            <v>52163.1</v>
          </cell>
        </row>
        <row r="4597">
          <cell r="A4597" t="str">
            <v>25-27</v>
          </cell>
          <cell r="B4597" t="str">
            <v>Same as item 25-25 and 25-26 but fixing only.</v>
          </cell>
          <cell r="D4597" t="str">
            <v>Each</v>
          </cell>
          <cell r="E4597" t="str">
            <v>25-27</v>
          </cell>
          <cell r="F4597">
            <v>6325.3</v>
          </cell>
        </row>
        <row r="4598">
          <cell r="A4598" t="str">
            <v>25-28</v>
          </cell>
          <cell r="B4598" t="str">
            <v>Add to item 25-25 through to 27-25  if removal only</v>
          </cell>
          <cell r="D4598" t="str">
            <v>Each</v>
          </cell>
          <cell r="E4598" t="str">
            <v>25-28</v>
          </cell>
          <cell r="F4598">
            <v>1380.4</v>
          </cell>
        </row>
        <row r="4599">
          <cell r="A4599" t="str">
            <v>25-29</v>
          </cell>
          <cell r="B4599" t="str">
            <v xml:space="preserve">Add to item 25-25 through to 25-28 if fixed in hard soil. </v>
          </cell>
          <cell r="D4599" t="str">
            <v>Each</v>
          </cell>
          <cell r="E4599" t="str">
            <v>25-29</v>
          </cell>
          <cell r="F4599">
            <v>145.65</v>
          </cell>
        </row>
        <row r="4600">
          <cell r="A4600" t="str">
            <v>25-30</v>
          </cell>
          <cell r="B4600" t="str">
            <v xml:space="preserve">Add to item 25-25 through to 25-28 if fixed in rock. </v>
          </cell>
          <cell r="D4600" t="str">
            <v>Each</v>
          </cell>
          <cell r="E4600" t="str">
            <v>25-30</v>
          </cell>
          <cell r="F4600">
            <v>1064.6400000000001</v>
          </cell>
        </row>
        <row r="4601">
          <cell r="B4601" t="str">
            <v>Cross Arms</v>
          </cell>
        </row>
        <row r="4602">
          <cell r="A4602" t="str">
            <v>25-31</v>
          </cell>
          <cell r="B4602" t="str">
            <v>Cross arms galvanised channels iron with clamps washer bolts and nuts etc. Type A S/F.</v>
          </cell>
          <cell r="D4602" t="str">
            <v>Each</v>
          </cell>
          <cell r="E4602" t="str">
            <v>25-31</v>
          </cell>
          <cell r="F4602">
            <v>4051.21</v>
          </cell>
        </row>
        <row r="4603">
          <cell r="A4603" t="str">
            <v>25-32</v>
          </cell>
          <cell r="B4603" t="str">
            <v>Cross arms galvanised channels iron with clamps washer bolts and nuts etc. Type B S/F.</v>
          </cell>
          <cell r="D4603" t="str">
            <v>Each</v>
          </cell>
          <cell r="E4603" t="str">
            <v>25-32</v>
          </cell>
          <cell r="F4603">
            <v>3938.82</v>
          </cell>
        </row>
        <row r="4604">
          <cell r="A4604" t="str">
            <v>25-33</v>
          </cell>
          <cell r="B4604" t="str">
            <v>Cross arms galvanised channels iron with clamps washer bolts and nuts etc. Type C S/F.</v>
          </cell>
          <cell r="D4604" t="str">
            <v>Each</v>
          </cell>
          <cell r="E4604" t="str">
            <v>25-33</v>
          </cell>
          <cell r="F4604">
            <v>3632.74</v>
          </cell>
        </row>
        <row r="4605">
          <cell r="A4605" t="str">
            <v>25-34</v>
          </cell>
          <cell r="B4605" t="str">
            <v>Cross arms galvanised channels iron with clamps washer bolts and nuts etc. Type D S/F.</v>
          </cell>
          <cell r="D4605" t="str">
            <v>Each</v>
          </cell>
          <cell r="E4605" t="str">
            <v>25-34</v>
          </cell>
          <cell r="F4605">
            <v>3336.71</v>
          </cell>
        </row>
        <row r="4606">
          <cell r="A4606" t="str">
            <v>25-35</v>
          </cell>
          <cell r="B4606" t="str">
            <v>Cross arms galvanised channels iron with clamps washer bolts and nuts etc. Type E S/F.</v>
          </cell>
          <cell r="D4606" t="str">
            <v>Each</v>
          </cell>
          <cell r="E4606" t="str">
            <v>25-35</v>
          </cell>
          <cell r="F4606">
            <v>3153.06</v>
          </cell>
        </row>
        <row r="4607">
          <cell r="A4607" t="str">
            <v>25-36</v>
          </cell>
          <cell r="B4607" t="str">
            <v>Cross arms for service bracket 610mm long galvanised channels iron with clamps washer bolts and nuts etc. Type A S/F.</v>
          </cell>
          <cell r="D4607" t="str">
            <v>Each</v>
          </cell>
          <cell r="E4607" t="str">
            <v>25-36</v>
          </cell>
          <cell r="F4607">
            <v>1046.1600000000001</v>
          </cell>
        </row>
        <row r="4608">
          <cell r="A4608" t="str">
            <v>25-37</v>
          </cell>
          <cell r="B4608" t="str">
            <v>Fixing only of Cross arms galvanised channels iron with clamps washer bolts and nuts etc. Type A.</v>
          </cell>
          <cell r="D4608" t="str">
            <v>Each</v>
          </cell>
          <cell r="E4608" t="str">
            <v>25-37</v>
          </cell>
          <cell r="F4608">
            <v>255.88</v>
          </cell>
        </row>
        <row r="4609">
          <cell r="A4609" t="str">
            <v>25-38</v>
          </cell>
          <cell r="B4609" t="str">
            <v>Same as item 25-32 or 25-33 but fixing only.</v>
          </cell>
          <cell r="D4609" t="str">
            <v>Each</v>
          </cell>
          <cell r="E4609" t="str">
            <v>25-38</v>
          </cell>
          <cell r="F4609">
            <v>204.7</v>
          </cell>
        </row>
        <row r="4610">
          <cell r="A4610" t="str">
            <v>25-39</v>
          </cell>
          <cell r="B4610" t="str">
            <v>Same as item 25-34, 25-35 or 25-36 but fixing only.</v>
          </cell>
          <cell r="D4610" t="str">
            <v>Each</v>
          </cell>
          <cell r="E4610" t="str">
            <v>25-39</v>
          </cell>
          <cell r="F4610">
            <v>127.94</v>
          </cell>
        </row>
        <row r="4611">
          <cell r="A4611" t="str">
            <v>25-40</v>
          </cell>
          <cell r="B4611" t="str">
            <v>Add to item 25-31, 25-32, 25-33 or 25-38  if removal only</v>
          </cell>
          <cell r="D4611" t="str">
            <v>Each</v>
          </cell>
          <cell r="E4611" t="str">
            <v>25-40</v>
          </cell>
          <cell r="F4611">
            <v>204.7</v>
          </cell>
        </row>
        <row r="4612">
          <cell r="A4612" t="str">
            <v>25-41</v>
          </cell>
          <cell r="B4612" t="str">
            <v>Add to item 25-34,  25-36 or 25-39 if  if removal only</v>
          </cell>
          <cell r="D4612" t="str">
            <v>Each</v>
          </cell>
          <cell r="E4612" t="str">
            <v>25-41</v>
          </cell>
          <cell r="F4612">
            <v>127.94</v>
          </cell>
        </row>
        <row r="4613">
          <cell r="A4613" t="str">
            <v>25-42</v>
          </cell>
          <cell r="B4613" t="str">
            <v>Wooden Cross Arm 2.44 meter x 125mm x 100mm complete with bracket and bolt / nuts, oil dipped as spd for HT S/F.</v>
          </cell>
          <cell r="D4613" t="str">
            <v>Each</v>
          </cell>
          <cell r="E4613" t="str">
            <v>25-42</v>
          </cell>
          <cell r="F4613">
            <v>3135.74</v>
          </cell>
        </row>
        <row r="4614">
          <cell r="A4614" t="str">
            <v>25-43</v>
          </cell>
          <cell r="B4614" t="str">
            <v>Fixing only of Wooden cross arm 2.44 meter x 125mm x 100mm complete with bracket and bolt / nuts, oil dipped as spd for HT.</v>
          </cell>
          <cell r="D4614" t="str">
            <v>Each</v>
          </cell>
          <cell r="E4614" t="str">
            <v>25-43</v>
          </cell>
          <cell r="F4614">
            <v>319.85000000000002</v>
          </cell>
        </row>
        <row r="4615">
          <cell r="A4615" t="str">
            <v>25-44</v>
          </cell>
          <cell r="B4615" t="str">
            <v>Add to item 25-42 or 25-43  if removal only</v>
          </cell>
          <cell r="D4615" t="str">
            <v>Each</v>
          </cell>
          <cell r="E4615" t="str">
            <v>25-44</v>
          </cell>
          <cell r="F4615">
            <v>319.85000000000002</v>
          </cell>
        </row>
        <row r="4616">
          <cell r="B4616" t="str">
            <v>Painting</v>
          </cell>
        </row>
        <row r="4617">
          <cell r="A4617" t="str">
            <v>25-45</v>
          </cell>
          <cell r="B4617" t="str">
            <v>Painting of steel, pole tubular and other type excluding cross arms upto 12M long incl anti corrosive paint (First coat new or old work).</v>
          </cell>
          <cell r="D4617" t="str">
            <v>Each</v>
          </cell>
          <cell r="E4617" t="str">
            <v>25-45</v>
          </cell>
          <cell r="F4617">
            <v>878.44</v>
          </cell>
        </row>
        <row r="4618">
          <cell r="A4618" t="str">
            <v>25-46</v>
          </cell>
          <cell r="B4618" t="str">
            <v>Painting of steel, pole tubular and other type excluding cross arms upto 12.00 meter long incl without anti corrosive paint (First coat new or old work).</v>
          </cell>
          <cell r="D4618" t="str">
            <v>Each</v>
          </cell>
          <cell r="E4618" t="str">
            <v>25-46</v>
          </cell>
          <cell r="F4618">
            <v>538.69000000000005</v>
          </cell>
        </row>
        <row r="4619">
          <cell r="A4619" t="str">
            <v>25-47</v>
          </cell>
          <cell r="B4619" t="str">
            <v>Painting of steel, pole tubular and other type excluding cross arms upto 12.00 meter long incl anti corrosive paint (Second and subsequent coat, new or old work).</v>
          </cell>
          <cell r="D4619" t="str">
            <v>Each</v>
          </cell>
          <cell r="E4619" t="str">
            <v>25-47</v>
          </cell>
          <cell r="F4619">
            <v>400.4</v>
          </cell>
        </row>
        <row r="4620">
          <cell r="A4620" t="str">
            <v>25-48</v>
          </cell>
          <cell r="B4620" t="str">
            <v>Painting of steel, pole tubular and other type excluding cross arms upto 12.00 meter long incl without anti corrosive paint (Second and subsequent coat new or old work).</v>
          </cell>
          <cell r="D4620" t="str">
            <v>Each</v>
          </cell>
          <cell r="E4620" t="str">
            <v>25-48</v>
          </cell>
          <cell r="F4620">
            <v>416.26</v>
          </cell>
        </row>
        <row r="4621">
          <cell r="A4621" t="str">
            <v>25-49</v>
          </cell>
          <cell r="B4621" t="str">
            <v>Painting of service pole (First Coat, new or old work).</v>
          </cell>
          <cell r="D4621" t="str">
            <v>Each</v>
          </cell>
          <cell r="E4621" t="str">
            <v>25-49</v>
          </cell>
          <cell r="F4621">
            <v>321.64999999999998</v>
          </cell>
        </row>
        <row r="4622">
          <cell r="A4622" t="str">
            <v>25-50</v>
          </cell>
          <cell r="B4622" t="str">
            <v>Painting of service pole (Second and subsequent Coat, new or old work).</v>
          </cell>
          <cell r="D4622" t="str">
            <v>Each</v>
          </cell>
          <cell r="E4622" t="str">
            <v>25-50</v>
          </cell>
          <cell r="F4622">
            <v>266.41000000000003</v>
          </cell>
        </row>
        <row r="4623">
          <cell r="B4623" t="str">
            <v>Aerial Lines/ Overhead Lines Insulators</v>
          </cell>
        </row>
        <row r="4624">
          <cell r="A4624" t="str">
            <v>25-51</v>
          </cell>
          <cell r="B4624" t="str">
            <v>Insulators, pin type LT complete with pin, nuts and washers, S/F.</v>
          </cell>
          <cell r="D4624" t="str">
            <v>Each</v>
          </cell>
          <cell r="E4624" t="str">
            <v>25-51</v>
          </cell>
          <cell r="F4624">
            <v>444.05</v>
          </cell>
        </row>
        <row r="4625">
          <cell r="A4625" t="str">
            <v>25-52</v>
          </cell>
          <cell r="B4625" t="str">
            <v>Insulators, pin type HT upto11 KV complete with pin, nuts and washers, S/F.</v>
          </cell>
          <cell r="D4625" t="str">
            <v>Each</v>
          </cell>
          <cell r="E4625" t="str">
            <v>25-52</v>
          </cell>
          <cell r="F4625">
            <v>604.30999999999995</v>
          </cell>
        </row>
        <row r="4626">
          <cell r="A4626" t="str">
            <v>25-53</v>
          </cell>
          <cell r="B4626" t="str">
            <v>Insulator shackle complete with D iron or suitable arrangements/strap LT S/F.</v>
          </cell>
          <cell r="D4626" t="str">
            <v>Each</v>
          </cell>
          <cell r="E4626" t="str">
            <v>25-53</v>
          </cell>
          <cell r="F4626">
            <v>470.74</v>
          </cell>
        </row>
        <row r="4627">
          <cell r="A4627" t="str">
            <v>25-54</v>
          </cell>
          <cell r="B4627" t="str">
            <v>Disc insulator HT complete with pin, nuts washers etc. 11 KV S/F.</v>
          </cell>
          <cell r="D4627" t="str">
            <v>Each</v>
          </cell>
          <cell r="E4627" t="str">
            <v>25-54</v>
          </cell>
          <cell r="F4627">
            <v>1245.3599999999999</v>
          </cell>
        </row>
        <row r="4628">
          <cell r="A4628" t="str">
            <v>25-55</v>
          </cell>
          <cell r="B4628" t="str">
            <v>Double Disc insulator HT complete with pin, nuts washers etc. 11 KV S/F.</v>
          </cell>
          <cell r="D4628" t="str">
            <v>Each</v>
          </cell>
          <cell r="E4628" t="str">
            <v>25-55</v>
          </cell>
          <cell r="F4628">
            <v>2337.19</v>
          </cell>
        </row>
        <row r="4629">
          <cell r="A4629" t="str">
            <v>25-56</v>
          </cell>
          <cell r="B4629" t="str">
            <v>Fixing only of Insulators, pin type LT complete with pin, nuts and washers.</v>
          </cell>
          <cell r="D4629" t="str">
            <v>Each</v>
          </cell>
          <cell r="E4629" t="str">
            <v>25-56</v>
          </cell>
          <cell r="F4629">
            <v>76.760000000000005</v>
          </cell>
        </row>
        <row r="4630">
          <cell r="A4630" t="str">
            <v>25-57</v>
          </cell>
          <cell r="B4630" t="str">
            <v xml:space="preserve">Fixing only of Insulators, pin type HT upt 11 KV complete with pin, nuts and washers, </v>
          </cell>
          <cell r="D4630" t="str">
            <v>Each</v>
          </cell>
          <cell r="E4630" t="str">
            <v>25-57</v>
          </cell>
          <cell r="F4630">
            <v>102.35</v>
          </cell>
        </row>
        <row r="4631">
          <cell r="A4631" t="str">
            <v>25-58</v>
          </cell>
          <cell r="B4631" t="str">
            <v>Fixing only of Insulator shackle complete with D iron or suitable arrangements/strap LT .</v>
          </cell>
          <cell r="D4631" t="str">
            <v>Each</v>
          </cell>
          <cell r="E4631" t="str">
            <v>25-58</v>
          </cell>
          <cell r="F4631">
            <v>127.94</v>
          </cell>
        </row>
        <row r="4632">
          <cell r="A4632" t="str">
            <v>25-59</v>
          </cell>
          <cell r="B4632" t="str">
            <v>Fixing only of Disc insulator HT complete with pin, nuts washers etc. 11 KV .</v>
          </cell>
          <cell r="D4632" t="str">
            <v>Each</v>
          </cell>
          <cell r="E4632" t="str">
            <v>25-59</v>
          </cell>
          <cell r="F4632">
            <v>204.7</v>
          </cell>
        </row>
        <row r="4633">
          <cell r="A4633" t="str">
            <v>25-60</v>
          </cell>
          <cell r="B4633" t="str">
            <v>Fixing only of Double Disc insulator HT complete with pin, nuts washers etc. 11 KV .</v>
          </cell>
          <cell r="D4633" t="str">
            <v>Each</v>
          </cell>
          <cell r="E4633" t="str">
            <v>25-60</v>
          </cell>
          <cell r="F4633">
            <v>255.68</v>
          </cell>
        </row>
        <row r="4634">
          <cell r="A4634" t="str">
            <v>25-61</v>
          </cell>
          <cell r="B4634" t="str">
            <v>Add to item 25-51 or 25-56 if  if removal only</v>
          </cell>
          <cell r="D4634" t="str">
            <v>Each</v>
          </cell>
          <cell r="E4634" t="str">
            <v>25-61</v>
          </cell>
          <cell r="F4634">
            <v>58.15</v>
          </cell>
        </row>
        <row r="4635">
          <cell r="A4635" t="str">
            <v>25-62</v>
          </cell>
          <cell r="B4635" t="str">
            <v>Add to item 25-52, 25-53, 25-57 or 25-58  if removal only</v>
          </cell>
          <cell r="D4635" t="str">
            <v>Each</v>
          </cell>
          <cell r="E4635" t="str">
            <v>25-62</v>
          </cell>
          <cell r="F4635">
            <v>101.78</v>
          </cell>
        </row>
        <row r="4636">
          <cell r="A4636" t="str">
            <v>25-63</v>
          </cell>
          <cell r="B4636" t="str">
            <v>Add to item 25-54, 25-55, 25-59 or 25-60  if removal only</v>
          </cell>
          <cell r="D4636" t="str">
            <v>Each</v>
          </cell>
          <cell r="E4636" t="str">
            <v>25-63</v>
          </cell>
          <cell r="F4636">
            <v>204.7</v>
          </cell>
        </row>
        <row r="4637">
          <cell r="B4637" t="str">
            <v>Stays</v>
          </cell>
        </row>
        <row r="4638">
          <cell r="A4638" t="str">
            <v>25-64</v>
          </cell>
          <cell r="B4638" t="str">
            <v xml:space="preserve">Provision and fixing stay assembly, stay wire (7/10 SWG), stay clamps incl setting in earth with CC type C complete upto 13.75 meters in length. </v>
          </cell>
          <cell r="D4638" t="str">
            <v>Each</v>
          </cell>
          <cell r="E4638" t="str">
            <v>25-64</v>
          </cell>
          <cell r="F4638">
            <v>6559.85</v>
          </cell>
        </row>
        <row r="4639">
          <cell r="A4639" t="str">
            <v>25-65</v>
          </cell>
          <cell r="B4639" t="str">
            <v>Provision of fixing stay flying complete with stay wire (7/10 SWG) stay assembly, upto 15 meters length.</v>
          </cell>
          <cell r="D4639" t="str">
            <v>Each</v>
          </cell>
          <cell r="E4639" t="str">
            <v>25-65</v>
          </cell>
          <cell r="F4639">
            <v>4345.3900000000003</v>
          </cell>
        </row>
        <row r="4640">
          <cell r="A4640" t="str">
            <v>25-66</v>
          </cell>
          <cell r="B4640" t="str">
            <v>Fixing only of Provision and fixing stay assembly, stay wire (7/10 SWG), stay clamps incl setting in earth with CC type C complete upto 13.75 meters in length</v>
          </cell>
          <cell r="D4640" t="str">
            <v>Each</v>
          </cell>
          <cell r="E4640" t="str">
            <v>25-66</v>
          </cell>
          <cell r="F4640">
            <v>1789.97</v>
          </cell>
        </row>
        <row r="4641">
          <cell r="A4641" t="str">
            <v>25-67</v>
          </cell>
          <cell r="B4641" t="str">
            <v>Fixing only of Provision of fixing stay flying complete with stay wire (7/10 SWG) stay assembly, upto 15 meters length.</v>
          </cell>
          <cell r="D4641" t="str">
            <v>Each</v>
          </cell>
          <cell r="E4641" t="str">
            <v>25-67</v>
          </cell>
          <cell r="F4641">
            <v>1789.97</v>
          </cell>
        </row>
        <row r="4642">
          <cell r="A4642" t="str">
            <v>25-68</v>
          </cell>
          <cell r="B4642" t="str">
            <v>Add to item 25-64 or 25-67 if removal only</v>
          </cell>
          <cell r="D4642" t="str">
            <v>Each</v>
          </cell>
          <cell r="E4642" t="str">
            <v>25-68</v>
          </cell>
          <cell r="F4642">
            <v>639.70000000000005</v>
          </cell>
        </row>
        <row r="4643">
          <cell r="A4643" t="str">
            <v>25-69</v>
          </cell>
          <cell r="B4643" t="str">
            <v>Stringing, Straining, tensioning and binding copper conductor bare solid or stranded 10 SWG, S/F.</v>
          </cell>
          <cell r="D4643" t="str">
            <v>Meter</v>
          </cell>
          <cell r="E4643" t="str">
            <v>25-69</v>
          </cell>
          <cell r="F4643">
            <v>163.06</v>
          </cell>
        </row>
        <row r="4644">
          <cell r="A4644" t="str">
            <v>25-70</v>
          </cell>
          <cell r="B4644" t="str">
            <v>Stringing, Straining, tensioning and binding copper conductor bare solid or stranded 8 SWG, S/F.</v>
          </cell>
          <cell r="D4644" t="str">
            <v>Meter</v>
          </cell>
          <cell r="E4644" t="str">
            <v>25-70</v>
          </cell>
          <cell r="F4644">
            <v>189.99</v>
          </cell>
        </row>
        <row r="4645">
          <cell r="A4645" t="str">
            <v>25-71</v>
          </cell>
          <cell r="B4645" t="str">
            <v>Stringing, Straining, tensioning and binding copper conductor bare solid or stranded 6 SWG, S/F.</v>
          </cell>
          <cell r="D4645" t="str">
            <v>Meter</v>
          </cell>
          <cell r="E4645" t="str">
            <v>25-71</v>
          </cell>
          <cell r="F4645">
            <v>226.18</v>
          </cell>
        </row>
        <row r="4646">
          <cell r="A4646" t="str">
            <v>25-72</v>
          </cell>
          <cell r="B4646" t="str">
            <v>Stringing, Straining, tensioning and binding copper conductor bare solid or stranded 4 SWG, S/F.</v>
          </cell>
          <cell r="D4646" t="str">
            <v>Meter</v>
          </cell>
          <cell r="E4646" t="str">
            <v>25-72</v>
          </cell>
          <cell r="F4646">
            <v>268.02</v>
          </cell>
        </row>
        <row r="4647">
          <cell r="A4647" t="str">
            <v>25-73</v>
          </cell>
          <cell r="B4647" t="str">
            <v>Stringing, Straining, tensioning and binding copper conductor bare solid or stranded 2 SWG, S/F.</v>
          </cell>
          <cell r="D4647" t="str">
            <v>Meter</v>
          </cell>
          <cell r="E4647" t="str">
            <v>25-73</v>
          </cell>
          <cell r="F4647">
            <v>336.8</v>
          </cell>
        </row>
        <row r="4648">
          <cell r="A4648" t="str">
            <v>25-74</v>
          </cell>
          <cell r="B4648" t="str">
            <v>Stringing, Straining, tensioning and binding copper conductor bare solid or stranded 1 SWG, S/F.</v>
          </cell>
          <cell r="D4648" t="str">
            <v>Meter</v>
          </cell>
          <cell r="E4648" t="str">
            <v>25-74</v>
          </cell>
          <cell r="F4648">
            <v>400.69</v>
          </cell>
        </row>
        <row r="4649">
          <cell r="A4649" t="str">
            <v>25-75</v>
          </cell>
          <cell r="B4649" t="str">
            <v>Stringing, Straining, tensioning and binding copper conductor bare solid or stranded 1/0 SWG, S/F.</v>
          </cell>
          <cell r="D4649" t="str">
            <v>Meter</v>
          </cell>
          <cell r="E4649" t="str">
            <v>25-75</v>
          </cell>
          <cell r="F4649">
            <v>830.42</v>
          </cell>
        </row>
        <row r="4650">
          <cell r="A4650" t="str">
            <v>25-76</v>
          </cell>
          <cell r="B4650" t="str">
            <v>Stringing, Straining, tensioning and binding copper conductor bare solid or stranded 2/0 SWG, S/F.</v>
          </cell>
          <cell r="D4650" t="str">
            <v>Meter</v>
          </cell>
          <cell r="E4650" t="str">
            <v>25-76</v>
          </cell>
          <cell r="F4650">
            <v>959.04</v>
          </cell>
        </row>
        <row r="4651">
          <cell r="A4651" t="str">
            <v>25-77</v>
          </cell>
          <cell r="B4651" t="str">
            <v>Stringing, Straining, tensioning and binding copper conductor bare solid or stranded 3/0 SWG, S/F.</v>
          </cell>
          <cell r="D4651" t="str">
            <v>Meter</v>
          </cell>
          <cell r="E4651" t="str">
            <v>25-77</v>
          </cell>
          <cell r="F4651">
            <v>1096.92</v>
          </cell>
        </row>
        <row r="4652">
          <cell r="A4652" t="str">
            <v>25-78</v>
          </cell>
          <cell r="B4652" t="str">
            <v>Stringing, Straining, tensioning and binding copper conductor bare solid or stranded 4/0 SWG, S/F.</v>
          </cell>
          <cell r="D4652" t="str">
            <v>Meter</v>
          </cell>
          <cell r="E4652" t="str">
            <v>25-78</v>
          </cell>
          <cell r="F4652">
            <v>1258.3800000000001</v>
          </cell>
        </row>
        <row r="4653">
          <cell r="A4653" t="str">
            <v>25-79</v>
          </cell>
          <cell r="B4653" t="str">
            <v>Stringing, Straining, tensioning and binding copper conductor bare solid or stranded 70mm2 SWG, S/F.</v>
          </cell>
          <cell r="D4653" t="str">
            <v>Meter</v>
          </cell>
          <cell r="E4653" t="str">
            <v>25-79</v>
          </cell>
          <cell r="F4653">
            <v>940.48</v>
          </cell>
        </row>
        <row r="4654">
          <cell r="A4654" t="str">
            <v>25-80</v>
          </cell>
          <cell r="B4654" t="str">
            <v>Stringing, Straining, tensioning and binding copper conductor bare solid or stranded 95mm2 SWG, S/F.</v>
          </cell>
          <cell r="D4654" t="str">
            <v>Meter</v>
          </cell>
          <cell r="E4654" t="str">
            <v>25-80</v>
          </cell>
          <cell r="F4654">
            <v>1349.62</v>
          </cell>
        </row>
        <row r="4655">
          <cell r="A4655" t="str">
            <v>25-81</v>
          </cell>
          <cell r="B4655" t="str">
            <v>Stringing, Straining, tensioning and binding copper conductor bare solid or stranded 120mm2 SWG, S/F.</v>
          </cell>
          <cell r="D4655" t="str">
            <v>Meter</v>
          </cell>
          <cell r="E4655" t="str">
            <v>25-81</v>
          </cell>
          <cell r="F4655">
            <v>1533.26</v>
          </cell>
        </row>
        <row r="4656">
          <cell r="A4656" t="str">
            <v>25-82</v>
          </cell>
          <cell r="B4656" t="str">
            <v>Stringing, Straining, tensioning and binding copper conductor bare solid or stranded 150mm2 SWG, S/F.</v>
          </cell>
          <cell r="D4656" t="str">
            <v>Meter</v>
          </cell>
          <cell r="E4656" t="str">
            <v>25-82</v>
          </cell>
          <cell r="F4656">
            <v>2251.89</v>
          </cell>
        </row>
        <row r="4657">
          <cell r="A4657" t="str">
            <v>25-83</v>
          </cell>
          <cell r="B4657" t="str">
            <v>Stringing, Straining, tensioning and binding MS medium drwan galvanzed wire 10 SWG, S/F.</v>
          </cell>
          <cell r="D4657" t="str">
            <v>Meter</v>
          </cell>
          <cell r="E4657" t="str">
            <v>25-83</v>
          </cell>
          <cell r="F4657">
            <v>38.159999999999997</v>
          </cell>
        </row>
        <row r="4658">
          <cell r="A4658" t="str">
            <v>25-84</v>
          </cell>
          <cell r="B4658" t="str">
            <v>Stringing, Straining, tensioning and binding MS medium drwan galvanzed wire 8 SWG, S/F.</v>
          </cell>
          <cell r="D4658" t="str">
            <v>Meter</v>
          </cell>
          <cell r="E4658" t="str">
            <v>25-84</v>
          </cell>
          <cell r="F4658">
            <v>50.86</v>
          </cell>
        </row>
        <row r="4659">
          <cell r="A4659" t="str">
            <v>25-85</v>
          </cell>
          <cell r="B4659" t="str">
            <v>Stringing, Straining, tensioning and binding MS medium drwan galvanzed wire 6 SWG, S/F.</v>
          </cell>
          <cell r="D4659" t="str">
            <v>Meter</v>
          </cell>
          <cell r="E4659" t="str">
            <v>25-85</v>
          </cell>
          <cell r="F4659">
            <v>66.66</v>
          </cell>
        </row>
        <row r="4660">
          <cell r="B4660" t="str">
            <v>Aluminium Conductor</v>
          </cell>
        </row>
        <row r="4661">
          <cell r="A4661" t="str">
            <v>25-86</v>
          </cell>
          <cell r="B4661" t="str">
            <v>Stringing, straining, tensioning and binding aluminum conductor steel reinforced (ACSR) 6/.083 aluminium and 1/.083 steel (squirrel) S/F.</v>
          </cell>
          <cell r="D4661" t="str">
            <v>Meter</v>
          </cell>
          <cell r="E4661" t="str">
            <v>25-86</v>
          </cell>
          <cell r="F4661">
            <v>139.59</v>
          </cell>
        </row>
        <row r="4662">
          <cell r="A4662" t="str">
            <v>25-87</v>
          </cell>
          <cell r="B4662" t="str">
            <v>Stringing, straining, tensioning and binding aluminum conductor steel reinforced (ACSR) 6/.132 aluminium and 1/.132 steel (rabbit) S/F.</v>
          </cell>
          <cell r="D4662" t="str">
            <v>Meter</v>
          </cell>
          <cell r="E4662" t="str">
            <v>25-87</v>
          </cell>
          <cell r="F4662">
            <v>163.82</v>
          </cell>
        </row>
        <row r="4663">
          <cell r="A4663" t="str">
            <v>25-88</v>
          </cell>
          <cell r="B4663" t="str">
            <v>Stringing, straining, tensioning and binding aluminum conductor steel reinforced (ACSR) 6/.183 aluminium and 1/.183 steel (dog) S/F.</v>
          </cell>
          <cell r="D4663" t="str">
            <v>Meter</v>
          </cell>
          <cell r="E4663" t="str">
            <v>25-88</v>
          </cell>
          <cell r="F4663">
            <v>290.87</v>
          </cell>
        </row>
        <row r="4664">
          <cell r="A4664" t="str">
            <v>25-89</v>
          </cell>
          <cell r="B4664" t="str">
            <v>Same as item 25-69 to 25-73 but fixing only.</v>
          </cell>
          <cell r="D4664" t="str">
            <v>Meter</v>
          </cell>
          <cell r="E4664" t="str">
            <v>25-89</v>
          </cell>
          <cell r="F4664">
            <v>46.06</v>
          </cell>
        </row>
        <row r="4665">
          <cell r="A4665" t="str">
            <v>25-90</v>
          </cell>
          <cell r="B4665" t="str">
            <v>Same as item 25-74 to 25-76 but fixing only.</v>
          </cell>
          <cell r="D4665" t="str">
            <v>Meter</v>
          </cell>
          <cell r="E4665" t="str">
            <v>25-90</v>
          </cell>
          <cell r="F4665">
            <v>63.97</v>
          </cell>
        </row>
        <row r="4666">
          <cell r="A4666" t="str">
            <v>25-91</v>
          </cell>
          <cell r="B4666" t="str">
            <v>Same as item 25-77 to 25-82 but fixing only.</v>
          </cell>
          <cell r="D4666" t="str">
            <v>Meter</v>
          </cell>
          <cell r="E4666" t="str">
            <v>25-91</v>
          </cell>
          <cell r="F4666">
            <v>92.12</v>
          </cell>
        </row>
        <row r="4667">
          <cell r="A4667" t="str">
            <v>25-92</v>
          </cell>
          <cell r="B4667" t="str">
            <v>Same as item 25-83 to 25-85 but fixing only.</v>
          </cell>
          <cell r="D4667" t="str">
            <v>Meter</v>
          </cell>
          <cell r="E4667" t="str">
            <v>25-92</v>
          </cell>
          <cell r="F4667">
            <v>35.82</v>
          </cell>
        </row>
        <row r="4668">
          <cell r="A4668" t="str">
            <v>25-93</v>
          </cell>
          <cell r="B4668" t="str">
            <v>Same as item 25-86 to 25-88 but fixing only.</v>
          </cell>
          <cell r="D4668" t="str">
            <v>Meter</v>
          </cell>
          <cell r="E4668" t="str">
            <v>25-93</v>
          </cell>
          <cell r="F4668">
            <v>76.760000000000005</v>
          </cell>
        </row>
        <row r="4669">
          <cell r="A4669" t="str">
            <v>25-94</v>
          </cell>
          <cell r="B4669" t="str">
            <v>Add to item 25-69 to 25-73 or 25-89 if removal only</v>
          </cell>
          <cell r="D4669" t="str">
            <v>Meter</v>
          </cell>
          <cell r="E4669" t="str">
            <v>25-94</v>
          </cell>
          <cell r="F4669">
            <v>45.95</v>
          </cell>
        </row>
        <row r="4670">
          <cell r="A4670" t="str">
            <v>25-95</v>
          </cell>
          <cell r="B4670" t="str">
            <v>Add to item 25-74 to 25-76 or 25-90 if removal only</v>
          </cell>
          <cell r="D4670" t="str">
            <v>Meter</v>
          </cell>
          <cell r="E4670" t="str">
            <v>25-95</v>
          </cell>
          <cell r="F4670">
            <v>63.74</v>
          </cell>
        </row>
        <row r="4671">
          <cell r="A4671" t="str">
            <v>25-96</v>
          </cell>
          <cell r="B4671" t="str">
            <v>Add to item 25-77 to 25-82 or 25-91 if removal only</v>
          </cell>
          <cell r="D4671" t="str">
            <v>Meter</v>
          </cell>
          <cell r="E4671" t="str">
            <v>25-96</v>
          </cell>
          <cell r="F4671">
            <v>92.12</v>
          </cell>
        </row>
        <row r="4672">
          <cell r="A4672" t="str">
            <v>25-97</v>
          </cell>
          <cell r="B4672" t="str">
            <v>Add to item 25-83 to 25-85 or 25-92 if removal only</v>
          </cell>
          <cell r="D4672" t="str">
            <v>Meter</v>
          </cell>
          <cell r="E4672" t="str">
            <v>25-97</v>
          </cell>
          <cell r="F4672">
            <v>35.82</v>
          </cell>
        </row>
        <row r="4673">
          <cell r="A4673" t="str">
            <v>25-98</v>
          </cell>
          <cell r="B4673" t="str">
            <v>Add to item 25-86 to 25-88 or 25-93 if removal only</v>
          </cell>
          <cell r="D4673" t="str">
            <v>Meter</v>
          </cell>
          <cell r="E4673" t="str">
            <v>25-98</v>
          </cell>
          <cell r="F4673">
            <v>76.760000000000005</v>
          </cell>
        </row>
        <row r="4674">
          <cell r="B4674" t="str">
            <v>Cable Electric- HT</v>
          </cell>
        </row>
        <row r="4675">
          <cell r="A4675" t="str">
            <v>25-99</v>
          </cell>
          <cell r="B4675" t="str">
            <v>Cable electric HT 11 KV stranded aluminium conductor XLPE  insulated extruded PVC badded steel wire armoured and PVC sheathed overall 3 core 16 mm2 laid in trenches complete with bricks, sand (exclusive of cost of excavation), S/F.</v>
          </cell>
          <cell r="D4675" t="str">
            <v>Meter</v>
          </cell>
          <cell r="E4675" t="str">
            <v>25-99</v>
          </cell>
          <cell r="F4675">
            <v>1649.55</v>
          </cell>
        </row>
        <row r="4676">
          <cell r="A4676" t="str">
            <v>25-100</v>
          </cell>
          <cell r="B4676" t="str">
            <v>Cable electric HT 11 KV stranded aluminium conductor XLPE  insulated extruded PVC badded steel wire armoured and PVC sheathed overall 3 core 25 mm2 laid in trenches complete with bricks, sand (exclusive of cost of excavation), S/F.</v>
          </cell>
          <cell r="D4676" t="str">
            <v>Meter</v>
          </cell>
          <cell r="E4676" t="str">
            <v>25-100</v>
          </cell>
          <cell r="F4676">
            <v>1840.12</v>
          </cell>
        </row>
        <row r="4677">
          <cell r="A4677" t="str">
            <v>25-101</v>
          </cell>
          <cell r="B4677" t="str">
            <v>Cable electric HT 11 KV stranded aluminium conductor XLPE  insulated extruded PVC badded steel wire armoured and PVC sheathed overall 3 core 35 mm2 laid in trenches complete with bricks, sand (exclusive of cost of excavation), S/F.</v>
          </cell>
          <cell r="D4677" t="str">
            <v>Meter</v>
          </cell>
          <cell r="E4677" t="str">
            <v>25-101</v>
          </cell>
          <cell r="F4677">
            <v>2171.5</v>
          </cell>
        </row>
        <row r="4678">
          <cell r="A4678" t="str">
            <v>25-102</v>
          </cell>
          <cell r="B4678" t="str">
            <v>Cable electric HT 11 KV stranded aluminium conductor XLPE  insulated extruded PVC badded steel wire armoured and PVC sheathed overall 3 core 50 mm2 laid in trenches complete with bricks, sand (exclusive of cost of excavation), S/F.</v>
          </cell>
          <cell r="D4678" t="str">
            <v>Meter</v>
          </cell>
          <cell r="E4678" t="str">
            <v>25-102</v>
          </cell>
          <cell r="F4678">
            <v>2314.7399999999998</v>
          </cell>
        </row>
        <row r="4679">
          <cell r="A4679" t="str">
            <v>25-103</v>
          </cell>
          <cell r="B4679" t="str">
            <v>Cable electric HT 11 KV stranded aluminium conductor XLPE  insulated extruded PVC badded steel wire armoured and PVC sheathed overall 3 core 70 mm2 laid in trenches complete with bricks, sand (exclusive of cost of excavation), S/F.</v>
          </cell>
          <cell r="D4679" t="str">
            <v>Meter</v>
          </cell>
          <cell r="E4679" t="str">
            <v>25-103</v>
          </cell>
          <cell r="F4679">
            <v>2620.81</v>
          </cell>
        </row>
        <row r="4680">
          <cell r="A4680" t="str">
            <v>25-104</v>
          </cell>
          <cell r="B4680" t="str">
            <v>Cable electric HT 11 KV stranded aluminium conductor XLPE  insulated extruded PVC badded steel wier armoured and PVC sheathed overall 3 core 95 mm2 laid in trenches complete with bricks, sand (exclusive of cost of excavation), S/F.</v>
          </cell>
          <cell r="D4680" t="str">
            <v>Meter</v>
          </cell>
          <cell r="E4680" t="str">
            <v>25-104</v>
          </cell>
          <cell r="F4680">
            <v>2957.49</v>
          </cell>
        </row>
        <row r="4681">
          <cell r="A4681" t="str">
            <v>25-105</v>
          </cell>
          <cell r="B4681" t="str">
            <v>Cable electric HT 11 KV stranded aluminium conductor XLPE  insulated extruded PVC badded steel wire armoured and PVC sheathed overall 3 core 120 mm2 laid in trenches complete with bricks, sand (exclusive of cost of excavation), S/F.</v>
          </cell>
          <cell r="D4681" t="str">
            <v>Meter</v>
          </cell>
          <cell r="E4681" t="str">
            <v>25-105</v>
          </cell>
          <cell r="F4681">
            <v>3263.57</v>
          </cell>
        </row>
        <row r="4682">
          <cell r="A4682" t="str">
            <v>25-106</v>
          </cell>
          <cell r="B4682" t="str">
            <v>Cable electric HT 11 KV stranded aluminium conductor XLPE  insulated extruded PVC badded steel wire armoured and PVC sheathed overall 3 core 16 mm2 laid in GI RCC Pipe duct (exclusive of cost of Pipe/duct), S/F.</v>
          </cell>
          <cell r="D4682" t="str">
            <v>Meter</v>
          </cell>
          <cell r="E4682" t="str">
            <v>25-106</v>
          </cell>
          <cell r="F4682">
            <v>1435.64</v>
          </cell>
        </row>
        <row r="4683">
          <cell r="A4683" t="str">
            <v>25-107</v>
          </cell>
          <cell r="B4683" t="str">
            <v>Cable electric HT 11 KV stranded aluminium conductor XLPE  insulated extruded PVC badded steel wire armoured and PVC sheathed overall 3 core 25 mm2 laid in GI RCC Pipe duct (exclusive of cost of Pipe/duct), S/F.</v>
          </cell>
          <cell r="D4683" t="str">
            <v>Meter</v>
          </cell>
          <cell r="E4683" t="str">
            <v>25-107</v>
          </cell>
          <cell r="F4683">
            <v>1619.28</v>
          </cell>
        </row>
        <row r="4684">
          <cell r="A4684" t="str">
            <v>25-108</v>
          </cell>
          <cell r="B4684" t="str">
            <v>Cable electric HT 11 KV stranded aluminium conductor XLPE  insulated extruded PVC badded steel wire armoured and PVC sheathed overall 3 core 35 mm2 laid in GI RCC Pipe duct (exclusive of cost of Pipe/duct), S/F.</v>
          </cell>
          <cell r="D4684" t="str">
            <v>Meter</v>
          </cell>
          <cell r="E4684" t="str">
            <v>25-108</v>
          </cell>
          <cell r="F4684">
            <v>1943.72</v>
          </cell>
        </row>
        <row r="4685">
          <cell r="A4685" t="str">
            <v>25-109</v>
          </cell>
          <cell r="B4685" t="str">
            <v>Cable electric HT 11 KV stranded aluminium conductor XLPE  insulated extruded PVC badded steel wire armoured and PVC sheathed overall 3 core 50 mm2 laid in GI RCC Pipe duct (exclusive of cost of Pipe/duct), S/F.</v>
          </cell>
          <cell r="D4685" t="str">
            <v>Meter</v>
          </cell>
          <cell r="E4685" t="str">
            <v>25-109</v>
          </cell>
          <cell r="F4685">
            <v>2066.15</v>
          </cell>
        </row>
        <row r="4686">
          <cell r="A4686" t="str">
            <v>25-110</v>
          </cell>
          <cell r="B4686" t="str">
            <v>Cable electric HT 11 KV stranded aluminium conductor XLPE  insulated extruded PVC badded steel wire armoured and PVC sheathed overall 3 core 70 mm2 laid in GI RCC Pipe duct (exclusive of cost of Pipe/duct), S/F.</v>
          </cell>
          <cell r="D4686" t="str">
            <v>Meter</v>
          </cell>
          <cell r="E4686" t="str">
            <v>25-110</v>
          </cell>
          <cell r="F4686">
            <v>2372.23</v>
          </cell>
        </row>
        <row r="4687">
          <cell r="A4687" t="str">
            <v>25-111</v>
          </cell>
          <cell r="B4687" t="str">
            <v>Cable electric HT 11 KV stranded aluminium conductor XLPE  insulated extruded PVC badded steel wire armoured and PVC sheathed overall 3 core 95 mm2 laid in GI RCC Pipe duct (exclusive of cost of Pipe/duct), S/F.</v>
          </cell>
          <cell r="D4687" t="str">
            <v>Meter</v>
          </cell>
          <cell r="E4687" t="str">
            <v>25-111</v>
          </cell>
          <cell r="F4687">
            <v>2708.91</v>
          </cell>
        </row>
        <row r="4688">
          <cell r="A4688" t="str">
            <v>25-112</v>
          </cell>
          <cell r="B4688" t="str">
            <v>Cable electric HT 11 KV stranded aluminium conductor XLPE  insulated extruded PVC badded steel wire armoured and PVC sheathed overall 3 core 120 mm2 laid in GI RCC Pipe duct (exclusive of cost of Pipe/duct), S/F.</v>
          </cell>
          <cell r="D4688" t="str">
            <v>Meter</v>
          </cell>
          <cell r="E4688" t="str">
            <v>25-112</v>
          </cell>
          <cell r="F4688">
            <v>3014.99</v>
          </cell>
        </row>
        <row r="4689">
          <cell r="A4689" t="str">
            <v>25-113</v>
          </cell>
          <cell r="B4689" t="str">
            <v>Same as item 25-99 to 25-105 but fixing only.</v>
          </cell>
          <cell r="D4689" t="str">
            <v>Meter</v>
          </cell>
          <cell r="E4689" t="str">
            <v>25-113</v>
          </cell>
          <cell r="F4689">
            <v>294.64</v>
          </cell>
        </row>
        <row r="4690">
          <cell r="A4690" t="str">
            <v>25-114</v>
          </cell>
          <cell r="B4690" t="str">
            <v>Same as item 25-106 to 25-112 but fixing only.</v>
          </cell>
          <cell r="D4690" t="str">
            <v>Meter</v>
          </cell>
          <cell r="E4690" t="str">
            <v>25-114</v>
          </cell>
          <cell r="F4690">
            <v>46.06</v>
          </cell>
        </row>
        <row r="4691">
          <cell r="A4691" t="str">
            <v>25-115</v>
          </cell>
          <cell r="B4691" t="str">
            <v>Add to item 25-99 to 25-105 or 25-113 if removal only</v>
          </cell>
          <cell r="D4691" t="str">
            <v>Meter</v>
          </cell>
          <cell r="E4691" t="str">
            <v>25-115</v>
          </cell>
          <cell r="F4691">
            <v>52.77</v>
          </cell>
        </row>
        <row r="4692">
          <cell r="A4692" t="str">
            <v>25-116</v>
          </cell>
          <cell r="B4692" t="str">
            <v>Add to item 25-106 to 25-112 or 25-114 if removal only</v>
          </cell>
          <cell r="D4692" t="str">
            <v>Meter</v>
          </cell>
          <cell r="E4692" t="str">
            <v>25-116</v>
          </cell>
          <cell r="F4692">
            <v>46.06</v>
          </cell>
        </row>
        <row r="4693">
          <cell r="A4693" t="str">
            <v>25-117</v>
          </cell>
          <cell r="B4693" t="str">
            <v>Cable electric HT11 KV stranded copper conductor, XLPE insulated, extruded PVC badded, steel wire armoured and PVC sheathed overall, 3 core, 16mm2 laid in trenches complete with bricks sand (exclusive of cost of excavation) S/F.</v>
          </cell>
          <cell r="D4693" t="str">
            <v>Meter</v>
          </cell>
          <cell r="E4693" t="str">
            <v>25-117</v>
          </cell>
          <cell r="F4693">
            <v>2450.2399999999998</v>
          </cell>
        </row>
        <row r="4694">
          <cell r="A4694" t="str">
            <v>25-118</v>
          </cell>
          <cell r="B4694" t="str">
            <v>Cable electric HT11 KV stranded copper conductor, XLPE insulated, extruded PVC badded, steel wire armoured and PVC sheathed overall, 3 core, 25mm2 laid in trenches complete with bricks sand (exclusive of cost of excavation) S/F.</v>
          </cell>
          <cell r="D4694" t="str">
            <v>Meter</v>
          </cell>
          <cell r="E4694" t="str">
            <v>25-118</v>
          </cell>
          <cell r="F4694">
            <v>3011.78</v>
          </cell>
        </row>
        <row r="4695">
          <cell r="A4695" t="str">
            <v>25-119</v>
          </cell>
          <cell r="B4695" t="str">
            <v>Cable electric HT11 KV stranded copper conductor, XLPE insulated, extruded PVC badded, steel wire armoured and PVC sheathed overall, 3 core, 35mm2 laid in trenches complete with bricks sand (exclusive of cost of excavation) S/F.</v>
          </cell>
          <cell r="D4695" t="str">
            <v>Meter</v>
          </cell>
          <cell r="E4695" t="str">
            <v>25-119</v>
          </cell>
          <cell r="F4695">
            <v>3625.97</v>
          </cell>
        </row>
        <row r="4696">
          <cell r="A4696" t="str">
            <v>25-120</v>
          </cell>
          <cell r="B4696" t="str">
            <v>Cable electric HT11 KV stranded copper conductor, XLPE insulated, extruded PVC badded, steel wire armoured and PVC sheathed overall, 3 core, 50mm2 laid in trenches complete with bricks sand (exclusive of cost of excavation) S/F.</v>
          </cell>
          <cell r="D4696" t="str">
            <v>Meter</v>
          </cell>
          <cell r="E4696" t="str">
            <v>25-120</v>
          </cell>
          <cell r="F4696">
            <v>4291.58</v>
          </cell>
        </row>
        <row r="4697">
          <cell r="A4697" t="str">
            <v>25-121</v>
          </cell>
          <cell r="B4697" t="str">
            <v>Cable electric HT11 KV stranded copper conductor, XLPE insulated, extruded PVC badded, steel wire armoured and PVC sheathed overall, 3 core, 70mm2 laid in trenches complete with bricks sand (exclusive of cost of excavation) S/F.</v>
          </cell>
          <cell r="D4697" t="str">
            <v>Meter</v>
          </cell>
          <cell r="E4697" t="str">
            <v>25-121</v>
          </cell>
          <cell r="F4697">
            <v>5497.51</v>
          </cell>
        </row>
        <row r="4698">
          <cell r="A4698" t="str">
            <v>25-122</v>
          </cell>
          <cell r="B4698" t="str">
            <v>Cable electric HT11 KV stranded copper conductor, XLPE insulated, extruded PVC badded, steel wire armoured and PVC sheathed overall, 3 core, 95mm2 laid in trenches complete with bricks sand (exclusive of cost of excavation) S/F.</v>
          </cell>
          <cell r="D4698" t="str">
            <v>Meter</v>
          </cell>
          <cell r="E4698" t="str">
            <v>25-122</v>
          </cell>
          <cell r="F4698">
            <v>6860.16</v>
          </cell>
        </row>
        <row r="4699">
          <cell r="A4699" t="str">
            <v>25-123</v>
          </cell>
          <cell r="B4699" t="str">
            <v>Cable electric HT11 KV stranded copper conductor, XLPE insulated, extruded PVC badded, steel wire armoured and PVC sheathed overall, 3 core, 120mm2 laid in trenches complete with bricks sand (exclusive of cost of excavation) S/F.</v>
          </cell>
          <cell r="D4699" t="str">
            <v>Meter</v>
          </cell>
          <cell r="E4699" t="str">
            <v>25-123</v>
          </cell>
          <cell r="F4699">
            <v>8209.74</v>
          </cell>
        </row>
        <row r="4700">
          <cell r="A4700" t="str">
            <v>25-124</v>
          </cell>
          <cell r="B4700" t="str">
            <v>Cable electric HT, 11 KV stranded copper conductor, XLPE insulated, extruded PVC bedded, steel wire armoured and PVC sheathed overall, 3 core, 16mm2 laid in GI/RCC pipe/duct (exclusive of cost of pipe/duct) S/F.</v>
          </cell>
          <cell r="D4700" t="str">
            <v>Meter</v>
          </cell>
          <cell r="E4700" t="str">
            <v>25-124</v>
          </cell>
          <cell r="F4700">
            <v>2210.7399999999998</v>
          </cell>
        </row>
        <row r="4701">
          <cell r="A4701" t="str">
            <v>25-125</v>
          </cell>
          <cell r="B4701" t="str">
            <v>Cable electric HT, 11 KV stranded copper conductor, XLPE insulated, extruded PVC bedded, steel wire armoured and PVC sheathed overall, 3 core, 25mm2 laid in GI/RCC pipe/duct (exclusive of cost of pipe/duct) S/F.</v>
          </cell>
          <cell r="D4701" t="str">
            <v>Meter</v>
          </cell>
          <cell r="E4701" t="str">
            <v>25-125</v>
          </cell>
          <cell r="F4701">
            <v>2770.47</v>
          </cell>
        </row>
        <row r="4702">
          <cell r="A4702" t="str">
            <v>25-126</v>
          </cell>
          <cell r="B4702" t="str">
            <v>Cable electric HT, 11 KV stranded copper conductor, XLPE insulated, extruded PVC bedded, steel wire armoured and PVC sheathed overall, 3 core, 35mm2 laid in GI/RCC pipe/duct (exclusive of cost of pipe/duct) S/F.</v>
          </cell>
          <cell r="D4702" t="str">
            <v>Meter</v>
          </cell>
          <cell r="E4702" t="str">
            <v>25-126</v>
          </cell>
          <cell r="F4702">
            <v>3382.84</v>
          </cell>
        </row>
        <row r="4703">
          <cell r="A4703" t="str">
            <v>25-127</v>
          </cell>
          <cell r="B4703" t="str">
            <v>Cable electric HT, 11 KV stranded copper conductor, XLPE insulated, extruded PVC bedded, steel wire armoured and PVC sheathed overall, 3 core, 50mm2 laid in GI/RCC pipe/duct (exclusive of cost of pipe/duct) S/F.</v>
          </cell>
          <cell r="D4703" t="str">
            <v>Meter</v>
          </cell>
          <cell r="E4703" t="str">
            <v>25-127</v>
          </cell>
          <cell r="F4703">
            <v>4046.63</v>
          </cell>
        </row>
        <row r="4704">
          <cell r="A4704" t="str">
            <v>25-128</v>
          </cell>
          <cell r="B4704" t="str">
            <v>Cable electric HT, 11 KV stranded copper conductor, XLPE insulated, extruded PVC bedded, steel wire armoured and PVC sheathed overall, 3 core, 70mm2 laid in GI/RCC pipe/duct (exclusive of cost of pipe/duct) S/F.</v>
          </cell>
          <cell r="D4704" t="str">
            <v>Meter</v>
          </cell>
          <cell r="E4704" t="str">
            <v>25-128</v>
          </cell>
          <cell r="F4704">
            <v>5252.57</v>
          </cell>
        </row>
        <row r="4705">
          <cell r="A4705" t="str">
            <v>25-129</v>
          </cell>
          <cell r="B4705" t="str">
            <v>Cable electric HT, 11 KV stranded copper conductor, XLPE insulated, extruded PVC bedded, steel wire armoured and PVC sheathed overall, 3 core, 95mm2 laid in GI/RCC pipe/duct (exclusive of cost of pipe/duct) S/F.</v>
          </cell>
          <cell r="D4705" t="str">
            <v>Meter</v>
          </cell>
          <cell r="E4705" t="str">
            <v>25-129</v>
          </cell>
          <cell r="F4705">
            <v>6620.33</v>
          </cell>
        </row>
        <row r="4706">
          <cell r="A4706" t="str">
            <v>25-130</v>
          </cell>
          <cell r="B4706" t="str">
            <v>Cable electric HT, 11 KV stranded copper conductor, XLPE insulated, extruded PVC bedded, steel wire armoured and PVC sheathed overall, 3 core, 120mm2 laid in GI/RCC pipe/duct (exclusive of cost of pipe/duct) S/F.</v>
          </cell>
          <cell r="D4706" t="str">
            <v>Meter</v>
          </cell>
          <cell r="E4706" t="str">
            <v>25-130</v>
          </cell>
          <cell r="F4706">
            <v>7961.16</v>
          </cell>
        </row>
        <row r="4707">
          <cell r="A4707" t="str">
            <v>25-131</v>
          </cell>
          <cell r="B4707" t="str">
            <v>Same as item 25-117 to 25-123 but fixing only.</v>
          </cell>
          <cell r="D4707" t="str">
            <v>Meter</v>
          </cell>
          <cell r="E4707" t="str">
            <v>25-131</v>
          </cell>
          <cell r="F4707">
            <v>294.64</v>
          </cell>
        </row>
        <row r="4708">
          <cell r="A4708" t="str">
            <v>25-132</v>
          </cell>
          <cell r="B4708" t="str">
            <v>Same as item 25-124 to 25-130 but fixing only.</v>
          </cell>
          <cell r="D4708" t="str">
            <v>Meter</v>
          </cell>
          <cell r="E4708" t="str">
            <v>25-132</v>
          </cell>
          <cell r="F4708">
            <v>46.06</v>
          </cell>
        </row>
        <row r="4709">
          <cell r="A4709" t="str">
            <v>25-133</v>
          </cell>
          <cell r="B4709" t="str">
            <v>Add to item 25-117 to 25-123 or 25-131 if removal only</v>
          </cell>
          <cell r="D4709" t="str">
            <v>Meter</v>
          </cell>
          <cell r="E4709" t="str">
            <v>25-133</v>
          </cell>
          <cell r="F4709">
            <v>52.73</v>
          </cell>
        </row>
        <row r="4710">
          <cell r="A4710" t="str">
            <v>25-134</v>
          </cell>
          <cell r="B4710" t="str">
            <v>Add to item 25-124 to 25-130 or 25-132 if removal only</v>
          </cell>
          <cell r="D4710" t="str">
            <v>Meter</v>
          </cell>
          <cell r="E4710" t="str">
            <v>25-134</v>
          </cell>
          <cell r="F4710">
            <v>46.06</v>
          </cell>
        </row>
        <row r="4711">
          <cell r="B4711" t="str">
            <v>Cable Electric LT</v>
          </cell>
        </row>
        <row r="4712">
          <cell r="A4712" t="str">
            <v>25-135</v>
          </cell>
          <cell r="B4712" t="str">
            <v>Cable electric LT, PVC insulated, PVC sheathed armoured overall PVC 600/1000 volts with stranded copper conductor 16mm2, 4 core laid in trenches, complete with bricks, sand (exclusive of cost of excavation) S/F.</v>
          </cell>
          <cell r="D4712" t="str">
            <v>Meter</v>
          </cell>
          <cell r="E4712" t="str">
            <v>25-135</v>
          </cell>
          <cell r="F4712">
            <v>1479.37</v>
          </cell>
        </row>
        <row r="4713">
          <cell r="A4713" t="str">
            <v>25-136</v>
          </cell>
          <cell r="B4713" t="str">
            <v>Cable electric LT, PVC insulated, PVC sheathed armoured overall PVC 600/1000 volts with stranded copper conductor 25mm2, 3-1/2 core laid in trenches, complete with bricks, sand (exclusive of cost of excavation) S/F.</v>
          </cell>
          <cell r="D4713" t="str">
            <v>Meter</v>
          </cell>
          <cell r="E4713" t="str">
            <v>25-136</v>
          </cell>
          <cell r="F4713">
            <v>1892.77</v>
          </cell>
        </row>
        <row r="4714">
          <cell r="A4714" t="str">
            <v>25-137</v>
          </cell>
          <cell r="B4714" t="str">
            <v>Cable electric LT, PVC insulated, PVC sheathed armoured overall PVC 600/1000 volts with stranded copper conductor 35mm2, 3-1/2 core laid in trenches, complete with bricks, sand (exclusive of cost of excavation) S/F.</v>
          </cell>
          <cell r="D4714" t="str">
            <v>Meter</v>
          </cell>
          <cell r="E4714" t="str">
            <v>25-137</v>
          </cell>
          <cell r="F4714">
            <v>2377.19</v>
          </cell>
        </row>
        <row r="4715">
          <cell r="A4715" t="str">
            <v>25-138</v>
          </cell>
          <cell r="B4715" t="str">
            <v>Cable electric LT, PVC insulated, PVC sheathed armoured overall PVC 600/1000 volts with stranded copper conductor 50mm2, 3-1/2 core laid in trenches, complete with bricks, sand (exclusive of cost of excavation) S/F.</v>
          </cell>
          <cell r="D4715" t="str">
            <v>Meter</v>
          </cell>
          <cell r="E4715" t="str">
            <v>25-138</v>
          </cell>
          <cell r="F4715">
            <v>3087.28</v>
          </cell>
        </row>
        <row r="4716">
          <cell r="A4716" t="str">
            <v>25-139</v>
          </cell>
          <cell r="B4716" t="str">
            <v>Cable electric LT, PVC insulated, PVC sheathed armoured overall PVC 600/1000 volts with stranded copper conductor 70mm2, 3-1/2 core laid in trenches, complete with bricks, sand (exclusive of cost of excavation) S/F.</v>
          </cell>
          <cell r="D4716" t="str">
            <v>Meter</v>
          </cell>
          <cell r="E4716" t="str">
            <v>25-139</v>
          </cell>
          <cell r="F4716">
            <v>4366.26</v>
          </cell>
        </row>
        <row r="4717">
          <cell r="A4717" t="str">
            <v>25-140</v>
          </cell>
          <cell r="B4717" t="str">
            <v>Cable electric LT, PVC insulated, PVC sheathed armoured overall PVC 600/1000 volts with stranded copper conductor 95mm2, 3-1/2 core laid in trenches, complete with bricks, sand (exclusive of cost of excavation) S/F.</v>
          </cell>
          <cell r="D4717" t="str">
            <v>Meter</v>
          </cell>
          <cell r="E4717" t="str">
            <v>25-140</v>
          </cell>
          <cell r="F4717">
            <v>5825.62</v>
          </cell>
        </row>
        <row r="4718">
          <cell r="A4718" t="str">
            <v>25-141</v>
          </cell>
          <cell r="B4718" t="str">
            <v>Cable electric LT, PVC insulated, PVC sheathed armoured overall PVC 600/1000 volts with stranded copper conductor 120mm2, 3-1/2 core laid in trenches, complete with bricks, sand (exclusive of cost of excavation) S/F.</v>
          </cell>
          <cell r="D4718" t="str">
            <v>Meter</v>
          </cell>
          <cell r="E4718" t="str">
            <v>25-141</v>
          </cell>
          <cell r="F4718">
            <v>7082.58</v>
          </cell>
        </row>
        <row r="4719">
          <cell r="A4719" t="str">
            <v>25-142</v>
          </cell>
          <cell r="B4719" t="str">
            <v>Cable electric LT, PVC insulated, PVC sheathed armoured overall PVC 600/1000 volts with stranded copper conductor 150mm2, 3-1/2 core laid in trenches, complete with bricks, sand (exclusive of cost of excavation) S/F.</v>
          </cell>
          <cell r="D4719" t="str">
            <v>Meter</v>
          </cell>
          <cell r="E4719" t="str">
            <v>25-142</v>
          </cell>
          <cell r="F4719">
            <v>8606.83</v>
          </cell>
        </row>
        <row r="4720">
          <cell r="A4720" t="str">
            <v>25-143</v>
          </cell>
          <cell r="B4720" t="str">
            <v>Cable electric LT, PVC insulated, PVC sheathed armoured overall PVC 600/1000 volts with stranded copper conductor 185mm2, 3-1/2 core laid in trenches, complete with bricks, sand (exclusive of cost of excavation) S/F.</v>
          </cell>
          <cell r="D4720" t="str">
            <v>Meter</v>
          </cell>
          <cell r="E4720" t="str">
            <v>25-143</v>
          </cell>
          <cell r="F4720">
            <v>10757.51</v>
          </cell>
        </row>
        <row r="4721">
          <cell r="A4721" t="str">
            <v>25-144</v>
          </cell>
          <cell r="B4721" t="str">
            <v>Cable electric LT, PVC insulated, PVC sheathed armoured overall PVC 600/1000 volts with stranded copper conductor 240mm2, 3-1/2 core laid in trenches, complete with bricks, sand (exclusive of cost of excavation) S/F.</v>
          </cell>
          <cell r="D4721" t="str">
            <v>Meter</v>
          </cell>
          <cell r="E4721" t="str">
            <v>25-144</v>
          </cell>
          <cell r="F4721">
            <v>13715.42</v>
          </cell>
        </row>
        <row r="4722">
          <cell r="A4722" t="str">
            <v>25-145</v>
          </cell>
          <cell r="B4722" t="str">
            <v>Cable electric LT, PVC insulated, PVC sheathed armoured overall PVC 600/1000 volts with stranded copper conductor 300mm2, 3-1/2 core laid in trenches, complete with bricks, sand (exclusive of cost of excavation) S/F.</v>
          </cell>
          <cell r="D4722" t="str">
            <v>Meter</v>
          </cell>
          <cell r="E4722" t="str">
            <v>25-145</v>
          </cell>
          <cell r="F4722">
            <v>17528.71</v>
          </cell>
        </row>
        <row r="4723">
          <cell r="A4723" t="str">
            <v>25-146</v>
          </cell>
          <cell r="B4723" t="str">
            <v>Cable electric LT, PVC insulated, PVC sheathed armoured overall PVC 600/1000 volts with stranded copper conductor 16mm2, 4 core laid GI/RCC pipe/duct (exclusive of cost of pipe/duct) S/F.</v>
          </cell>
          <cell r="D4723" t="str">
            <v>Meter</v>
          </cell>
          <cell r="E4723" t="str">
            <v>25-146</v>
          </cell>
          <cell r="F4723">
            <v>1265.46</v>
          </cell>
        </row>
        <row r="4724">
          <cell r="A4724" t="str">
            <v>25-147</v>
          </cell>
          <cell r="B4724" t="str">
            <v>Cable electric LT, PVC insulated, PVC sheathed armoured overall PVC 600/1000 volts with stranded copper conductor 25mm2, 3-1/2 core laid GI/RCC pipe/duct (exclusive of cost of pipe/duct) S/F.</v>
          </cell>
          <cell r="D4724" t="str">
            <v>Meter</v>
          </cell>
          <cell r="E4724" t="str">
            <v>25-147</v>
          </cell>
          <cell r="F4724">
            <v>1671.93</v>
          </cell>
        </row>
        <row r="4725">
          <cell r="A4725" t="str">
            <v>25-148</v>
          </cell>
          <cell r="B4725" t="str">
            <v>Cable electric LT, PVC insulated, PVC sheathed armoured overall PVC 600/1000 volts with stranded copper conductor 35mm2, 3-1/2 core laid GI/RCC ipe/duct (exclusive of cost of pipe/duct) S/F.</v>
          </cell>
          <cell r="D4725" t="str">
            <v>Meter</v>
          </cell>
          <cell r="E4725" t="str">
            <v>25-148</v>
          </cell>
          <cell r="F4725">
            <v>2149.41</v>
          </cell>
        </row>
        <row r="4726">
          <cell r="A4726" t="str">
            <v>25-149</v>
          </cell>
          <cell r="B4726" t="str">
            <v>Cable electric LT, PVC insulated, PVC sheathed armoured overall PVC 600/1000 volts with stranded copper conductor 50mm2, 3-1/2 core laid GI/RCC ipe/duct (exclusive of cost of pipe/duct) S/F.</v>
          </cell>
          <cell r="D4726" t="str">
            <v>Meter</v>
          </cell>
          <cell r="E4726" t="str">
            <v>25-149</v>
          </cell>
          <cell r="F4726">
            <v>2859.5</v>
          </cell>
        </row>
        <row r="4727">
          <cell r="A4727" t="str">
            <v>25-150</v>
          </cell>
          <cell r="B4727" t="str">
            <v>Cable electric LT, PVC insulated, PVC sheathed armoured overall PVC 600/1000 volts with stranded copper conductor 70mm2, 3-1/2 core laid GI/RCC ipe/duct (exclusive of cost of pipe/duct) S/F.</v>
          </cell>
          <cell r="D4727" t="str">
            <v>Meter</v>
          </cell>
          <cell r="E4727" t="str">
            <v>25-150</v>
          </cell>
          <cell r="F4727">
            <v>4131.55</v>
          </cell>
        </row>
        <row r="4728">
          <cell r="A4728" t="str">
            <v>25-151</v>
          </cell>
          <cell r="B4728" t="str">
            <v>Cable electric LT, PVC insulated, PVC sheathed armoured overall PVC 600/1000 volts with stranded copper conductor 95mm2, 3-1/2 core laid GI/RCC ipe/duct (exclusive of cost of pipe/duct) S/F.</v>
          </cell>
          <cell r="D4728" t="str">
            <v>Meter</v>
          </cell>
          <cell r="E4728" t="str">
            <v>25-151</v>
          </cell>
          <cell r="F4728">
            <v>5590.91</v>
          </cell>
        </row>
        <row r="4729">
          <cell r="A4729" t="str">
            <v>25-152</v>
          </cell>
          <cell r="B4729" t="str">
            <v>Cable electric LT, PVC insulated, PVC sheathed armoured overall PVC 600/1000 volts with stranded copper conductor 120mm2, 3-1/2 core laid GI/RCC ipe/duct (exclusive of cost of pipe/duct) S/F.</v>
          </cell>
          <cell r="D4729" t="str">
            <v>Meter</v>
          </cell>
          <cell r="E4729" t="str">
            <v>25-152</v>
          </cell>
          <cell r="F4729">
            <v>6840.92</v>
          </cell>
        </row>
        <row r="4730">
          <cell r="A4730" t="str">
            <v>25-153</v>
          </cell>
          <cell r="B4730" t="str">
            <v>Cable electric LT, PVC insulated, PVC sheathed armoured overall PVC 600/1000 volts with stranded copper conductor 150mm2, 3-1/2 core laid GI/RCC ipe/duct (exclusive of cost of pipe/duct) S/F.</v>
          </cell>
          <cell r="D4730" t="str">
            <v>Meter</v>
          </cell>
          <cell r="E4730" t="str">
            <v>25-153</v>
          </cell>
          <cell r="F4730">
            <v>8365.18</v>
          </cell>
        </row>
        <row r="4731">
          <cell r="A4731" t="str">
            <v>25-154</v>
          </cell>
          <cell r="B4731" t="str">
            <v>Cable electric LT, PVC insulated, PVC sheathed armoured overall PVC 600/1000 volts with stranded copper conductor 185mm2, 3-1/2 core laid GI/RCC ipe/duct (exclusive of cost of pipe/duct) S/F.</v>
          </cell>
          <cell r="D4731" t="str">
            <v>Meter</v>
          </cell>
          <cell r="E4731" t="str">
            <v>25-154</v>
          </cell>
          <cell r="F4731">
            <v>10508.93</v>
          </cell>
        </row>
        <row r="4732">
          <cell r="A4732" t="str">
            <v>25-155</v>
          </cell>
          <cell r="B4732" t="str">
            <v>Cable electric LT, PVC insulated, PVC sheathed armoured overall PVC 600/1000 volts with stranded copper conductor 240mm2, 3-1/2 core laid GI/RCC ipe/duct (exclusive of cost of pipe/duct) S/F.</v>
          </cell>
          <cell r="D4732" t="str">
            <v>Meter</v>
          </cell>
          <cell r="E4732" t="str">
            <v>25-155</v>
          </cell>
          <cell r="F4732">
            <v>13466.83</v>
          </cell>
        </row>
        <row r="4733">
          <cell r="A4733" t="str">
            <v>25-156</v>
          </cell>
          <cell r="B4733" t="str">
            <v>Cable electric LT, PVC insulated, PVC sheathed armoured overall PVC 600/1000 volts with stranded copper conductor 300mm2, 3-1/2 core laid GI/RCC ipe/duct (exclusive of cost of pipe/duct) S/F.</v>
          </cell>
          <cell r="D4733" t="str">
            <v>Meter</v>
          </cell>
          <cell r="E4733" t="str">
            <v>25-156</v>
          </cell>
          <cell r="F4733">
            <v>17273.18</v>
          </cell>
        </row>
        <row r="4734">
          <cell r="A4734" t="str">
            <v>25-157</v>
          </cell>
          <cell r="B4734" t="str">
            <v>Same as item 25-135 to 25-145 but fixing only.</v>
          </cell>
          <cell r="D4734" t="str">
            <v>Meter</v>
          </cell>
          <cell r="E4734" t="str">
            <v>25-157</v>
          </cell>
          <cell r="F4734">
            <v>294.64</v>
          </cell>
        </row>
        <row r="4735">
          <cell r="A4735" t="str">
            <v>25-158</v>
          </cell>
          <cell r="B4735" t="str">
            <v>Same as item 25-146 to 25-156 but fixing only.</v>
          </cell>
          <cell r="D4735" t="str">
            <v>Meter</v>
          </cell>
          <cell r="E4735" t="str">
            <v>25-158</v>
          </cell>
          <cell r="F4735">
            <v>46.06</v>
          </cell>
        </row>
        <row r="4736">
          <cell r="A4736" t="str">
            <v>25-159</v>
          </cell>
          <cell r="B4736" t="str">
            <v>Add to item 25-135 to 25-145 or 25-157 if removal only</v>
          </cell>
          <cell r="D4736" t="str">
            <v>Meter</v>
          </cell>
          <cell r="E4736" t="str">
            <v>25-159</v>
          </cell>
          <cell r="F4736">
            <v>46.06</v>
          </cell>
        </row>
        <row r="4737">
          <cell r="A4737" t="str">
            <v>25-160</v>
          </cell>
          <cell r="B4737" t="str">
            <v>Add to item 25-146 to 25-156 or 25-158 if removal only</v>
          </cell>
          <cell r="D4737" t="str">
            <v>Meter</v>
          </cell>
          <cell r="E4737" t="str">
            <v>25-160</v>
          </cell>
          <cell r="F4737">
            <v>46.06</v>
          </cell>
        </row>
        <row r="4738">
          <cell r="A4738" t="str">
            <v>25-161</v>
          </cell>
          <cell r="B4738" t="str">
            <v>Cable electric LT, PVC insulated, PVC sheathed un armoured overall PVC 600/1000 volts with stranded copper conductor 16mm2, 4 core, laid in trenches, complete with bricks, sand (exclusive of cost of excavation), S/F.</v>
          </cell>
          <cell r="D4738" t="str">
            <v>Meter</v>
          </cell>
          <cell r="E4738" t="str">
            <v>25-161</v>
          </cell>
          <cell r="F4738">
            <v>1304.69</v>
          </cell>
        </row>
        <row r="4739">
          <cell r="A4739" t="str">
            <v>25-162</v>
          </cell>
          <cell r="B4739" t="str">
            <v>Cable electric LT, PVC insulated, PVC sheathed unarmoured overall PVC 600/1000 volts with stranded aluminium conductor 25mm2, 3-1/2 core, laid in trenches, complete with bricks, sand (exclusive of cost of excavation), S/F.</v>
          </cell>
          <cell r="D4739" t="str">
            <v>Meter</v>
          </cell>
          <cell r="E4739" t="str">
            <v>25-162</v>
          </cell>
          <cell r="F4739">
            <v>1696.46</v>
          </cell>
        </row>
        <row r="4740">
          <cell r="A4740" t="str">
            <v>25-163</v>
          </cell>
          <cell r="B4740" t="str">
            <v>Cable electric LT, PVC insulated, PVC sheathed unarmoured overall PVC 600/1000 volts with stranded aluminium conductor 35mm2, 3-1/2 core, laid in trenches, complete with bricks, sand (exclusive of cost of excavation), S/F.</v>
          </cell>
          <cell r="D4740" t="str">
            <v>Meter</v>
          </cell>
          <cell r="E4740" t="str">
            <v>25-163</v>
          </cell>
          <cell r="F4740">
            <v>2131.06</v>
          </cell>
        </row>
        <row r="4741">
          <cell r="A4741" t="str">
            <v>25-164</v>
          </cell>
          <cell r="B4741" t="str">
            <v>Cable electric LT, PVC insulated, PVC sheathed unarmoured overall PVC 600/1000 volts with stranded aluminium conductor 50mm2, 3-1/2 core, laid in trenches, complete with bricks, sand (exclusive of cost of excavation), S/F.</v>
          </cell>
          <cell r="D4741" t="str">
            <v>Meter</v>
          </cell>
          <cell r="E4741" t="str">
            <v>25-164</v>
          </cell>
          <cell r="F4741">
            <v>2816.7</v>
          </cell>
        </row>
        <row r="4742">
          <cell r="A4742" t="str">
            <v>25-165</v>
          </cell>
          <cell r="B4742" t="str">
            <v>Cable electric LT, PVC insulated, PVC sheathed armoured overall PVC 600/1000 volts with stranded aluminium conductor 70mm2, 3-1/2 core, laid in trenches, complete with bricks, sand (exclusive of cost of excavation), S/F.</v>
          </cell>
          <cell r="D4742" t="str">
            <v>Meter</v>
          </cell>
          <cell r="E4742" t="str">
            <v>25-165</v>
          </cell>
          <cell r="F4742">
            <v>3867.15</v>
          </cell>
        </row>
        <row r="4743">
          <cell r="A4743" t="str">
            <v>25-166</v>
          </cell>
          <cell r="B4743" t="str">
            <v>Cable electric LT, PVC insulated, PVC sheathed unarmoured overall PVC 600/1000 volts with stranded aluminium conductor 95mm2, 3-1/2 core, laid in trenches, complete with bricks, sand (exclusive of cost of excavation), S/F.</v>
          </cell>
          <cell r="D4743" t="str">
            <v>Meter</v>
          </cell>
          <cell r="E4743" t="str">
            <v>25-166</v>
          </cell>
          <cell r="F4743">
            <v>5270.2</v>
          </cell>
        </row>
        <row r="4744">
          <cell r="A4744" t="str">
            <v>25-167</v>
          </cell>
          <cell r="B4744" t="str">
            <v>Cable electric LT, PVC insulated, PVC sheathed unarmoured overall PVC 600/1000 volts with stranded aluminium conductor 120mm2, 3-1/2 core, laid in trenches, complete with bricks, sand (exclusive of cost of excavation), S/F.</v>
          </cell>
          <cell r="D4744" t="str">
            <v>Meter</v>
          </cell>
          <cell r="E4744" t="str">
            <v>25-167</v>
          </cell>
          <cell r="F4744">
            <v>6610.8</v>
          </cell>
        </row>
        <row r="4745">
          <cell r="A4745" t="str">
            <v>25-168</v>
          </cell>
          <cell r="B4745" t="str">
            <v>Cable electric LT, PVC insulated, PVC sheathed unarmoured overall PVC 600/1000 volts with stranded aluminium conductor 150mm2, 3-1/2 core, laid in trenches, complete with bricks, sand (exclusive of cost of excavation), S/F.</v>
          </cell>
          <cell r="D4745" t="str">
            <v>Meter</v>
          </cell>
          <cell r="E4745" t="str">
            <v>25-168</v>
          </cell>
          <cell r="F4745">
            <v>7884.08</v>
          </cell>
        </row>
        <row r="4746">
          <cell r="A4746" t="str">
            <v>25-169</v>
          </cell>
          <cell r="B4746" t="str">
            <v>Cable electric LT, PVC insulated, PVC sheathed unarmoured overall PVC 600/1000 volts with stranded aluminium conductor 185mm2, 3-1/2 core, laid in trenches, complete with bricks, sand (exclusive of cost of excavation), S/F.</v>
          </cell>
          <cell r="D4746" t="str">
            <v>Meter</v>
          </cell>
          <cell r="E4746" t="str">
            <v>25-169</v>
          </cell>
          <cell r="F4746">
            <v>9939.68</v>
          </cell>
        </row>
        <row r="4747">
          <cell r="A4747" t="str">
            <v>25-170</v>
          </cell>
          <cell r="B4747" t="str">
            <v>Cable electric LT, PVC insulated, PVC sheathed unarmoured overall PVC 600/1000 volts with stranded aluminium conductor 240mm2, 3-1/2 core, laid in trenches, complete with bricks, sand (exclusive of cost of excavation), S/F.</v>
          </cell>
          <cell r="D4747" t="str">
            <v>Meter</v>
          </cell>
          <cell r="E4747" t="str">
            <v>25-170</v>
          </cell>
          <cell r="F4747">
            <v>12755.57</v>
          </cell>
        </row>
        <row r="4748">
          <cell r="A4748" t="str">
            <v>25-171</v>
          </cell>
          <cell r="B4748" t="str">
            <v>Cable electric LT, PVC insulated, PVC sheathed unarmoured overall PVC 600/1000 volts with stranded aluminium conductor 300mm2, 3-1/2 core, laid in trenches, complete with bricks, sand (exclusive of cost of excavation), S/F.</v>
          </cell>
          <cell r="D4748" t="str">
            <v>Meter</v>
          </cell>
          <cell r="E4748" t="str">
            <v>25-171</v>
          </cell>
          <cell r="F4748">
            <v>16426.02</v>
          </cell>
        </row>
        <row r="4749">
          <cell r="A4749" t="str">
            <v>25-172</v>
          </cell>
          <cell r="B4749" t="str">
            <v>Cable electric LT, 600/1000 V PVC insulated, PVC  overall stranded copper conductor 16mm2, 4 core, unarmoured laid in GI/RCC, pipe/duct (exclusive of cost of pipe/duct), S/F.</v>
          </cell>
          <cell r="D4749" t="str">
            <v>Meter</v>
          </cell>
          <cell r="E4749" t="str">
            <v>25-172</v>
          </cell>
          <cell r="F4749">
            <v>1056.1099999999999</v>
          </cell>
        </row>
        <row r="4750">
          <cell r="A4750" t="str">
            <v>25-173</v>
          </cell>
          <cell r="B4750" t="str">
            <v>Cable electric LT, 600/1000 V PVC insulated, PVC  overall stranded copper conductor 25mm2, 3-1/2 core, unarmoured laid in GI/RCC, pipe/duct (exclusive of cost of pipe/duct), S/F.</v>
          </cell>
          <cell r="D4750" t="str">
            <v>Meter</v>
          </cell>
          <cell r="E4750" t="str">
            <v>25-173</v>
          </cell>
          <cell r="F4750">
            <v>1447.88</v>
          </cell>
        </row>
        <row r="4751">
          <cell r="A4751" t="str">
            <v>25-174</v>
          </cell>
          <cell r="B4751" t="str">
            <v>Cable electric LT, 600/1000 V PVC insulated, PVC  overall stranded copper conductor 35mm2, 3-1/2 core, unarmoured laid in GI/RCC, pipe/duct (exclusive of cost of pipe/duct), S/F.</v>
          </cell>
          <cell r="D4751" t="str">
            <v>Meter</v>
          </cell>
          <cell r="E4751" t="str">
            <v>25-174</v>
          </cell>
          <cell r="F4751">
            <v>1882.51</v>
          </cell>
        </row>
        <row r="4752">
          <cell r="A4752" t="str">
            <v>25-175</v>
          </cell>
          <cell r="B4752" t="str">
            <v>Cable electric LT, 600/1000 V PVC insulated, PVC  overall stranded copper conductor 50mm2, 3-1/2 core, unarmoured laid in GI/RCC, pipe/duct (exclusive of cost of pipe/duct), S/F.</v>
          </cell>
          <cell r="D4752" t="str">
            <v>Meter</v>
          </cell>
          <cell r="E4752" t="str">
            <v>25-175</v>
          </cell>
          <cell r="F4752">
            <v>2568.12</v>
          </cell>
        </row>
        <row r="4753">
          <cell r="A4753" t="str">
            <v>25-176</v>
          </cell>
          <cell r="B4753" t="str">
            <v>Cable electric LT, 600/1000 V PVC insulated, PVC  overall stranded copper conductor 70mm2, 3-1/2 core, unarmoured laid in GI/RCC, pipe/duct (exclusive of cost of pipe/duct), S/F.</v>
          </cell>
          <cell r="D4753" t="str">
            <v>Meter</v>
          </cell>
          <cell r="E4753" t="str">
            <v>25-176</v>
          </cell>
          <cell r="F4753">
            <v>3618.57</v>
          </cell>
        </row>
        <row r="4754">
          <cell r="A4754" t="str">
            <v>25-177</v>
          </cell>
          <cell r="B4754" t="str">
            <v>Cable electric LT, 600/1000 V PVC insulated, PVC  overall stranded copper conductor 95mm2, 3-1/2 core, unarmoured laid in GI/RCC, pipe/duct (exclusive of cost of pipe/duct), S/F.</v>
          </cell>
          <cell r="D4754" t="str">
            <v>Meter</v>
          </cell>
          <cell r="E4754" t="str">
            <v>25-177</v>
          </cell>
          <cell r="F4754">
            <v>5021.6099999999997</v>
          </cell>
        </row>
        <row r="4755">
          <cell r="A4755" t="str">
            <v>25-178</v>
          </cell>
          <cell r="B4755" t="str">
            <v>Cable electric LT, 600/1000 V PVC insulated, PVC  overall stranded copper conductor 120mm2, 3-1/2 core, unarmoured laid in GI/RCC, pipe/duct (exclusive of cost of pipe/duct), S/F.</v>
          </cell>
          <cell r="D4755" t="str">
            <v>Meter</v>
          </cell>
          <cell r="E4755" t="str">
            <v>25-178</v>
          </cell>
          <cell r="F4755">
            <v>6362.22</v>
          </cell>
        </row>
        <row r="4756">
          <cell r="A4756" t="str">
            <v>25-179</v>
          </cell>
          <cell r="B4756" t="str">
            <v>Cable electric LT, 600/1000 V PVC insulated, PVC  overall stranded copper conductor 150mm2, 3-1/2 core, unarmoured laid in GI/RCC, pipe/duct (exclusive of cost of pipe/duct), S/F.</v>
          </cell>
          <cell r="D4756" t="str">
            <v>Meter</v>
          </cell>
          <cell r="E4756" t="str">
            <v>25-179</v>
          </cell>
          <cell r="F4756">
            <v>7635.49</v>
          </cell>
        </row>
        <row r="4757">
          <cell r="A4757" t="str">
            <v>25-180</v>
          </cell>
          <cell r="B4757" t="str">
            <v>Cable electric LT, 600/1000 V PVC insulated, PVC  overall stranded copper conductor 185mm2, 3-1/2 core, unarmoured laid in GI/RCC, pipe/duct (exclusive of cost of pipe/duct), S/F.</v>
          </cell>
          <cell r="D4757" t="str">
            <v>Meter</v>
          </cell>
          <cell r="E4757" t="str">
            <v>25-180</v>
          </cell>
          <cell r="F4757">
            <v>9691.09</v>
          </cell>
        </row>
        <row r="4758">
          <cell r="A4758" t="str">
            <v>25-181</v>
          </cell>
          <cell r="B4758" t="str">
            <v>Cable electric LT, 600/1000 V PVC insulated, PVC  overall stranded copper conductor 240mm2, 3-1/2 core, unarmoured laid in GI/RCC, pipe/duct (exclusive of cost of pipe/duct), S/F.</v>
          </cell>
          <cell r="D4758" t="str">
            <v>Meter</v>
          </cell>
          <cell r="E4758" t="str">
            <v>25-181</v>
          </cell>
          <cell r="F4758">
            <v>12506.98</v>
          </cell>
        </row>
        <row r="4759">
          <cell r="A4759" t="str">
            <v>25-182</v>
          </cell>
          <cell r="B4759" t="str">
            <v>Cable electric LT, 600/1000 V PVC insulated, PVC  overall stranded copper conductor 300mm2, 3-1/2 core, unarmoured laid in GI/RCC, pipe/duct (exclusive of cost of pipe/duct), S/F.</v>
          </cell>
          <cell r="D4759" t="str">
            <v>Meter</v>
          </cell>
          <cell r="E4759" t="str">
            <v>25-182</v>
          </cell>
          <cell r="F4759">
            <v>16177.43</v>
          </cell>
        </row>
        <row r="4760">
          <cell r="A4760" t="str">
            <v>25-183</v>
          </cell>
          <cell r="B4760" t="str">
            <v>Same as item 25-161 to 25-171 but fixing only.</v>
          </cell>
          <cell r="D4760" t="str">
            <v>Meter</v>
          </cell>
          <cell r="E4760" t="str">
            <v>25-183</v>
          </cell>
          <cell r="F4760">
            <v>294.64</v>
          </cell>
        </row>
        <row r="4761">
          <cell r="A4761" t="str">
            <v>25-184</v>
          </cell>
          <cell r="B4761" t="str">
            <v>Same as item 25-172 to 25-182 but fixing only.</v>
          </cell>
          <cell r="D4761" t="str">
            <v>Meter</v>
          </cell>
          <cell r="E4761" t="str">
            <v>25-184</v>
          </cell>
          <cell r="F4761">
            <v>46.06</v>
          </cell>
        </row>
        <row r="4762">
          <cell r="A4762" t="str">
            <v>25-185</v>
          </cell>
          <cell r="B4762" t="str">
            <v>Add to item 25-161 to 25-171 or 25-183 if removal only</v>
          </cell>
          <cell r="D4762" t="str">
            <v>Meter</v>
          </cell>
          <cell r="E4762" t="str">
            <v>25-185</v>
          </cell>
          <cell r="F4762">
            <v>52.73</v>
          </cell>
        </row>
        <row r="4763">
          <cell r="A4763" t="str">
            <v>25-186</v>
          </cell>
          <cell r="B4763" t="str">
            <v>Add to item 25-1721 to 25-182 or 25-184 if removal only</v>
          </cell>
          <cell r="D4763" t="str">
            <v>Meter</v>
          </cell>
          <cell r="E4763" t="str">
            <v>25-186</v>
          </cell>
          <cell r="F4763">
            <v>46.06</v>
          </cell>
        </row>
        <row r="4764">
          <cell r="A4764" t="str">
            <v>25-187</v>
          </cell>
          <cell r="B4764" t="str">
            <v>Cable electric LT, PVC insulated, PVC sheathed armoured overall PVC 600/1000 volts with stranded aluminium  conductor 25mm2, 4 core,  laid in trenches complete with bricks, sand (exclusive of cost of excavation), S/F.</v>
          </cell>
          <cell r="D4764" t="str">
            <v>Meter</v>
          </cell>
          <cell r="E4764" t="str">
            <v>25-187</v>
          </cell>
          <cell r="F4764">
            <v>808.64</v>
          </cell>
        </row>
        <row r="4765">
          <cell r="A4765" t="str">
            <v>25-188</v>
          </cell>
          <cell r="B4765" t="str">
            <v>Cable electric LT, PVC insulated, PVC sheathed armoured overall PVC 600/1000 volts with stranded aluminium  conductor 35mm2, 4 core,  laid in trenches complete with bricks, sand (exclusive of cost of excavation), S/F.</v>
          </cell>
          <cell r="D4765" t="str">
            <v>Meter</v>
          </cell>
          <cell r="E4765" t="str">
            <v>25-188</v>
          </cell>
          <cell r="F4765">
            <v>911.91</v>
          </cell>
        </row>
        <row r="4766">
          <cell r="A4766" t="str">
            <v>25-189</v>
          </cell>
          <cell r="B4766" t="str">
            <v>Cable electric LT, PVC insulated, PVC sheathed aroured overall PVC 600/1000 volts with stranded aluminium  conductor 50mm2, 4 core,  laid in trenches complete with bricks, sand (exclusive of cost of excavation), S/F.</v>
          </cell>
          <cell r="D4766" t="str">
            <v>Meter</v>
          </cell>
          <cell r="E4766" t="str">
            <v>25-189</v>
          </cell>
          <cell r="F4766">
            <v>1147.28</v>
          </cell>
        </row>
        <row r="4767">
          <cell r="A4767" t="str">
            <v>25-190</v>
          </cell>
          <cell r="B4767" t="str">
            <v>Cable electric LT, PVC insulated, PVC sheathed aroured overall PVC 600/1000 volts with stranded aluminium  conductor 70mm2, 4 core,  laid in trenches complete with bricks, sand (exclusive of cost of excavation), S/F.</v>
          </cell>
          <cell r="D4767" t="str">
            <v>Meter</v>
          </cell>
          <cell r="E4767" t="str">
            <v>25-190</v>
          </cell>
          <cell r="F4767">
            <v>1355.47</v>
          </cell>
        </row>
        <row r="4768">
          <cell r="A4768" t="str">
            <v>25-191</v>
          </cell>
          <cell r="B4768" t="str">
            <v>Cable electric LT, PVC insulated, PVC sheathed aroured overall PVC 600/1000 volts with stranded aluminium  conductor 95mm2, 4 core,  laid in trenches complete with bricks, sand (exclusive of cost of excavation), S/F.</v>
          </cell>
          <cell r="D4768" t="str">
            <v>Meter</v>
          </cell>
          <cell r="E4768" t="str">
            <v>25-191</v>
          </cell>
          <cell r="F4768">
            <v>1637.81</v>
          </cell>
        </row>
        <row r="4769">
          <cell r="A4769" t="str">
            <v>25-192</v>
          </cell>
          <cell r="B4769" t="str">
            <v>Cable electric LT, PVC insulated, PVC sheathed aroured overall PVC 600/1000 volts with stranded aluminium  conductor 120mm2, 4 core,  laid in trenches complete with bricks, sand (exclusive of cost of excavation), S/F.</v>
          </cell>
          <cell r="D4769" t="str">
            <v>Meter</v>
          </cell>
          <cell r="E4769" t="str">
            <v>25-192</v>
          </cell>
          <cell r="F4769">
            <v>2006.6</v>
          </cell>
        </row>
        <row r="4770">
          <cell r="A4770" t="str">
            <v>25-193</v>
          </cell>
          <cell r="B4770" t="str">
            <v>Cable electric LT, PVC insulated, PVC sheathed aroured overall PVC 600/1000 volts with stranded aluminium  conductor 150mm2, 4 core,  laid in trenches complete with bricks, sand (exclusive of cost of excavation), S/F.</v>
          </cell>
          <cell r="D4770" t="str">
            <v>Meter</v>
          </cell>
          <cell r="E4770" t="str">
            <v>25-193</v>
          </cell>
          <cell r="F4770">
            <v>2305.9299999999998</v>
          </cell>
        </row>
        <row r="4771">
          <cell r="A4771" t="str">
            <v>25-194</v>
          </cell>
          <cell r="B4771" t="str">
            <v>Cable electric LT, PVC insulated, PVC sheathed aroured overall PVC 600/1000 volts with stranded aluminium  conductor 185mm2, 4 core,  laid in trenches complete with bricks, sand (exclusive of cost of excavation), S/F.</v>
          </cell>
          <cell r="D4771" t="str">
            <v>Meter</v>
          </cell>
          <cell r="E4771" t="str">
            <v>25-194</v>
          </cell>
          <cell r="F4771">
            <v>2703.78</v>
          </cell>
        </row>
        <row r="4772">
          <cell r="A4772" t="str">
            <v>25-195</v>
          </cell>
          <cell r="B4772" t="str">
            <v>Cable electric LT, PVC insulated, PVC sheathed aroured overall PVC 600/1000 volts with stranded aluminium  conductor 240mm2, 4 core,  laid in trenches complete with bricks, sand (exclusive of cost of excavation), S/F.</v>
          </cell>
          <cell r="D4772" t="str">
            <v>Meter</v>
          </cell>
          <cell r="E4772" t="str">
            <v>25-195</v>
          </cell>
          <cell r="F4772">
            <v>3253.47</v>
          </cell>
        </row>
        <row r="4773">
          <cell r="A4773" t="str">
            <v>25-196</v>
          </cell>
          <cell r="B4773" t="str">
            <v>Cable electric LT, PVC insulated, PVC sheathed aroured overall PVC 600/1000 volts with stranded aluminium  conductor 300mm2, 4 core,  laid in trenches complete with bricks, sand (exclusive of cost of excavation), S/F.</v>
          </cell>
          <cell r="D4773" t="str">
            <v>Meter</v>
          </cell>
          <cell r="E4773" t="str">
            <v>25-196</v>
          </cell>
          <cell r="F4773">
            <v>3780.09</v>
          </cell>
        </row>
        <row r="4774">
          <cell r="A4774" t="str">
            <v>25-197</v>
          </cell>
          <cell r="B4774" t="str">
            <v>Cable electric LT, PVC insulated, PVC sheathed armoured overall PVC 600/1000 volts with stranded aluminium  conductor 25mm2, 4 core laid in GI/RCC pipe/duct  (exclusive of cost of pipe/duct), S/F.</v>
          </cell>
          <cell r="D4774" t="str">
            <v>Meter</v>
          </cell>
          <cell r="E4774" t="str">
            <v>25-197</v>
          </cell>
          <cell r="F4774">
            <v>560.05999999999995</v>
          </cell>
        </row>
        <row r="4775">
          <cell r="A4775" t="str">
            <v>25-198</v>
          </cell>
          <cell r="B4775" t="str">
            <v>Cable electric LT, PVC insulated, PVC sheathed armoured overall PVC 600/1000 volts with stranded aluminium  conductor 35mm2, 4 core laid in GI/RCC pipe/duct  (exclusive of cost of pipe/duct), S/F.</v>
          </cell>
          <cell r="D4775" t="str">
            <v>Meter</v>
          </cell>
          <cell r="E4775" t="str">
            <v>25-198</v>
          </cell>
          <cell r="F4775">
            <v>663.33</v>
          </cell>
        </row>
        <row r="4776">
          <cell r="A4776" t="str">
            <v>25-199</v>
          </cell>
          <cell r="B4776" t="str">
            <v>Cable electric LT, PVC insulated, PVC sheathed armoured overall PVC 600/1000 volts with stranded aluminium  conductor 50mm2, 4 core laid in GI/RCC pipe/duct  (exclusive of cost of pipe/duct), S/F.</v>
          </cell>
          <cell r="D4776" t="str">
            <v>Meter</v>
          </cell>
          <cell r="E4776" t="str">
            <v>25-199</v>
          </cell>
          <cell r="F4776">
            <v>898.7</v>
          </cell>
        </row>
        <row r="4777">
          <cell r="A4777" t="str">
            <v>25-200</v>
          </cell>
          <cell r="B4777" t="str">
            <v>Cable electric LT, PVC insulated, PVC sheathed armoured overall PVC 600/1000 volts with stranded aluminium  conductor 70mm2, 4 core laid in GI/RCC pipe/duct  (exclusive of cost of pipe/duct), S/F.</v>
          </cell>
          <cell r="D4777" t="str">
            <v>Meter</v>
          </cell>
          <cell r="E4777" t="str">
            <v>25-200</v>
          </cell>
          <cell r="F4777">
            <v>1106.8900000000001</v>
          </cell>
        </row>
        <row r="4778">
          <cell r="A4778" t="str">
            <v>25-201</v>
          </cell>
          <cell r="B4778" t="str">
            <v>Cable electric LT, PVC insulated, PVC sheathed armoured overall PVC 600/1000 volts with stranded aluminium  conductor 95mm2, 4 core laid in GI/RCC pipe/duct  (exclusive of cost of pipe/duct), S/F.</v>
          </cell>
          <cell r="D4778" t="str">
            <v>Meter</v>
          </cell>
          <cell r="E4778" t="str">
            <v>25-201</v>
          </cell>
          <cell r="F4778">
            <v>1389.23</v>
          </cell>
        </row>
        <row r="4779">
          <cell r="A4779" t="str">
            <v>25-202</v>
          </cell>
          <cell r="B4779" t="str">
            <v>Cable electric LT, PVC insulated, PVC sheathed armoured overall PVC 600/1000 volts with stranded aluminium  conductor 120mm2, 4 core laid in GI/RCC pipe/duct  (exclusive of cost of pipe/duct), S/F.</v>
          </cell>
          <cell r="D4779" t="str">
            <v>Meter</v>
          </cell>
          <cell r="E4779" t="str">
            <v>25-202</v>
          </cell>
          <cell r="F4779">
            <v>1758.02</v>
          </cell>
        </row>
        <row r="4780">
          <cell r="A4780" t="str">
            <v>25-203</v>
          </cell>
          <cell r="B4780" t="str">
            <v>Cable electric LT, PVC insulated, PVC sheathed armoured overall PVC 600/1000 volts with stranded aluminium  conductor 150mm2, 4 core laid in GI/RCC pipe/duct  (exclusive of cost of pipe/duct), S/F.</v>
          </cell>
          <cell r="D4780" t="str">
            <v>Meter</v>
          </cell>
          <cell r="E4780" t="str">
            <v>25-203</v>
          </cell>
          <cell r="F4780">
            <v>2057.35</v>
          </cell>
        </row>
        <row r="4781">
          <cell r="A4781" t="str">
            <v>25-204</v>
          </cell>
          <cell r="B4781" t="str">
            <v>Cable electric LT, PVC insulated, PVC sheathed armoured overall PVC 600/1000 volts with stranded aluminium  conductor 185mm2, 4 core laid in GI/RCC pipe/duct  (exclusive of cost of pipe/duct), S/F.</v>
          </cell>
          <cell r="D4781" t="str">
            <v>Meter</v>
          </cell>
          <cell r="E4781" t="str">
            <v>25-204</v>
          </cell>
          <cell r="F4781">
            <v>2455.1999999999998</v>
          </cell>
        </row>
        <row r="4782">
          <cell r="A4782" t="str">
            <v>25-205</v>
          </cell>
          <cell r="B4782" t="str">
            <v>Cable electric LT, PVC insulated, PVC sheathed armoured overall PVC 600/1000 volts with stranded aluminium  conductor 240mm2, 4 core laid in GI/RCC pipe/duct  (exclusive of cost of pipe/duct), S/F.</v>
          </cell>
          <cell r="D4782" t="str">
            <v>Meter</v>
          </cell>
          <cell r="E4782" t="str">
            <v>25-205</v>
          </cell>
          <cell r="F4782">
            <v>3004.89</v>
          </cell>
        </row>
        <row r="4783">
          <cell r="A4783" t="str">
            <v>25-206</v>
          </cell>
          <cell r="B4783" t="str">
            <v>Cable electric LT, PVC insulated, PVC sheathed armoured overall PVC 600/1000 volts with stranded aluminium  conductor 300mm2, 4 core laid in GI/RCC pipe/duct  (exclusive of cost of pipe/duct), S/F.</v>
          </cell>
          <cell r="D4783" t="str">
            <v>Meter</v>
          </cell>
          <cell r="E4783" t="str">
            <v>25-206</v>
          </cell>
          <cell r="F4783">
            <v>3531.51</v>
          </cell>
        </row>
        <row r="4784">
          <cell r="A4784" t="str">
            <v>25-207</v>
          </cell>
          <cell r="B4784" t="str">
            <v>Same as item 25-187 to 25-196 but fixing only.</v>
          </cell>
          <cell r="D4784" t="str">
            <v>Meter</v>
          </cell>
          <cell r="E4784" t="str">
            <v>25-207</v>
          </cell>
          <cell r="F4784">
            <v>294.64</v>
          </cell>
        </row>
        <row r="4785">
          <cell r="A4785" t="str">
            <v>25-208</v>
          </cell>
          <cell r="B4785" t="str">
            <v>Same as item 25-197 to 25-206 but fixing only.</v>
          </cell>
          <cell r="D4785" t="str">
            <v>Meter</v>
          </cell>
          <cell r="E4785" t="str">
            <v>25-208</v>
          </cell>
          <cell r="F4785">
            <v>46.06</v>
          </cell>
        </row>
        <row r="4786">
          <cell r="A4786" t="str">
            <v>25-209</v>
          </cell>
          <cell r="B4786" t="str">
            <v>Add to item 257-187 to 25-196 if  removal only.</v>
          </cell>
          <cell r="D4786" t="str">
            <v>Meter</v>
          </cell>
          <cell r="E4786" t="str">
            <v>25-209</v>
          </cell>
          <cell r="F4786">
            <v>46.06</v>
          </cell>
        </row>
        <row r="4787">
          <cell r="A4787" t="str">
            <v>25-210</v>
          </cell>
          <cell r="B4787" t="str">
            <v>Add to item 25-197 to 25-208 if removal only</v>
          </cell>
          <cell r="D4787" t="str">
            <v>Meter</v>
          </cell>
          <cell r="E4787" t="str">
            <v>25-210</v>
          </cell>
          <cell r="F4787">
            <v>46.06</v>
          </cell>
        </row>
        <row r="4788">
          <cell r="A4788" t="str">
            <v>25-211</v>
          </cell>
          <cell r="B4788" t="str">
            <v>Cable electric LT, PVC insulated, PVC sheathed un-armoured overall PVC 600/1000 volts with stranded aluminium  conductor 25mm2, 4 core  laid in trenches complete with bricks, sand (exclusive of cost of excavation), S/F.</v>
          </cell>
          <cell r="D4788" t="str">
            <v>Meter</v>
          </cell>
          <cell r="E4788" t="str">
            <v>25-211</v>
          </cell>
          <cell r="F4788">
            <v>575.59</v>
          </cell>
        </row>
        <row r="4789">
          <cell r="A4789" t="str">
            <v>25-212</v>
          </cell>
          <cell r="B4789" t="str">
            <v>Cable electric LT, PVC insulated, PVC sheathed unarmoured overall PVC 600/1000 volts with stranded aluminium  conductor 35mm2, 4 core  laid in trenches complete with bricks, sand (exclusive of cost of excavation), S/F.</v>
          </cell>
          <cell r="D4789" t="str">
            <v>Meter</v>
          </cell>
          <cell r="E4789" t="str">
            <v>25-212</v>
          </cell>
          <cell r="F4789">
            <v>631.19000000000005</v>
          </cell>
        </row>
        <row r="4790">
          <cell r="A4790" t="str">
            <v>25-213</v>
          </cell>
          <cell r="B4790" t="str">
            <v>Cable electric LT, PVC insulated, PVC sheathed unarmoured overall PVC 600/1000 volts with stranded aluminium  conductor 50mm2, 4 core  laid in trenches complete with bricks, sand (exclusive of cost of excavation), S/F.</v>
          </cell>
          <cell r="D4790" t="str">
            <v>Meter</v>
          </cell>
          <cell r="E4790" t="str">
            <v>25-213</v>
          </cell>
          <cell r="F4790">
            <v>746.43</v>
          </cell>
        </row>
        <row r="4791">
          <cell r="A4791" t="str">
            <v>25-214</v>
          </cell>
          <cell r="B4791" t="str">
            <v>Cable electric LT, PVC insulated, PVC sheathed unarmoured overall PVC 600/1000 volts with stranded aluminium  conductor 70mm2, 4 core  laid in trenches complete with bricks, sand (exclusive of cost of excavation), S/F.</v>
          </cell>
          <cell r="D4791" t="str">
            <v>Meter</v>
          </cell>
          <cell r="E4791" t="str">
            <v>25-214</v>
          </cell>
          <cell r="F4791">
            <v>933.05</v>
          </cell>
        </row>
        <row r="4792">
          <cell r="A4792" t="str">
            <v>25-215</v>
          </cell>
          <cell r="B4792" t="str">
            <v>Cable electric LT, PVC insulated, PVC sheathed unarmoured overall PVC 600/1000 volts with stranded aluminium  conductor 95mm2, 4 core  laid in trenches complete with bricks, sand (exclusive of cost of excavation), S/F.</v>
          </cell>
          <cell r="D4792" t="str">
            <v>Meter</v>
          </cell>
          <cell r="E4792" t="str">
            <v>25-215</v>
          </cell>
          <cell r="F4792">
            <v>1106.98</v>
          </cell>
        </row>
        <row r="4793">
          <cell r="A4793" t="str">
            <v>25-216</v>
          </cell>
          <cell r="B4793" t="str">
            <v>Cable electric LT, PVC insulated, PVC sheathed unarmoured overall PVC 600/1000 volts with stranded aluminium  conductor 120mm2, 4 core  laid in trenches complete with bricks, sand (exclusive of cost of excavation), S/F.</v>
          </cell>
          <cell r="D4793" t="str">
            <v>Meter</v>
          </cell>
          <cell r="E4793" t="str">
            <v>25-216</v>
          </cell>
          <cell r="F4793">
            <v>1350.72</v>
          </cell>
        </row>
        <row r="4794">
          <cell r="A4794" t="str">
            <v>25-217</v>
          </cell>
          <cell r="B4794" t="str">
            <v>Cable electric LT, PVC insulated, PVC sheathed unarmoured overall PVC 600/1000 volts with stranded aluminium  conductor 150mm2, 4 core  laid in trenches complete with bricks, sand (exclusive of cost of excavation), S/F.</v>
          </cell>
          <cell r="D4794" t="str">
            <v>Meter</v>
          </cell>
          <cell r="E4794" t="str">
            <v>25-217</v>
          </cell>
          <cell r="F4794">
            <v>1504.21</v>
          </cell>
        </row>
        <row r="4795">
          <cell r="A4795" t="str">
            <v>25-218</v>
          </cell>
          <cell r="B4795" t="str">
            <v>Cable electric LT, PVC insulated, PVC sheathed unarmoured overall PVC 600/1000 volts with stranded aluminium  conductor 185mm2, 4 core  laid in trenches complete with bricks, sand (exclusive of cost of excavation), S/F.</v>
          </cell>
          <cell r="D4795" t="str">
            <v>Meter</v>
          </cell>
          <cell r="E4795" t="str">
            <v>25-218</v>
          </cell>
          <cell r="F4795">
            <v>1788.36</v>
          </cell>
        </row>
        <row r="4796">
          <cell r="A4796" t="str">
            <v>25-219</v>
          </cell>
          <cell r="B4796" t="str">
            <v>Cable electric LT, PVC insulated, PVC sheathed unarmoured overall PVC 600/1000 volts with stranded aluminium  conductor 240mm2, 4 core  laid in trenches complete with bricks, sand (exclusive of cost of excavation), S/F.</v>
          </cell>
          <cell r="D4796" t="str">
            <v>Meter</v>
          </cell>
          <cell r="E4796" t="str">
            <v>25-219</v>
          </cell>
          <cell r="F4796">
            <v>2220.54</v>
          </cell>
        </row>
        <row r="4797">
          <cell r="A4797" t="str">
            <v>25-220</v>
          </cell>
          <cell r="B4797" t="str">
            <v>Cable electric LT, PVC insulated, PVC sheathed unarmoured overall PVC 600/1000 volts with stranded aluminium  conductor 300mm2, 4 core  laid in trenches complete with bricks, sand (exclusive of cost of excavation), S/F.</v>
          </cell>
          <cell r="D4797" t="str">
            <v>Meter</v>
          </cell>
          <cell r="E4797" t="str">
            <v>25-220</v>
          </cell>
          <cell r="F4797">
            <v>2683.32</v>
          </cell>
        </row>
        <row r="4798">
          <cell r="A4798" t="str">
            <v>25-221</v>
          </cell>
          <cell r="B4798" t="str">
            <v>Cable electric LT, PVC insulated, PVC sheathed unarmoured overall PVC 600/1000 volts with stranded aluminium  conductor 25mm2, 4 core  laid in GI/duct  pipe/duct  (exclusive of cost of pipe/duct), S/F.</v>
          </cell>
          <cell r="D4798" t="str">
            <v>Meter</v>
          </cell>
          <cell r="E4798" t="str">
            <v>25-221</v>
          </cell>
          <cell r="F4798">
            <v>327.01</v>
          </cell>
        </row>
        <row r="4799">
          <cell r="A4799" t="str">
            <v>25-222</v>
          </cell>
          <cell r="B4799" t="str">
            <v>Cable electric LT, PVC insulated, PVC sheathed unarmoured overall PVC 600/1000 volts with stranded aluminium  conductor 35mm2, 4 core  laid in GI/duct  pipe/duct  (exclusive of cost of pipe/duct), S/F.</v>
          </cell>
          <cell r="D4799" t="str">
            <v>Meter</v>
          </cell>
          <cell r="E4799" t="str">
            <v>25-222</v>
          </cell>
          <cell r="F4799">
            <v>382.61</v>
          </cell>
        </row>
        <row r="4800">
          <cell r="A4800" t="str">
            <v>25-223</v>
          </cell>
          <cell r="B4800" t="str">
            <v>Cable electric LT, PVC insulated, PVC sheathed unarmoured overall PVC 600/1000 volts with stranded aluminium  conductor 50mm2, 4 core  laid in GI/duct  pipe/duct  (exclusive of cost of pipe/duct), S/F.</v>
          </cell>
          <cell r="D4800" t="str">
            <v>Meter</v>
          </cell>
          <cell r="E4800" t="str">
            <v>25-223</v>
          </cell>
          <cell r="F4800">
            <v>497.85</v>
          </cell>
        </row>
        <row r="4801">
          <cell r="A4801" t="str">
            <v>25-224</v>
          </cell>
          <cell r="B4801" t="str">
            <v>Cable electric LT, PVC insulated, PVC sheathed unarmoured overall PVC 600/1000 volts with stranded aluminium  conductor 70mm2, 4 core  laid in GI/duct  pipe/duct  (exclusive of cost of pipe/duct), S/F.</v>
          </cell>
          <cell r="D4801" t="str">
            <v>Meter</v>
          </cell>
          <cell r="E4801" t="str">
            <v>25-224</v>
          </cell>
          <cell r="F4801">
            <v>684.47</v>
          </cell>
        </row>
        <row r="4802">
          <cell r="A4802" t="str">
            <v>25-225</v>
          </cell>
          <cell r="B4802" t="str">
            <v>Cable electric LT, PVC insulated, PVC sheathed unarmoured overall PVC 600/1000 volts with stranded aluminium  conductor 95mm2, 4 core  laid in GI/duct  pipe/duct  (exclusive of cost of pipe/duct), S/F.</v>
          </cell>
          <cell r="D4802" t="str">
            <v>Meter</v>
          </cell>
          <cell r="E4802" t="str">
            <v>25-225</v>
          </cell>
          <cell r="F4802">
            <v>858.39</v>
          </cell>
        </row>
        <row r="4803">
          <cell r="A4803" t="str">
            <v>25-226</v>
          </cell>
          <cell r="B4803" t="str">
            <v>Cable electric LT, PVC insulated, PVC sheathed unarmoured overall PVC 600/1000 volts with stranded aluminium  conductor 120mm2, 4 core  laid in GI/duct  pipe/duct  (exclusive of cost of pipe/duct), S/F.</v>
          </cell>
          <cell r="D4803" t="str">
            <v>Meter</v>
          </cell>
          <cell r="E4803" t="str">
            <v>25-226</v>
          </cell>
          <cell r="F4803">
            <v>1102.1400000000001</v>
          </cell>
        </row>
        <row r="4804">
          <cell r="A4804" t="str">
            <v>25-227</v>
          </cell>
          <cell r="B4804" t="str">
            <v>Cable electric LT, PVC insulated, PVC sheathed unarmoured overall PVC 600/1000 volts with stranded aluminium  conductor 150mm2, 4 core  laid in GI/duct  pipe/duct  (exclusive of cost of pipe/duct), S/F.</v>
          </cell>
          <cell r="D4804" t="str">
            <v>Meter</v>
          </cell>
          <cell r="E4804" t="str">
            <v>25-227</v>
          </cell>
          <cell r="F4804">
            <v>1255.6300000000001</v>
          </cell>
        </row>
        <row r="4805">
          <cell r="A4805" t="str">
            <v>25-228</v>
          </cell>
          <cell r="B4805" t="str">
            <v>Cable electric LT, PVC insulated, PVC sheathed unarmoured overall PVC 600/1000 volts with stranded aluminium  conductor 185mm2, 4 core  laid in GI/duct  pipe/duct  (exclusive of cost of pipe/duct), S/F.</v>
          </cell>
          <cell r="D4805" t="str">
            <v>Meter</v>
          </cell>
          <cell r="E4805" t="str">
            <v>25-228</v>
          </cell>
          <cell r="F4805">
            <v>1539.78</v>
          </cell>
        </row>
        <row r="4806">
          <cell r="A4806" t="str">
            <v>25-229</v>
          </cell>
          <cell r="B4806" t="str">
            <v>Cable electric LT, PVC insulated, PVC sheathed unarmoured overall PVC 600/1000 volts with stranded aluminium  conductor 240mm2, 4 core  laid in GI/duct  pipe/duct  (exclusive of cost of pipe/duct), S/F.</v>
          </cell>
          <cell r="D4806" t="str">
            <v>Meter</v>
          </cell>
          <cell r="E4806" t="str">
            <v>25-229</v>
          </cell>
          <cell r="F4806">
            <v>1971.96</v>
          </cell>
        </row>
        <row r="4807">
          <cell r="A4807" t="str">
            <v>25-230</v>
          </cell>
          <cell r="B4807" t="str">
            <v>Cable electric LT, PVC insulated, PVC sheathed unarmoured overall PVC 600/1000 volts with stranded aluminium  conductor 300mm2, 4 core  laid in GI/duct  pipe/duct  (exclusive of cost of pipe/duct), S/F.</v>
          </cell>
          <cell r="D4807" t="str">
            <v>Meter</v>
          </cell>
          <cell r="E4807" t="str">
            <v>25-230</v>
          </cell>
          <cell r="F4807">
            <v>2434.7399999999998</v>
          </cell>
        </row>
        <row r="4808">
          <cell r="A4808" t="str">
            <v>25-231</v>
          </cell>
          <cell r="B4808" t="str">
            <v>Same as item 25-211 to 25-220 but fixing only.</v>
          </cell>
          <cell r="D4808" t="str">
            <v>Meter</v>
          </cell>
          <cell r="E4808" t="str">
            <v>25-231</v>
          </cell>
          <cell r="F4808">
            <v>294.64</v>
          </cell>
        </row>
        <row r="4809">
          <cell r="A4809" t="str">
            <v>25-232</v>
          </cell>
          <cell r="B4809" t="str">
            <v>Same as item 25-221 to 25-230 but fixing only.</v>
          </cell>
          <cell r="D4809" t="str">
            <v>Meter</v>
          </cell>
          <cell r="E4809" t="str">
            <v>25-232</v>
          </cell>
          <cell r="F4809">
            <v>46.06</v>
          </cell>
        </row>
        <row r="4810">
          <cell r="A4810" t="str">
            <v>25-233</v>
          </cell>
          <cell r="B4810" t="str">
            <v>Add to item 25-211 to 25-220,231 if  removal only.</v>
          </cell>
          <cell r="D4810" t="str">
            <v>Meter</v>
          </cell>
          <cell r="E4810" t="str">
            <v>25-233</v>
          </cell>
          <cell r="F4810">
            <v>46.06</v>
          </cell>
        </row>
        <row r="4811">
          <cell r="A4811" t="str">
            <v>25-234</v>
          </cell>
          <cell r="B4811" t="str">
            <v>Add to item 25-221 to 25-230, 232 if removal only</v>
          </cell>
          <cell r="D4811" t="str">
            <v>Meter</v>
          </cell>
          <cell r="E4811" t="str">
            <v>25-234</v>
          </cell>
          <cell r="F4811">
            <v>46.06</v>
          </cell>
        </row>
        <row r="4812">
          <cell r="A4812" t="str">
            <v>25-235</v>
          </cell>
          <cell r="B4812" t="str">
            <v>PVC Straight joint LT, consisting of mould resin, padding tape, funnels and ferrules etc, as specified for LT cable 4 core, 16mm2. S/F.</v>
          </cell>
          <cell r="D4812" t="str">
            <v>Each</v>
          </cell>
          <cell r="E4812" t="str">
            <v>25-235</v>
          </cell>
          <cell r="F4812">
            <v>4337.08</v>
          </cell>
        </row>
        <row r="4813">
          <cell r="A4813" t="str">
            <v>25-236</v>
          </cell>
          <cell r="B4813" t="str">
            <v>PVC straight joint LT, consisting of mould resin, padding tape, funnels and ferrules etc, as specified for LT cable 4 core, 25 to 35mm2. S/F.</v>
          </cell>
          <cell r="D4813" t="str">
            <v>Each</v>
          </cell>
          <cell r="E4813" t="str">
            <v>25-236</v>
          </cell>
          <cell r="F4813">
            <v>8622.1299999999992</v>
          </cell>
        </row>
        <row r="4814">
          <cell r="A4814" t="str">
            <v>25-237</v>
          </cell>
          <cell r="B4814" t="str">
            <v>PVC straight joint LT, consisting of mould resin, padding tape, funnels and ferrules etc, as specified for LT cable 4 core, 50 to 70mm2. S/F.</v>
          </cell>
          <cell r="D4814" t="str">
            <v>Each</v>
          </cell>
          <cell r="E4814" t="str">
            <v>25-237</v>
          </cell>
          <cell r="F4814">
            <v>10703.44</v>
          </cell>
        </row>
        <row r="4815">
          <cell r="A4815" t="str">
            <v>25-238</v>
          </cell>
          <cell r="B4815" t="str">
            <v>PVC straight joint LT, consisting of mould resin, padding tape, funnels and ferrules etc, as specified for LT cable 4 core, 95 to 150mm2. S/F.</v>
          </cell>
          <cell r="D4815" t="str">
            <v>Each</v>
          </cell>
          <cell r="E4815" t="str">
            <v>25-238</v>
          </cell>
          <cell r="F4815">
            <v>14218.71</v>
          </cell>
        </row>
        <row r="4816">
          <cell r="A4816" t="str">
            <v>25-239</v>
          </cell>
          <cell r="B4816" t="str">
            <v>PVC straight joint LT, consisting of mould resin, padding tape, funnels and ferrules etc, as specified for LT cable 4 core, 1855 to 300mm2. S/F.</v>
          </cell>
          <cell r="D4816" t="str">
            <v>Each</v>
          </cell>
          <cell r="E4816" t="str">
            <v>25-239</v>
          </cell>
          <cell r="F4816">
            <v>16667.310000000001</v>
          </cell>
        </row>
        <row r="4817">
          <cell r="A4817" t="str">
            <v>25-240</v>
          </cell>
          <cell r="B4817" t="str">
            <v>Same as item 25-235 to 25-237 but fixing only.</v>
          </cell>
          <cell r="D4817" t="str">
            <v>Each</v>
          </cell>
          <cell r="E4817" t="str">
            <v>25-240</v>
          </cell>
          <cell r="F4817">
            <v>909.04</v>
          </cell>
        </row>
        <row r="4818">
          <cell r="A4818" t="str">
            <v>25-241</v>
          </cell>
          <cell r="B4818" t="str">
            <v>Same as item 25-238 to 25-239 but fixing only.</v>
          </cell>
          <cell r="D4818" t="str">
            <v>Each</v>
          </cell>
          <cell r="E4818" t="str">
            <v>25-241</v>
          </cell>
          <cell r="F4818">
            <v>1363.56</v>
          </cell>
        </row>
        <row r="4819">
          <cell r="A4819" t="str">
            <v>25-242</v>
          </cell>
          <cell r="B4819" t="str">
            <v>Add to item 25-235 to 25-237, 240 if  removal only.</v>
          </cell>
          <cell r="D4819" t="str">
            <v>Each</v>
          </cell>
          <cell r="E4819" t="str">
            <v>25-242</v>
          </cell>
          <cell r="F4819">
            <v>165.28</v>
          </cell>
        </row>
        <row r="4820">
          <cell r="A4820" t="str">
            <v>25-243</v>
          </cell>
          <cell r="B4820" t="str">
            <v>Add to item 25-238 to 25-239, 241 if removal only</v>
          </cell>
          <cell r="D4820" t="str">
            <v>Each</v>
          </cell>
          <cell r="E4820" t="str">
            <v>25-243</v>
          </cell>
          <cell r="F4820">
            <v>247.92</v>
          </cell>
        </row>
        <row r="4821">
          <cell r="A4821" t="str">
            <v>25-244</v>
          </cell>
          <cell r="B4821" t="str">
            <v>PVC straight joint LT, complete with tapes, ferules and heat tubes etc, as specified for LT cable 4 core, 16mm2 S/F.</v>
          </cell>
          <cell r="D4821" t="str">
            <v>Each</v>
          </cell>
          <cell r="E4821" t="str">
            <v>25-244</v>
          </cell>
          <cell r="F4821">
            <v>4826.8</v>
          </cell>
        </row>
        <row r="4822">
          <cell r="A4822" t="str">
            <v>25-245</v>
          </cell>
          <cell r="B4822" t="str">
            <v>PVC Heat straight joint LT, complete with tapes, ferules and heat tubes etc, as specified for LT cable 4 core, 25 to 35mm2 S/F.</v>
          </cell>
          <cell r="D4822" t="str">
            <v>Each</v>
          </cell>
          <cell r="E4822" t="str">
            <v>25-245</v>
          </cell>
          <cell r="F4822">
            <v>9846.43</v>
          </cell>
        </row>
        <row r="4823">
          <cell r="A4823" t="str">
            <v>25-246</v>
          </cell>
          <cell r="B4823" t="str">
            <v>PVC Heat straight joint LT, complete with tapes, ferules and heat tubes etc, as specified for LT cable 4 core, 50 to 70mm2 S/F.</v>
          </cell>
          <cell r="D4823" t="str">
            <v>Each</v>
          </cell>
          <cell r="E4823" t="str">
            <v>25-246</v>
          </cell>
          <cell r="F4823">
            <v>11525.25</v>
          </cell>
        </row>
        <row r="4824">
          <cell r="A4824" t="str">
            <v>25-247</v>
          </cell>
          <cell r="B4824" t="str">
            <v>PVC Heat straight joint LT, complete with tapes, ferules and heat tubes etc, as specified for LT cable 4 core, 95 to 150mm2 S/F.</v>
          </cell>
          <cell r="D4824" t="str">
            <v>Each</v>
          </cell>
          <cell r="E4824" t="str">
            <v>25-247</v>
          </cell>
          <cell r="F4824">
            <v>14061.09</v>
          </cell>
        </row>
        <row r="4825">
          <cell r="A4825" t="str">
            <v>25-248</v>
          </cell>
          <cell r="B4825" t="str">
            <v>PVC Heat straight joint LT, complete with tapes, ferules and heat tubes etc, as specified for LT cable 4 core, 185 to 300mm2 S/F.</v>
          </cell>
          <cell r="D4825" t="str">
            <v>Each</v>
          </cell>
          <cell r="E4825" t="str">
            <v>25-248</v>
          </cell>
          <cell r="F4825">
            <v>19570.439999999999</v>
          </cell>
        </row>
        <row r="4826">
          <cell r="A4826" t="str">
            <v>25-249</v>
          </cell>
          <cell r="B4826" t="str">
            <v>Same as item 25-244 to 25-245 but fixing only.</v>
          </cell>
          <cell r="D4826" t="str">
            <v>Each</v>
          </cell>
          <cell r="E4826" t="str">
            <v>25-249</v>
          </cell>
          <cell r="F4826">
            <v>909.04</v>
          </cell>
        </row>
        <row r="4827">
          <cell r="A4827" t="str">
            <v>25-250</v>
          </cell>
          <cell r="B4827" t="str">
            <v>Same as item 25-246 but fixing only.</v>
          </cell>
          <cell r="D4827" t="str">
            <v>Each</v>
          </cell>
          <cell r="E4827" t="str">
            <v>25-250</v>
          </cell>
          <cell r="F4827">
            <v>1363.56</v>
          </cell>
        </row>
        <row r="4828">
          <cell r="A4828" t="str">
            <v>25-251</v>
          </cell>
          <cell r="B4828" t="str">
            <v>Same as item 25-247 to 25-248 but fixing only.</v>
          </cell>
          <cell r="D4828" t="str">
            <v>Each</v>
          </cell>
          <cell r="E4828" t="str">
            <v>25-251</v>
          </cell>
          <cell r="F4828">
            <v>1818.09</v>
          </cell>
        </row>
        <row r="4829">
          <cell r="A4829" t="str">
            <v>25-252</v>
          </cell>
          <cell r="B4829" t="str">
            <v>Add to item 25-244 to 25-251 if  removal only.</v>
          </cell>
          <cell r="D4829" t="str">
            <v>Each</v>
          </cell>
          <cell r="E4829" t="str">
            <v>25-252</v>
          </cell>
          <cell r="F4829">
            <v>247.92</v>
          </cell>
        </row>
        <row r="4830">
          <cell r="A4830" t="str">
            <v>25-253</v>
          </cell>
          <cell r="B4830" t="str">
            <v>PVC T-Service joint LT, comprising of mould resin, padding tape, funnels and ferrules etc. as specified for LT cable 4 core, 16mm2 S/F.</v>
          </cell>
          <cell r="D4830" t="str">
            <v>Each</v>
          </cell>
          <cell r="E4830" t="str">
            <v>25-253</v>
          </cell>
          <cell r="F4830">
            <v>6943.01</v>
          </cell>
        </row>
        <row r="4831">
          <cell r="A4831" t="str">
            <v>25-254</v>
          </cell>
          <cell r="B4831" t="str">
            <v>PVC T-Service joint LT, comprising of mould resin, padding tape, funnels and ferrules etc. as specified for LT cable 4 core, 25 to 50mm2 x 16 to 25mm2 S/F.</v>
          </cell>
          <cell r="D4831" t="str">
            <v>Each</v>
          </cell>
          <cell r="E4831" t="str">
            <v>25-254</v>
          </cell>
          <cell r="F4831">
            <v>8709.36</v>
          </cell>
        </row>
        <row r="4832">
          <cell r="A4832" t="str">
            <v>25-255</v>
          </cell>
          <cell r="B4832" t="str">
            <v>PVC T-Service joint LT, comprising of mould resin, padding tape, funnels and ferrules etc. as specified for LT cable 4 core, 70 to 95mm2 x 35 to 50mm2 S/F.</v>
          </cell>
          <cell r="D4832" t="str">
            <v>Each</v>
          </cell>
          <cell r="E4832" t="str">
            <v>25-255</v>
          </cell>
          <cell r="F4832">
            <v>11979.78</v>
          </cell>
        </row>
        <row r="4833">
          <cell r="A4833" t="str">
            <v>25-256</v>
          </cell>
          <cell r="B4833" t="str">
            <v>PVC T-Service joint LT, comprising of mould resin, padding tape, funnels and ferrules etc. as specified for LT cable 4 core, 120 to 185mm2 x 70 to 95mm2 S/F.</v>
          </cell>
          <cell r="D4833" t="str">
            <v>Each</v>
          </cell>
          <cell r="E4833" t="str">
            <v>25-256</v>
          </cell>
          <cell r="F4833">
            <v>18751.68</v>
          </cell>
        </row>
        <row r="4834">
          <cell r="A4834" t="str">
            <v>25-257</v>
          </cell>
          <cell r="B4834" t="str">
            <v>Same as item 25-253 but fixing only.</v>
          </cell>
          <cell r="D4834" t="str">
            <v>Each</v>
          </cell>
          <cell r="E4834" t="str">
            <v>25-257</v>
          </cell>
          <cell r="F4834">
            <v>1090.8499999999999</v>
          </cell>
        </row>
        <row r="4835">
          <cell r="A4835" t="str">
            <v>25-258</v>
          </cell>
          <cell r="B4835" t="str">
            <v>Same as item 25-254 but fixing only.</v>
          </cell>
          <cell r="D4835" t="str">
            <v>Each</v>
          </cell>
          <cell r="E4835" t="str">
            <v>25-258</v>
          </cell>
          <cell r="F4835">
            <v>1363.56</v>
          </cell>
        </row>
        <row r="4836">
          <cell r="A4836" t="str">
            <v>25-259</v>
          </cell>
          <cell r="B4836" t="str">
            <v>Same as item 25-255 but fixing only.</v>
          </cell>
          <cell r="D4836" t="str">
            <v>Each</v>
          </cell>
          <cell r="E4836" t="str">
            <v>25-259</v>
          </cell>
          <cell r="F4836">
            <v>1818.09</v>
          </cell>
        </row>
        <row r="4837">
          <cell r="A4837" t="str">
            <v>25-260</v>
          </cell>
          <cell r="B4837" t="str">
            <v>Same as item 25-256 but fixing only.</v>
          </cell>
          <cell r="D4837" t="str">
            <v>Each</v>
          </cell>
          <cell r="E4837" t="str">
            <v>25-260</v>
          </cell>
          <cell r="F4837">
            <v>2272.61</v>
          </cell>
        </row>
        <row r="4838">
          <cell r="A4838" t="str">
            <v>25-261</v>
          </cell>
          <cell r="B4838" t="str">
            <v>Add to item 25-253 to 25-260 if  removal only.</v>
          </cell>
          <cell r="D4838" t="str">
            <v>Each</v>
          </cell>
          <cell r="E4838" t="str">
            <v>25-261</v>
          </cell>
          <cell r="F4838">
            <v>165.28</v>
          </cell>
        </row>
        <row r="4839">
          <cell r="A4839" t="str">
            <v>25-262</v>
          </cell>
          <cell r="B4839" t="str">
            <v>PVC heat shrink (HS) Termination kit LT indoor /outdoor consisting of heat shirnk boot lugs clips and earth wire etc suitable for  LT cable 4 core, 16mm2 PVC un armoured S/F.</v>
          </cell>
          <cell r="D4839" t="str">
            <v>Each</v>
          </cell>
          <cell r="E4839" t="str">
            <v>25-262</v>
          </cell>
          <cell r="F4839">
            <v>4151.6000000000004</v>
          </cell>
        </row>
        <row r="4840">
          <cell r="A4840" t="str">
            <v>25-263</v>
          </cell>
          <cell r="B4840" t="str">
            <v>PVC heat shrink (HS) termination kit LT indoor /outdoor consisting of heat shirnk boot lugs clips and earth wire etc suitable for  LT cable 4 core, 25 to 35mm2 PVC un armoured S/F.</v>
          </cell>
          <cell r="D4840" t="str">
            <v>Each</v>
          </cell>
          <cell r="E4840" t="str">
            <v>25-263</v>
          </cell>
          <cell r="F4840">
            <v>9230.61</v>
          </cell>
        </row>
        <row r="4841">
          <cell r="A4841" t="str">
            <v>25-264</v>
          </cell>
          <cell r="B4841" t="str">
            <v>PVC heat shrink (HS) termination kit LT indoor /outdoor consisting of heat shirnk boot lugs clips and earth wire etc suitable for  LT cable 4 core, 50 to 70mm2 PVC un armoured S/F.</v>
          </cell>
          <cell r="D4841" t="str">
            <v>Each</v>
          </cell>
          <cell r="E4841" t="str">
            <v>25-264</v>
          </cell>
          <cell r="F4841">
            <v>12382.26</v>
          </cell>
        </row>
        <row r="4842">
          <cell r="A4842" t="str">
            <v>25-265</v>
          </cell>
          <cell r="B4842" t="str">
            <v>PVC heat shrink (HS) termination kit LT indoor /outdoor consisting of heat shirnk boot lugs clips and earth wire etc suitable for  LT cable 4 core, 95 to 150mm2 PVC un armoured S/F.</v>
          </cell>
          <cell r="D4842" t="str">
            <v>Each</v>
          </cell>
          <cell r="E4842" t="str">
            <v>25-265</v>
          </cell>
          <cell r="F4842">
            <v>13085.32</v>
          </cell>
        </row>
        <row r="4843">
          <cell r="A4843" t="str">
            <v>25-266</v>
          </cell>
          <cell r="B4843" t="str">
            <v>PVC heat shrink (HS) termination kit LT indoor /outdoor consisting of heat shirnk boot lugs clips and earth wire etc suitable for  LT cable 4 core, 185 to 300mm2 PVC un armoured S/F.</v>
          </cell>
          <cell r="D4843" t="str">
            <v>Each</v>
          </cell>
          <cell r="E4843" t="str">
            <v>25-266</v>
          </cell>
          <cell r="F4843">
            <v>18800.66</v>
          </cell>
        </row>
        <row r="4844">
          <cell r="A4844" t="str">
            <v>25-267</v>
          </cell>
          <cell r="B4844" t="str">
            <v>Same as item 25-262 but fixing only.</v>
          </cell>
          <cell r="D4844" t="str">
            <v>Each</v>
          </cell>
          <cell r="E4844" t="str">
            <v>25-267</v>
          </cell>
          <cell r="F4844">
            <v>1090.8499999999999</v>
          </cell>
        </row>
        <row r="4845">
          <cell r="A4845" t="str">
            <v>25-268</v>
          </cell>
          <cell r="B4845" t="str">
            <v>Same as item 25-263 but fixing only.</v>
          </cell>
          <cell r="D4845" t="str">
            <v>Each</v>
          </cell>
          <cell r="E4845" t="str">
            <v>25-268</v>
          </cell>
          <cell r="F4845">
            <v>1272.6600000000001</v>
          </cell>
        </row>
        <row r="4846">
          <cell r="A4846" t="str">
            <v>25-269</v>
          </cell>
          <cell r="B4846" t="str">
            <v>Same as item 25-264 but fixing only.</v>
          </cell>
          <cell r="D4846" t="str">
            <v>Each</v>
          </cell>
          <cell r="E4846" t="str">
            <v>25-269</v>
          </cell>
          <cell r="F4846">
            <v>1363.56</v>
          </cell>
        </row>
        <row r="4847">
          <cell r="A4847" t="str">
            <v>25-270</v>
          </cell>
          <cell r="B4847" t="str">
            <v>Same as item 25-265 but fixing only.</v>
          </cell>
          <cell r="D4847" t="str">
            <v>Each</v>
          </cell>
          <cell r="E4847" t="str">
            <v>25-270</v>
          </cell>
          <cell r="F4847">
            <v>1454.47</v>
          </cell>
        </row>
        <row r="4848">
          <cell r="A4848" t="str">
            <v>25-271</v>
          </cell>
          <cell r="B4848" t="str">
            <v>Same as item 25-266 but fixing only.</v>
          </cell>
          <cell r="D4848" t="str">
            <v>Each</v>
          </cell>
          <cell r="E4848" t="str">
            <v>25-271</v>
          </cell>
          <cell r="F4848">
            <v>2272.61</v>
          </cell>
        </row>
        <row r="4849">
          <cell r="A4849" t="str">
            <v>25-272</v>
          </cell>
          <cell r="B4849" t="str">
            <v>Add to item 25-262 to 25-271 if  removal only.</v>
          </cell>
          <cell r="D4849" t="str">
            <v>Each</v>
          </cell>
          <cell r="E4849" t="str">
            <v>25-272</v>
          </cell>
          <cell r="F4849">
            <v>247.92</v>
          </cell>
        </row>
        <row r="4850">
          <cell r="A4850" t="str">
            <v>25-273</v>
          </cell>
          <cell r="B4850" t="str">
            <v>PVC heat shrink (HS) Termination kit LT indoor /outdoor consisting of heat shirnk boot lugs clips and earth wire etc suitable for  LT cable 4 core, 16mm2  armoured S/F.</v>
          </cell>
          <cell r="D4850" t="str">
            <v>Each</v>
          </cell>
          <cell r="E4850" t="str">
            <v>25-273</v>
          </cell>
          <cell r="F4850">
            <v>4763.75</v>
          </cell>
        </row>
        <row r="4851">
          <cell r="A4851" t="str">
            <v>25-274</v>
          </cell>
          <cell r="B4851" t="str">
            <v>PVC heat shrink (HS) termination kit LT indoor /outdoor consisting of heat shirnk boot lugs clips and earth wire etc suitable for  LT cable 4 core, 25 to 35mm2  armoured S/F.</v>
          </cell>
          <cell r="D4851" t="str">
            <v>Each</v>
          </cell>
          <cell r="E4851" t="str">
            <v>25-274</v>
          </cell>
          <cell r="F4851">
            <v>10822.2</v>
          </cell>
        </row>
        <row r="4852">
          <cell r="A4852" t="str">
            <v>25-275</v>
          </cell>
          <cell r="B4852" t="str">
            <v>PVC heat shrink (HS) termination kit LT indoor /outdoor consisting of heat shirnk boot lugs clips and earth wire etc suitable for  LT cable 4 core, 50 to 70mm2  armoured S/F.</v>
          </cell>
          <cell r="D4852" t="str">
            <v>Each</v>
          </cell>
          <cell r="E4852" t="str">
            <v>25-275</v>
          </cell>
          <cell r="F4852">
            <v>13973.85</v>
          </cell>
        </row>
        <row r="4853">
          <cell r="A4853" t="str">
            <v>25-276</v>
          </cell>
          <cell r="B4853" t="str">
            <v>PVC heat shrink (HS) termination kit LT indoor /outdoor consisting of heat shirnk boot lugs clips and earth wire etc suitable for  LT cable 4 core, 95 to 150mm2  armoured S/F.</v>
          </cell>
          <cell r="D4853" t="str">
            <v>Each</v>
          </cell>
          <cell r="E4853" t="str">
            <v>25-276</v>
          </cell>
          <cell r="F4853">
            <v>16146.07</v>
          </cell>
        </row>
        <row r="4854">
          <cell r="A4854" t="str">
            <v>25-277</v>
          </cell>
          <cell r="B4854" t="str">
            <v>PVC heat shrink (HS) termination kit LT indoor /outdoor consisting of heat shirnk boot lugs clips and earth wire etc suitable for  LT cable 4 core, 185 to 300mm2  armoured S/F.</v>
          </cell>
          <cell r="D4854" t="str">
            <v>Each</v>
          </cell>
          <cell r="E4854" t="str">
            <v>25-277</v>
          </cell>
          <cell r="F4854">
            <v>23697.86</v>
          </cell>
        </row>
        <row r="4855">
          <cell r="A4855" t="str">
            <v>25-278</v>
          </cell>
          <cell r="B4855" t="str">
            <v>Same as item 25-273 but fixing only.</v>
          </cell>
          <cell r="D4855" t="str">
            <v>Each</v>
          </cell>
          <cell r="E4855" t="str">
            <v>25-278</v>
          </cell>
          <cell r="F4855">
            <v>1090.8499999999999</v>
          </cell>
        </row>
        <row r="4856">
          <cell r="A4856" t="str">
            <v>25-279</v>
          </cell>
          <cell r="B4856" t="str">
            <v>Same as item 25-274 but fixing only.</v>
          </cell>
          <cell r="D4856" t="str">
            <v>Each</v>
          </cell>
          <cell r="E4856" t="str">
            <v>25-279</v>
          </cell>
          <cell r="F4856">
            <v>1272.6600000000001</v>
          </cell>
        </row>
        <row r="4857">
          <cell r="A4857" t="str">
            <v>25-280</v>
          </cell>
          <cell r="B4857" t="str">
            <v>Same as item 25-275 but fixing only.</v>
          </cell>
          <cell r="D4857" t="str">
            <v>Each</v>
          </cell>
          <cell r="E4857" t="str">
            <v>25-280</v>
          </cell>
          <cell r="F4857">
            <v>1363.56</v>
          </cell>
        </row>
        <row r="4858">
          <cell r="A4858" t="str">
            <v>25-281</v>
          </cell>
          <cell r="B4858" t="str">
            <v>Same as item 25-276 but fixing only.</v>
          </cell>
          <cell r="D4858" t="str">
            <v>Each</v>
          </cell>
          <cell r="E4858" t="str">
            <v>25-281</v>
          </cell>
          <cell r="F4858">
            <v>1454.47</v>
          </cell>
        </row>
        <row r="4859">
          <cell r="A4859" t="str">
            <v>25-282</v>
          </cell>
          <cell r="B4859" t="str">
            <v>Same as item 25-277 but fixing only.</v>
          </cell>
          <cell r="D4859" t="str">
            <v>Each</v>
          </cell>
          <cell r="E4859" t="str">
            <v>25-282</v>
          </cell>
          <cell r="F4859">
            <v>2272.61</v>
          </cell>
        </row>
        <row r="4860">
          <cell r="A4860" t="str">
            <v>25-283</v>
          </cell>
          <cell r="B4860" t="str">
            <v>Add to item 25-273 to 25-282 if  removal only.</v>
          </cell>
          <cell r="D4860" t="str">
            <v>Each</v>
          </cell>
          <cell r="E4860" t="str">
            <v>25-283</v>
          </cell>
          <cell r="F4860">
            <v>247.92</v>
          </cell>
        </row>
        <row r="4861">
          <cell r="A4861" t="str">
            <v>25-284</v>
          </cell>
          <cell r="B4861" t="str">
            <v>PVC termination kit, HT 11 KV, indoor, heat shrink, complete with tubes, cooper lugs, HT and PIB tapes, and earth wire suitable for HT cables XLPE, 3 core, 16 to 35mm2 S/F.</v>
          </cell>
          <cell r="D4861" t="str">
            <v>Each</v>
          </cell>
          <cell r="E4861" t="str">
            <v>25-284</v>
          </cell>
          <cell r="F4861">
            <v>27757.33</v>
          </cell>
        </row>
        <row r="4862">
          <cell r="A4862" t="str">
            <v>25-285</v>
          </cell>
          <cell r="B4862" t="str">
            <v>PVC termination kit, HT 11 KV, indoor, heat shrink, complete with tubes, cooper lugs, HT and PIB tapes, and earth wire suitable for HT cables XLPE, 3 core, 90 to 95mm2 S/F.</v>
          </cell>
          <cell r="D4862" t="str">
            <v>Each</v>
          </cell>
          <cell r="E4862" t="str">
            <v>25-285</v>
          </cell>
          <cell r="F4862">
            <v>31329.84</v>
          </cell>
        </row>
        <row r="4863">
          <cell r="A4863" t="str">
            <v>25-286</v>
          </cell>
          <cell r="B4863" t="str">
            <v>PVC termination kit, HT 11 KV, indoor, heat shrink, complete with tubes, cooper lugs, HT and PIB tapes, and earth wire suitable for HT cables XLPE, 3 core, 120 to 185mm2 S/F.</v>
          </cell>
          <cell r="D4863" t="str">
            <v>Each</v>
          </cell>
          <cell r="E4863" t="str">
            <v>25-286</v>
          </cell>
          <cell r="F4863">
            <v>34011.050000000003</v>
          </cell>
        </row>
        <row r="4864">
          <cell r="A4864" t="str">
            <v>25-287</v>
          </cell>
          <cell r="B4864" t="str">
            <v>PVC termination kit, HT 11 KV, indoor heat shrink, complete with tubes, cooper lugs, HT and PIB tapes, and earth wire suitable for HT cables XLPE, 3 core, 240 to 300mm2 S/F.</v>
          </cell>
          <cell r="D4864" t="str">
            <v>Each</v>
          </cell>
          <cell r="E4864" t="str">
            <v>25-287</v>
          </cell>
          <cell r="F4864">
            <v>36102.160000000003</v>
          </cell>
        </row>
        <row r="4865">
          <cell r="A4865" t="str">
            <v>25-288</v>
          </cell>
          <cell r="B4865" t="str">
            <v>PVC termination kit, HT 11 KV, outdoor, heat shrink, complete with tubes, cooper lugs, HT and PIB tapes, and earth wire suitable for HT cables XLPE, 3 core, 16 to 35mm2 S/F.</v>
          </cell>
          <cell r="D4865" t="str">
            <v>Each</v>
          </cell>
          <cell r="E4865" t="str">
            <v>25-288</v>
          </cell>
          <cell r="F4865">
            <v>30634.43</v>
          </cell>
        </row>
        <row r="4866">
          <cell r="A4866" t="str">
            <v>25-289</v>
          </cell>
          <cell r="B4866" t="str">
            <v>PVC termination kit, HT 11 KV,outdoor, heat shrink, complete with tubes, cooper lugs, HT and PIB tapes, and earth wire suitable for HT cables XLPE, 3 core, 90 to 95mm2 S/F.</v>
          </cell>
          <cell r="D4866" t="str">
            <v>Each</v>
          </cell>
          <cell r="E4866" t="str">
            <v>25-289</v>
          </cell>
          <cell r="F4866">
            <v>36839.19</v>
          </cell>
        </row>
        <row r="4867">
          <cell r="A4867" t="str">
            <v>25-290</v>
          </cell>
          <cell r="B4867" t="str">
            <v>PVC termination kit, HT 11 KV, outdoor, heat shrink, complete with tubes, cooper lugs, HT and PIB tapes, and earth wire suitable for HT cables XLPE, 3 core, 120 to 185mm2 S/F.</v>
          </cell>
          <cell r="D4867" t="str">
            <v>Each</v>
          </cell>
          <cell r="E4867" t="str">
            <v>25-290</v>
          </cell>
          <cell r="F4867">
            <v>40720.22</v>
          </cell>
        </row>
        <row r="4868">
          <cell r="A4868" t="str">
            <v>25-291</v>
          </cell>
          <cell r="B4868" t="str">
            <v>PVC termination kit, HT 11 KV, outdoor heat shrink, complete with tubes, cooper lugs, HT and PIB tapes, and earth wire suitable for HT cables XLPE, 3 core, 240 to 300mm2 S/F.</v>
          </cell>
          <cell r="D4868" t="str">
            <v>Each</v>
          </cell>
          <cell r="E4868" t="str">
            <v>25-291</v>
          </cell>
          <cell r="F4868">
            <v>53511.7</v>
          </cell>
        </row>
        <row r="4869">
          <cell r="A4869" t="str">
            <v>25-292</v>
          </cell>
          <cell r="B4869" t="str">
            <v>Same as item 25-284 or 25-288 but fixing only.</v>
          </cell>
          <cell r="D4869" t="str">
            <v>Each</v>
          </cell>
          <cell r="E4869" t="str">
            <v>25-292</v>
          </cell>
          <cell r="F4869">
            <v>2047.03</v>
          </cell>
        </row>
        <row r="4870">
          <cell r="A4870" t="str">
            <v>25-293</v>
          </cell>
          <cell r="B4870" t="str">
            <v>Same as item 25-285 or 25-289 but fixing only.</v>
          </cell>
          <cell r="D4870" t="str">
            <v>Each</v>
          </cell>
          <cell r="E4870" t="str">
            <v>25-293</v>
          </cell>
          <cell r="F4870">
            <v>2558.79</v>
          </cell>
        </row>
        <row r="4871">
          <cell r="A4871" t="str">
            <v>25-294</v>
          </cell>
          <cell r="B4871" t="str">
            <v>Same as item 25-286 or 25-290 but fixing only.</v>
          </cell>
          <cell r="D4871" t="str">
            <v>Each</v>
          </cell>
          <cell r="E4871" t="str">
            <v>25-294</v>
          </cell>
          <cell r="F4871">
            <v>2791.4</v>
          </cell>
        </row>
        <row r="4872">
          <cell r="A4872" t="str">
            <v>25-295</v>
          </cell>
          <cell r="B4872" t="str">
            <v>Same as item 25-287 or 25-291 but fixing only.</v>
          </cell>
          <cell r="D4872" t="str">
            <v>Each</v>
          </cell>
          <cell r="E4872" t="str">
            <v>25-295</v>
          </cell>
          <cell r="F4872">
            <v>3070.54</v>
          </cell>
        </row>
        <row r="4873">
          <cell r="A4873" t="str">
            <v>25-296</v>
          </cell>
          <cell r="B4873" t="str">
            <v>Add to item 25-284 to 25-295 if  removal only.</v>
          </cell>
          <cell r="D4873" t="str">
            <v>Each</v>
          </cell>
          <cell r="E4873" t="str">
            <v>25-296</v>
          </cell>
          <cell r="F4873">
            <v>247.92</v>
          </cell>
        </row>
        <row r="4874">
          <cell r="A4874" t="str">
            <v>25-297</v>
          </cell>
          <cell r="B4874" t="str">
            <v>PVC straight joint, HT 11 KV, for XLPE cable consisting of mould, resin, HT tape semi conduction tape, ferrules and earth wire etc, suitable for HT cables, 3 core, 16 to 35mm2, S/F.</v>
          </cell>
          <cell r="D4874" t="str">
            <v>Each</v>
          </cell>
          <cell r="E4874" t="str">
            <v>25-297</v>
          </cell>
          <cell r="F4874">
            <v>30573.22</v>
          </cell>
        </row>
        <row r="4875">
          <cell r="A4875" t="str">
            <v>25-298</v>
          </cell>
          <cell r="B4875" t="str">
            <v>PVC straight joint, HT 11 KV, for XLPE cable consisting of mould, resin, HT tape semi conduction tape, ferrules and earth wire etc, suitable for HT cables, 3 core, 50 to 95mm2, S/F.</v>
          </cell>
          <cell r="D4875" t="str">
            <v>Each</v>
          </cell>
          <cell r="E4875" t="str">
            <v>25-298</v>
          </cell>
          <cell r="F4875">
            <v>39471.43</v>
          </cell>
        </row>
        <row r="4876">
          <cell r="A4876" t="str">
            <v>25-299</v>
          </cell>
          <cell r="B4876" t="str">
            <v>PVC straight joint, HT 11 KV, for XLPE cable consisting of mould, resin, HT tape semi conduction tape, ferrules and earth wire etc, suitable for HT cables, 3 core, 120 to 185mm2, S/F.</v>
          </cell>
          <cell r="D4876" t="str">
            <v>Each</v>
          </cell>
          <cell r="E4876" t="str">
            <v>25-299</v>
          </cell>
          <cell r="F4876">
            <v>47022.91</v>
          </cell>
        </row>
        <row r="4877">
          <cell r="A4877" t="str">
            <v>25-300</v>
          </cell>
          <cell r="B4877" t="str">
            <v>PVC straight joint, HT 11 KV, for XLPE cable consisting of mould, resin, HT tape semi conduction tape, ferrules and earth wire etc, suitable for HT cables, 3 core, 240 to 300mm2, S/F.</v>
          </cell>
          <cell r="D4877" t="str">
            <v>Each</v>
          </cell>
          <cell r="E4877" t="str">
            <v>25-300</v>
          </cell>
          <cell r="F4877">
            <v>54619.08</v>
          </cell>
        </row>
        <row r="4878">
          <cell r="A4878" t="str">
            <v>25-301</v>
          </cell>
          <cell r="B4878" t="str">
            <v>Same as item 25-297 but fixing only.</v>
          </cell>
          <cell r="D4878" t="str">
            <v>Each</v>
          </cell>
          <cell r="E4878" t="str">
            <v>25-301</v>
          </cell>
          <cell r="F4878">
            <v>2047.03</v>
          </cell>
        </row>
        <row r="4879">
          <cell r="A4879" t="str">
            <v>25-302</v>
          </cell>
          <cell r="B4879" t="str">
            <v>Same as item 25-298 but fixing only.</v>
          </cell>
          <cell r="D4879" t="str">
            <v>Each</v>
          </cell>
          <cell r="E4879" t="str">
            <v>25-302</v>
          </cell>
          <cell r="F4879">
            <v>2558.79</v>
          </cell>
        </row>
        <row r="4880">
          <cell r="A4880" t="str">
            <v>25-303</v>
          </cell>
          <cell r="B4880" t="str">
            <v>Same as item 25-299 but fixing only.</v>
          </cell>
          <cell r="D4880" t="str">
            <v>Each</v>
          </cell>
          <cell r="E4880" t="str">
            <v>25-303</v>
          </cell>
          <cell r="F4880">
            <v>3070.54</v>
          </cell>
        </row>
        <row r="4881">
          <cell r="A4881" t="str">
            <v>25-304</v>
          </cell>
          <cell r="B4881" t="str">
            <v>Same as item 25-300 but fixing only.</v>
          </cell>
          <cell r="D4881" t="str">
            <v>Each</v>
          </cell>
          <cell r="E4881" t="str">
            <v>25-304</v>
          </cell>
          <cell r="F4881">
            <v>3198.48</v>
          </cell>
        </row>
        <row r="4882">
          <cell r="A4882" t="str">
            <v>25-305</v>
          </cell>
          <cell r="B4882" t="str">
            <v>Add to item 25-297 to 25-304 if  removal only.</v>
          </cell>
          <cell r="D4882" t="str">
            <v>Each</v>
          </cell>
          <cell r="E4882" t="str">
            <v>25-305</v>
          </cell>
          <cell r="F4882">
            <v>348.93</v>
          </cell>
        </row>
        <row r="4883">
          <cell r="A4883" t="str">
            <v>25-306</v>
          </cell>
          <cell r="B4883" t="str">
            <v>Danger sign for HT and LT not less than 250 x 125mm enameled as required, S/F.</v>
          </cell>
          <cell r="D4883" t="str">
            <v>Each</v>
          </cell>
          <cell r="E4883" t="str">
            <v>25-306</v>
          </cell>
          <cell r="F4883">
            <v>619.15</v>
          </cell>
        </row>
        <row r="4884">
          <cell r="A4884" t="str">
            <v>25-307</v>
          </cell>
          <cell r="B4884" t="str">
            <v>Same as item 25-306 but fixing only.</v>
          </cell>
          <cell r="D4884" t="str">
            <v>Each</v>
          </cell>
          <cell r="E4884" t="str">
            <v>25-307</v>
          </cell>
          <cell r="F4884">
            <v>160.04</v>
          </cell>
        </row>
        <row r="4885">
          <cell r="A4885" t="str">
            <v>25-308</v>
          </cell>
          <cell r="B4885" t="str">
            <v>Add to item 25-306 to 25-307 if  removal only.</v>
          </cell>
          <cell r="D4885" t="str">
            <v>Each</v>
          </cell>
          <cell r="E4885" t="str">
            <v>25-308</v>
          </cell>
          <cell r="F4885">
            <v>111.89</v>
          </cell>
        </row>
        <row r="4886">
          <cell r="A4886" t="str">
            <v>25-309</v>
          </cell>
          <cell r="B4886" t="str">
            <v>Non climbable device as specified, S/F.</v>
          </cell>
          <cell r="D4886" t="str">
            <v>Each</v>
          </cell>
          <cell r="E4886" t="str">
            <v>25-309</v>
          </cell>
          <cell r="F4886">
            <v>1480.18</v>
          </cell>
        </row>
        <row r="4887">
          <cell r="A4887" t="str">
            <v>25-310</v>
          </cell>
          <cell r="B4887" t="str">
            <v>Fixing only of Non climbable device as specified.</v>
          </cell>
          <cell r="D4887" t="str">
            <v>Each</v>
          </cell>
          <cell r="E4887" t="str">
            <v>25-310</v>
          </cell>
          <cell r="F4887">
            <v>255.88</v>
          </cell>
        </row>
        <row r="4888">
          <cell r="A4888" t="str">
            <v>25-311</v>
          </cell>
          <cell r="B4888" t="str">
            <v>Add to item 25-309 to 25-310 if  removal only.</v>
          </cell>
          <cell r="D4888" t="str">
            <v>Each</v>
          </cell>
          <cell r="E4888" t="str">
            <v>25-311</v>
          </cell>
          <cell r="F4888">
            <v>181.81</v>
          </cell>
        </row>
        <row r="4889">
          <cell r="A4889" t="str">
            <v>25-312</v>
          </cell>
          <cell r="B4889" t="str">
            <v>Phase indicating sign, red, blue or yellow as required. S/F.</v>
          </cell>
          <cell r="D4889" t="str">
            <v>Each</v>
          </cell>
          <cell r="E4889" t="str">
            <v>25-312</v>
          </cell>
          <cell r="F4889">
            <v>122.53</v>
          </cell>
        </row>
        <row r="4890">
          <cell r="A4890" t="str">
            <v>25-313</v>
          </cell>
          <cell r="B4890" t="str">
            <v>Fixing only of Phase indicating sign, red, blue or yellow as required.</v>
          </cell>
          <cell r="D4890" t="str">
            <v>Each</v>
          </cell>
          <cell r="E4890" t="str">
            <v>25-313</v>
          </cell>
          <cell r="F4890">
            <v>30.71</v>
          </cell>
        </row>
        <row r="4891">
          <cell r="A4891" t="str">
            <v>25-314</v>
          </cell>
          <cell r="B4891" t="str">
            <v>Add to item 25-312 to 25-313 if  removal only.</v>
          </cell>
          <cell r="D4891" t="str">
            <v>Each</v>
          </cell>
          <cell r="E4891" t="str">
            <v>25-314</v>
          </cell>
          <cell r="F4891">
            <v>30.71</v>
          </cell>
        </row>
        <row r="4892">
          <cell r="A4892" t="str">
            <v>25-315</v>
          </cell>
          <cell r="B4892" t="str">
            <v>MS clamps for shackle insulators or stay wire, etc of approved type S/F.</v>
          </cell>
          <cell r="D4892" t="str">
            <v>Each</v>
          </cell>
          <cell r="E4892" t="str">
            <v>25-315</v>
          </cell>
          <cell r="F4892">
            <v>305.70999999999998</v>
          </cell>
        </row>
        <row r="4893">
          <cell r="A4893" t="str">
            <v>25-316</v>
          </cell>
          <cell r="B4893" t="str">
            <v>Fixing only of MS clamps for shackle insulators or stay wire, etc of approved type.</v>
          </cell>
          <cell r="D4893" t="str">
            <v>Each</v>
          </cell>
          <cell r="E4893" t="str">
            <v>25-316</v>
          </cell>
          <cell r="F4893">
            <v>76.760000000000005</v>
          </cell>
        </row>
        <row r="4894">
          <cell r="A4894" t="str">
            <v>25-317</v>
          </cell>
          <cell r="B4894" t="str">
            <v>Add to item 25-315 to 25-316 if  removal only.</v>
          </cell>
          <cell r="D4894" t="str">
            <v>Each</v>
          </cell>
          <cell r="E4894" t="str">
            <v>25-317</v>
          </cell>
          <cell r="F4894">
            <v>54.54</v>
          </cell>
        </row>
        <row r="4895">
          <cell r="A4895" t="str">
            <v>25-318</v>
          </cell>
          <cell r="B4895" t="str">
            <v>Lightining Arresters set of three pieces, complete with all accessories for 11 KV line, S/F.</v>
          </cell>
          <cell r="D4895" t="str">
            <v>Each</v>
          </cell>
          <cell r="E4895" t="str">
            <v>25-318</v>
          </cell>
          <cell r="F4895">
            <v>14379.4</v>
          </cell>
        </row>
        <row r="4896">
          <cell r="A4896" t="str">
            <v>25-319</v>
          </cell>
          <cell r="B4896" t="str">
            <v>Fixing only of Lightining arresters set of three pieces, complete with all accessories for 11 KV line.</v>
          </cell>
          <cell r="D4896" t="str">
            <v>Each</v>
          </cell>
          <cell r="E4896" t="str">
            <v>25-319</v>
          </cell>
          <cell r="F4896">
            <v>1279.3900000000001</v>
          </cell>
        </row>
        <row r="4897">
          <cell r="A4897" t="str">
            <v>25-320</v>
          </cell>
          <cell r="B4897" t="str">
            <v>Add to item 25-318 to 25-396 if  removal only.</v>
          </cell>
          <cell r="D4897" t="str">
            <v>Each</v>
          </cell>
          <cell r="E4897" t="str">
            <v>25-320</v>
          </cell>
          <cell r="F4897">
            <v>895.58</v>
          </cell>
        </row>
        <row r="4898">
          <cell r="A4898" t="str">
            <v>25-321</v>
          </cell>
          <cell r="B4898" t="str">
            <v>Fuse D-link/cut off fuse assembly set of three complete with fuse, angle iron, nuts and bolts etc, for 11 KV (assembly unit) S/F.</v>
          </cell>
          <cell r="D4898" t="str">
            <v>Each</v>
          </cell>
          <cell r="E4898" t="str">
            <v>25-321</v>
          </cell>
          <cell r="F4898">
            <v>16461.41</v>
          </cell>
        </row>
        <row r="4899">
          <cell r="A4899" t="str">
            <v>25-322</v>
          </cell>
          <cell r="B4899" t="str">
            <v>Fixing only of Fuse D-link/cut off fuse assembly set of three complete with fuse, angle iron, nuts and bolts etc, for 11 KV (SY unit) .</v>
          </cell>
          <cell r="D4899" t="str">
            <v>Each</v>
          </cell>
          <cell r="E4899" t="str">
            <v>25-322</v>
          </cell>
          <cell r="F4899">
            <v>2558.79</v>
          </cell>
        </row>
        <row r="4900">
          <cell r="A4900" t="str">
            <v>25-323</v>
          </cell>
          <cell r="B4900" t="str">
            <v>Add to item 25-321 to 25-322 if  removal only.</v>
          </cell>
          <cell r="D4900" t="str">
            <v>Each</v>
          </cell>
          <cell r="E4900" t="str">
            <v>25-323</v>
          </cell>
          <cell r="F4900">
            <v>1791.15</v>
          </cell>
        </row>
        <row r="4901">
          <cell r="A4901" t="str">
            <v>25-324</v>
          </cell>
          <cell r="B4901" t="str">
            <v>Service Connection complete with PVC insulated and PVC sheathed cable, 250 volts twin core run on GI wire No. 8 SWG with brass/iron tinned clips of appropriate size at 20Cm inverval, Size 2.5mm2 S/F.</v>
          </cell>
          <cell r="D4901" t="str">
            <v>Meter</v>
          </cell>
          <cell r="E4901" t="str">
            <v>25-324</v>
          </cell>
          <cell r="F4901">
            <v>170.02</v>
          </cell>
        </row>
        <row r="4902">
          <cell r="A4902" t="str">
            <v>25-325</v>
          </cell>
          <cell r="B4902" t="str">
            <v>Service connection complete with PVC insulated and PVC sheathed cable, 250 volts twin core run on GI wire No. 8 SWG with brass/iron tinned clips of appropriate size at 20Cm inverval, Size 4mm2 S/F.</v>
          </cell>
          <cell r="D4902" t="str">
            <v>Meter</v>
          </cell>
          <cell r="E4902" t="str">
            <v>25-325</v>
          </cell>
          <cell r="F4902">
            <v>236.67</v>
          </cell>
        </row>
        <row r="4903">
          <cell r="A4903" t="str">
            <v>25-326</v>
          </cell>
          <cell r="B4903" t="str">
            <v>Same as item 25-324 to  25-325 but fixing only.</v>
          </cell>
          <cell r="D4903" t="str">
            <v>Meter</v>
          </cell>
          <cell r="E4903" t="str">
            <v>25-326</v>
          </cell>
          <cell r="F4903">
            <v>38.380000000000003</v>
          </cell>
        </row>
        <row r="4904">
          <cell r="A4904" t="str">
            <v>25-327</v>
          </cell>
          <cell r="B4904" t="str">
            <v>Add to item 25-324 to 25-326 if  removal only.</v>
          </cell>
          <cell r="D4904" t="str">
            <v>Meter</v>
          </cell>
          <cell r="E4904" t="str">
            <v>25-327</v>
          </cell>
          <cell r="F4904">
            <v>26.87</v>
          </cell>
        </row>
        <row r="4905">
          <cell r="A4905" t="str">
            <v>25-328</v>
          </cell>
          <cell r="B4905" t="str">
            <v>Service Connection complete with PVC insulated and PVC sheathed 4 core copper conductor cable 2.5mm2 run on No. 8 SWG GI wire with brass/iron tinned clips of appropriate size at 10Cm interval, S/F.</v>
          </cell>
          <cell r="D4905" t="str">
            <v>Meter</v>
          </cell>
          <cell r="E4905" t="str">
            <v>25-328</v>
          </cell>
          <cell r="F4905">
            <v>318.27999999999997</v>
          </cell>
        </row>
        <row r="4906">
          <cell r="A4906" t="str">
            <v>25-329</v>
          </cell>
          <cell r="B4906" t="str">
            <v>Service connection complete with PVC insulated and PVC sheathed 4 core copper conductor cable 4mm2 run on No. 8 SWG GI wire with brass/iron tinned clips of appropriate size at 10Cm interval, S/F.</v>
          </cell>
          <cell r="D4906" t="str">
            <v>Meter</v>
          </cell>
          <cell r="E4906" t="str">
            <v>25-329</v>
          </cell>
          <cell r="F4906">
            <v>439.55</v>
          </cell>
        </row>
        <row r="4907">
          <cell r="A4907" t="str">
            <v>25-330</v>
          </cell>
          <cell r="B4907" t="str">
            <v>Same as item 25-328 to  25-329 but fixing only.</v>
          </cell>
          <cell r="D4907" t="str">
            <v>Meter</v>
          </cell>
          <cell r="E4907" t="str">
            <v>25-330</v>
          </cell>
          <cell r="F4907">
            <v>51.18</v>
          </cell>
        </row>
        <row r="4908">
          <cell r="A4908" t="str">
            <v>25-331</v>
          </cell>
          <cell r="B4908" t="str">
            <v>Add to item 25-328 to 25-330 if  removal only.</v>
          </cell>
          <cell r="D4908" t="str">
            <v>Meter</v>
          </cell>
          <cell r="E4908" t="str">
            <v>25-331</v>
          </cell>
          <cell r="F4908">
            <v>35.82</v>
          </cell>
        </row>
        <row r="4909">
          <cell r="A4909" t="str">
            <v>25-332</v>
          </cell>
          <cell r="B4909" t="str">
            <v>Service brackets comprision 50mm dia, tubing GI/MS upto 4.50 meters long with 90 bends  2 Nos with hard wood bushes at both ends, necessary clamps, bolts, etc without cross arms, S/F.</v>
          </cell>
          <cell r="D4909" t="str">
            <v>Each</v>
          </cell>
          <cell r="E4909" t="str">
            <v>25-332</v>
          </cell>
          <cell r="F4909">
            <v>6590.82</v>
          </cell>
        </row>
        <row r="4910">
          <cell r="A4910" t="str">
            <v>25-333</v>
          </cell>
          <cell r="B4910" t="str">
            <v>Service bracket comprision 50mm dia, tubing GI/MS upto 6.00 meters long with 90 bends  2 Nos with hard wood bushes at both ends, necessary clamps, bolts, etc without cross arms, S/F.</v>
          </cell>
          <cell r="D4910" t="str">
            <v>Each</v>
          </cell>
          <cell r="E4910" t="str">
            <v>25-333</v>
          </cell>
          <cell r="F4910">
            <v>7760.98</v>
          </cell>
        </row>
        <row r="4911">
          <cell r="A4911" t="str">
            <v>25-334</v>
          </cell>
          <cell r="B4911" t="str">
            <v>Same as item 25-332 but fixing only.</v>
          </cell>
          <cell r="D4911" t="str">
            <v>Each</v>
          </cell>
          <cell r="E4911" t="str">
            <v>25-334</v>
          </cell>
          <cell r="F4911">
            <v>1919.09</v>
          </cell>
        </row>
        <row r="4912">
          <cell r="A4912" t="str">
            <v>25-335</v>
          </cell>
          <cell r="B4912" t="str">
            <v>Same as item 25-333 but fixing only.</v>
          </cell>
          <cell r="D4912" t="str">
            <v>Each</v>
          </cell>
          <cell r="E4912" t="str">
            <v>25-335</v>
          </cell>
          <cell r="F4912">
            <v>2047.03</v>
          </cell>
        </row>
        <row r="4913">
          <cell r="A4913" t="str">
            <v>25-336</v>
          </cell>
          <cell r="B4913" t="str">
            <v>Add to item 25-332 to 25-334 if  removal only.</v>
          </cell>
          <cell r="D4913" t="str">
            <v>Each</v>
          </cell>
          <cell r="E4913" t="str">
            <v>25-336</v>
          </cell>
          <cell r="F4913">
            <v>1363.56</v>
          </cell>
        </row>
        <row r="4914">
          <cell r="A4914" t="str">
            <v>25-337</v>
          </cell>
          <cell r="B4914" t="str">
            <v>Add to item 25-333 to 25-335 if  removal only.</v>
          </cell>
          <cell r="D4914" t="str">
            <v>Each</v>
          </cell>
          <cell r="E4914" t="str">
            <v>25-337</v>
          </cell>
          <cell r="F4914">
            <v>1454.47</v>
          </cell>
        </row>
        <row r="4915">
          <cell r="A4915" t="str">
            <v>25-338</v>
          </cell>
          <cell r="B4915" t="str">
            <v>Stay wire 3/10 SWG or 7/16 SWG upto 7 Meters in length complete with clamps and anchor bolts for service bracket, S/F.</v>
          </cell>
          <cell r="D4915" t="str">
            <v>Each</v>
          </cell>
          <cell r="E4915" t="str">
            <v>25-338</v>
          </cell>
          <cell r="F4915">
            <v>2177.0500000000002</v>
          </cell>
        </row>
        <row r="4916">
          <cell r="A4916" t="str">
            <v>25-339</v>
          </cell>
          <cell r="B4916" t="str">
            <v>Stay wire 3/10 SWG or 10/16 SWG upto 7M upto 10 Meters in length complete with clamps and anchor bolts for service bracket, S/F.</v>
          </cell>
          <cell r="D4916" t="str">
            <v>Each</v>
          </cell>
          <cell r="E4916" t="str">
            <v>25-339</v>
          </cell>
          <cell r="F4916">
            <v>2962.81</v>
          </cell>
        </row>
        <row r="4917">
          <cell r="A4917" t="str">
            <v>25-340</v>
          </cell>
          <cell r="B4917" t="str">
            <v>Same as item 25-338 or 25-339 but fixing only.</v>
          </cell>
          <cell r="D4917" t="str">
            <v>Each</v>
          </cell>
          <cell r="E4917" t="str">
            <v>25-340</v>
          </cell>
          <cell r="F4917">
            <v>255.88</v>
          </cell>
        </row>
        <row r="4918">
          <cell r="A4918" t="str">
            <v>25-341</v>
          </cell>
          <cell r="B4918" t="str">
            <v>Add to item 25-338 to 25-340 if  removal only.</v>
          </cell>
          <cell r="D4918" t="str">
            <v>Each</v>
          </cell>
          <cell r="E4918" t="str">
            <v>25-341</v>
          </cell>
          <cell r="F4918">
            <v>179.12</v>
          </cell>
        </row>
        <row r="4919">
          <cell r="A4919" t="str">
            <v>25-342</v>
          </cell>
          <cell r="B4919" t="str">
            <v>Steel box (16BG) for main switch distribution board and meter type A as per drg in figure 25-9 duly painted with primer and two coats of synthetic enamel paint, S/F.</v>
          </cell>
          <cell r="D4919" t="str">
            <v>Each</v>
          </cell>
          <cell r="E4919" t="str">
            <v>25-342</v>
          </cell>
          <cell r="F4919">
            <v>8822.67</v>
          </cell>
        </row>
        <row r="4920">
          <cell r="A4920" t="str">
            <v>25-343</v>
          </cell>
          <cell r="B4920" t="str">
            <v>Steel box (16BG) for main switch distribution board and meter Type B as per drg in figure 25-9 duly painted with primer and two coats of synthetic enamel paint, S/F.</v>
          </cell>
          <cell r="D4920" t="str">
            <v>Each</v>
          </cell>
          <cell r="E4920" t="str">
            <v>25-343</v>
          </cell>
          <cell r="F4920">
            <v>4671.93</v>
          </cell>
        </row>
        <row r="4921">
          <cell r="A4921" t="str">
            <v>25-344</v>
          </cell>
          <cell r="B4921" t="str">
            <v>Same as item 25-342 or 25-343 but fixing only.</v>
          </cell>
          <cell r="D4921" t="str">
            <v>Each</v>
          </cell>
          <cell r="E4921" t="str">
            <v>25-344</v>
          </cell>
          <cell r="F4921">
            <v>109.09</v>
          </cell>
        </row>
        <row r="4922">
          <cell r="A4922" t="str">
            <v>25-345</v>
          </cell>
          <cell r="B4922" t="str">
            <v>Add to item 25-342 to 25-344 if  removal only.</v>
          </cell>
          <cell r="D4922" t="str">
            <v>Each</v>
          </cell>
          <cell r="E4922" t="str">
            <v>25-345</v>
          </cell>
          <cell r="F4922">
            <v>76.36</v>
          </cell>
        </row>
        <row r="4923">
          <cell r="A4923" t="str">
            <v>25-346</v>
          </cell>
          <cell r="B4923" t="str">
            <v>Fuse Aerial Prcelain up to 30 Amps, S.F.</v>
          </cell>
          <cell r="D4923" t="str">
            <v>Each</v>
          </cell>
          <cell r="E4923" t="str">
            <v>25-346</v>
          </cell>
          <cell r="F4923">
            <v>464.62</v>
          </cell>
        </row>
        <row r="4924">
          <cell r="A4924" t="str">
            <v>25-347</v>
          </cell>
          <cell r="B4924" t="str">
            <v>Fuse Aerial Prcelain up to 60 Amps, S.F.</v>
          </cell>
          <cell r="D4924" t="str">
            <v>Each</v>
          </cell>
          <cell r="E4924" t="str">
            <v>25-347</v>
          </cell>
          <cell r="F4924">
            <v>513.59</v>
          </cell>
        </row>
        <row r="4925">
          <cell r="A4925" t="str">
            <v>25-348</v>
          </cell>
          <cell r="B4925" t="str">
            <v>Fixing only of Fuses aerial up to 30 or 60 Amps.</v>
          </cell>
          <cell r="D4925" t="str">
            <v>Each</v>
          </cell>
          <cell r="E4925" t="str">
            <v>25-348</v>
          </cell>
          <cell r="F4925">
            <v>127.94</v>
          </cell>
        </row>
        <row r="4926">
          <cell r="A4926" t="str">
            <v>25-349</v>
          </cell>
          <cell r="B4926" t="str">
            <v>Add to item 25-346 to 25-348 if  removal only.</v>
          </cell>
          <cell r="D4926" t="str">
            <v>Each</v>
          </cell>
          <cell r="E4926" t="str">
            <v>25-349</v>
          </cell>
          <cell r="F4926">
            <v>89.56</v>
          </cell>
        </row>
        <row r="4927">
          <cell r="A4927" t="str">
            <v>25-350</v>
          </cell>
          <cell r="B4927" t="str">
            <v>Taps line for 10 SWG, S/F.</v>
          </cell>
          <cell r="D4927" t="str">
            <v>Each</v>
          </cell>
          <cell r="E4927" t="str">
            <v>25-350</v>
          </cell>
          <cell r="F4927">
            <v>253.74</v>
          </cell>
        </row>
        <row r="4928">
          <cell r="A4928" t="str">
            <v>25-351</v>
          </cell>
          <cell r="B4928" t="str">
            <v>Fixing only of Taps line for 10 SWG.</v>
          </cell>
          <cell r="D4928" t="str">
            <v>Each</v>
          </cell>
          <cell r="E4928" t="str">
            <v>25-351</v>
          </cell>
          <cell r="F4928">
            <v>63.97</v>
          </cell>
        </row>
        <row r="4929">
          <cell r="A4929" t="str">
            <v>25-352</v>
          </cell>
          <cell r="B4929" t="str">
            <v>Add to item 25-350 to 25-351 if  removal only.</v>
          </cell>
          <cell r="D4929" t="str">
            <v>Each</v>
          </cell>
          <cell r="E4929" t="str">
            <v>25-352</v>
          </cell>
          <cell r="F4929">
            <v>44.78</v>
          </cell>
        </row>
        <row r="4930">
          <cell r="A4930" t="str">
            <v>25-353</v>
          </cell>
          <cell r="B4930" t="str">
            <v>Box/Guard MS 10 SWG, S/f.</v>
          </cell>
          <cell r="D4930" t="str">
            <v>Each</v>
          </cell>
          <cell r="E4930" t="str">
            <v>25-353</v>
          </cell>
          <cell r="F4930">
            <v>143.57</v>
          </cell>
        </row>
        <row r="4931">
          <cell r="A4931" t="str">
            <v>25-354</v>
          </cell>
          <cell r="B4931" t="str">
            <v>Box/Guard MS 8 SWG, S/f.</v>
          </cell>
          <cell r="D4931" t="str">
            <v>Each</v>
          </cell>
          <cell r="E4931" t="str">
            <v>25-354</v>
          </cell>
          <cell r="F4931">
            <v>159.66</v>
          </cell>
        </row>
        <row r="4932">
          <cell r="A4932" t="str">
            <v>25-355</v>
          </cell>
          <cell r="B4932" t="str">
            <v>Box/Guard MS 6 SWG, S/f.</v>
          </cell>
          <cell r="D4932" t="str">
            <v>Each</v>
          </cell>
          <cell r="E4932" t="str">
            <v>25-355</v>
          </cell>
          <cell r="F4932">
            <v>192.9</v>
          </cell>
        </row>
        <row r="4933">
          <cell r="A4933" t="str">
            <v>25-356</v>
          </cell>
          <cell r="B4933" t="str">
            <v>Same as item 25-353 to 25-355 but fixing only.</v>
          </cell>
          <cell r="D4933" t="str">
            <v>Each</v>
          </cell>
          <cell r="E4933" t="str">
            <v>25-356</v>
          </cell>
          <cell r="F4933">
            <v>76.760000000000005</v>
          </cell>
        </row>
        <row r="4934">
          <cell r="A4934" t="str">
            <v>25-357</v>
          </cell>
          <cell r="B4934" t="str">
            <v>Add to item 25-353 to 25-356 if  removal only.</v>
          </cell>
          <cell r="D4934" t="str">
            <v>Each</v>
          </cell>
          <cell r="E4934" t="str">
            <v>25-357</v>
          </cell>
          <cell r="F4934">
            <v>53.73</v>
          </cell>
        </row>
        <row r="4935">
          <cell r="A4935" t="str">
            <v>25-358</v>
          </cell>
          <cell r="B4935" t="str">
            <v>Cardle guard 8 SWG for HT, S/F.</v>
          </cell>
          <cell r="D4935" t="str">
            <v>Each</v>
          </cell>
          <cell r="E4935" t="str">
            <v>25-358</v>
          </cell>
          <cell r="F4935">
            <v>113.85</v>
          </cell>
        </row>
        <row r="4936">
          <cell r="A4936" t="str">
            <v>25-359</v>
          </cell>
          <cell r="B4936" t="str">
            <v>Fixing only of Cardle guard 8 SWG for HT.</v>
          </cell>
          <cell r="D4936" t="str">
            <v>Each</v>
          </cell>
          <cell r="E4936" t="str">
            <v>25-359</v>
          </cell>
          <cell r="F4936">
            <v>63.97</v>
          </cell>
        </row>
        <row r="4937">
          <cell r="A4937" t="str">
            <v>25-360</v>
          </cell>
          <cell r="B4937" t="str">
            <v>Add to item 25-358 to 25-359 if  removal only.</v>
          </cell>
          <cell r="D4937" t="str">
            <v>Each</v>
          </cell>
          <cell r="E4937" t="str">
            <v>25-360</v>
          </cell>
          <cell r="F4937">
            <v>44.78</v>
          </cell>
        </row>
        <row r="4938">
          <cell r="A4938" t="str">
            <v>25-361</v>
          </cell>
          <cell r="B4938" t="str">
            <v>Cable markers. S/F.</v>
          </cell>
          <cell r="D4938" t="str">
            <v>Each</v>
          </cell>
          <cell r="E4938" t="str">
            <v>25-361</v>
          </cell>
          <cell r="F4938">
            <v>974.09</v>
          </cell>
        </row>
        <row r="4939">
          <cell r="A4939" t="str">
            <v>25-362</v>
          </cell>
          <cell r="B4939" t="str">
            <v xml:space="preserve">Fixing only of Cable markers. </v>
          </cell>
          <cell r="D4939" t="str">
            <v>Each</v>
          </cell>
          <cell r="E4939" t="str">
            <v>25-362</v>
          </cell>
          <cell r="F4939">
            <v>159.93</v>
          </cell>
        </row>
        <row r="4940">
          <cell r="A4940" t="str">
            <v>25-363</v>
          </cell>
          <cell r="B4940" t="str">
            <v>Add to item 25-361 to 25-362 if  removal only.</v>
          </cell>
          <cell r="D4940" t="str">
            <v>Each</v>
          </cell>
          <cell r="E4940" t="str">
            <v>25-363</v>
          </cell>
          <cell r="F4940">
            <v>111.95</v>
          </cell>
        </row>
        <row r="4941">
          <cell r="A4941" t="str">
            <v>25-364</v>
          </cell>
          <cell r="B4941" t="str">
            <v>Jumpering 8 SWG Copper, S/F.</v>
          </cell>
          <cell r="D4941" t="str">
            <v>Each</v>
          </cell>
          <cell r="E4941" t="str">
            <v>25-364</v>
          </cell>
          <cell r="F4941">
            <v>297.3</v>
          </cell>
        </row>
        <row r="4942">
          <cell r="A4942" t="str">
            <v>25-365</v>
          </cell>
          <cell r="B4942" t="str">
            <v>Jumpering 6 SWG Copper, S/F.</v>
          </cell>
          <cell r="D4942" t="str">
            <v>Each</v>
          </cell>
          <cell r="E4942" t="str">
            <v>25-365</v>
          </cell>
          <cell r="F4942">
            <v>361.14</v>
          </cell>
        </row>
        <row r="4943">
          <cell r="A4943" t="str">
            <v>25-366</v>
          </cell>
          <cell r="B4943" t="str">
            <v>Jumpering 4 SWG Copper, S/F.</v>
          </cell>
          <cell r="D4943" t="str">
            <v>Each</v>
          </cell>
          <cell r="E4943" t="str">
            <v>25-366</v>
          </cell>
          <cell r="F4943">
            <v>407.06</v>
          </cell>
        </row>
        <row r="4944">
          <cell r="A4944" t="str">
            <v>25-367</v>
          </cell>
          <cell r="B4944" t="str">
            <v>Jumpering 2 SWG Copper, S/F.</v>
          </cell>
          <cell r="D4944" t="str">
            <v>Each</v>
          </cell>
          <cell r="E4944" t="str">
            <v>25-367</v>
          </cell>
          <cell r="F4944">
            <v>512.22</v>
          </cell>
        </row>
        <row r="4945">
          <cell r="A4945" t="str">
            <v>25-368</v>
          </cell>
          <cell r="B4945" t="str">
            <v>Jumpering 1 SWG Copper, S/F.</v>
          </cell>
          <cell r="D4945" t="str">
            <v>Each</v>
          </cell>
          <cell r="E4945" t="str">
            <v>25-368</v>
          </cell>
          <cell r="F4945">
            <v>611.27</v>
          </cell>
        </row>
        <row r="4946">
          <cell r="A4946" t="str">
            <v>25-369</v>
          </cell>
          <cell r="B4946" t="str">
            <v>Jumpering 1/0 SWG Copper, S/F.</v>
          </cell>
          <cell r="D4946" t="str">
            <v>Each</v>
          </cell>
          <cell r="E4946" t="str">
            <v>25-369</v>
          </cell>
          <cell r="F4946">
            <v>1174.02</v>
          </cell>
        </row>
        <row r="4947">
          <cell r="A4947" t="str">
            <v>25-370</v>
          </cell>
          <cell r="B4947" t="str">
            <v>Jumpering 2/0 SWG Copper, S/F.</v>
          </cell>
          <cell r="D4947" t="str">
            <v>Each</v>
          </cell>
          <cell r="E4947" t="str">
            <v>25-370</v>
          </cell>
          <cell r="F4947">
            <v>1318.8</v>
          </cell>
        </row>
        <row r="4948">
          <cell r="A4948" t="str">
            <v>25-371</v>
          </cell>
          <cell r="B4948" t="str">
            <v>Jumpering 3/0 SWG Copper, S/F.</v>
          </cell>
          <cell r="D4948" t="str">
            <v>Each</v>
          </cell>
          <cell r="E4948" t="str">
            <v>25-371</v>
          </cell>
          <cell r="F4948">
            <v>1500.75</v>
          </cell>
        </row>
        <row r="4949">
          <cell r="A4949" t="str">
            <v>25-372</v>
          </cell>
          <cell r="B4949" t="str">
            <v>Jumpering 4/0 SWG Copper, S/F.</v>
          </cell>
          <cell r="D4949" t="str">
            <v>Each</v>
          </cell>
          <cell r="E4949" t="str">
            <v>25-372</v>
          </cell>
          <cell r="F4949">
            <v>1721.77</v>
          </cell>
        </row>
        <row r="4950">
          <cell r="A4950" t="str">
            <v>25-373</v>
          </cell>
          <cell r="B4950" t="str">
            <v>Jumpering 70mm2 SWG Copper, S/F.</v>
          </cell>
          <cell r="D4950" t="str">
            <v>Each</v>
          </cell>
          <cell r="E4950" t="str">
            <v>25-373</v>
          </cell>
          <cell r="F4950">
            <v>1330.79</v>
          </cell>
        </row>
        <row r="4951">
          <cell r="A4951" t="str">
            <v>25-374</v>
          </cell>
          <cell r="B4951" t="str">
            <v>Jumpering 95mm2 SWG Copper, S/F.</v>
          </cell>
          <cell r="D4951" t="str">
            <v>Each</v>
          </cell>
          <cell r="E4951" t="str">
            <v>25-374</v>
          </cell>
          <cell r="F4951">
            <v>1899.78</v>
          </cell>
        </row>
        <row r="4952">
          <cell r="A4952" t="str">
            <v>25-375</v>
          </cell>
          <cell r="B4952" t="str">
            <v>Jumpering 120mm2 SWG Copper, S/F.</v>
          </cell>
          <cell r="D4952" t="str">
            <v>Each</v>
          </cell>
          <cell r="E4952" t="str">
            <v>25-375</v>
          </cell>
          <cell r="F4952">
            <v>2193.31</v>
          </cell>
        </row>
        <row r="4953">
          <cell r="A4953" t="str">
            <v>25-376</v>
          </cell>
          <cell r="B4953" t="str">
            <v>Jumpering 150mm2 SWG Copper, S/F.</v>
          </cell>
          <cell r="D4953" t="str">
            <v>Each</v>
          </cell>
          <cell r="E4953" t="str">
            <v>25-376</v>
          </cell>
          <cell r="F4953">
            <v>3206.74</v>
          </cell>
        </row>
        <row r="4954">
          <cell r="A4954" t="str">
            <v>25-377</v>
          </cell>
          <cell r="B4954" t="str">
            <v>Same as item 25-364 to 25-366 but fixing only.</v>
          </cell>
          <cell r="D4954" t="str">
            <v>Each</v>
          </cell>
          <cell r="E4954" t="str">
            <v>25-377</v>
          </cell>
          <cell r="F4954">
            <v>127.94</v>
          </cell>
        </row>
        <row r="4955">
          <cell r="A4955" t="str">
            <v>25-378</v>
          </cell>
          <cell r="B4955" t="str">
            <v>Same as item 25-367 to 25-370 but fixing only.</v>
          </cell>
          <cell r="D4955" t="str">
            <v>Each</v>
          </cell>
          <cell r="E4955" t="str">
            <v>25-378</v>
          </cell>
          <cell r="F4955">
            <v>216.19</v>
          </cell>
        </row>
        <row r="4956">
          <cell r="A4956" t="str">
            <v>25-379</v>
          </cell>
          <cell r="B4956" t="str">
            <v>Same as item 25-371 to 25-373 but fixing only.</v>
          </cell>
          <cell r="D4956" t="str">
            <v>Each</v>
          </cell>
          <cell r="E4956" t="str">
            <v>25-379</v>
          </cell>
          <cell r="F4956">
            <v>255.88</v>
          </cell>
        </row>
        <row r="4957">
          <cell r="A4957" t="str">
            <v>25-380</v>
          </cell>
          <cell r="B4957" t="str">
            <v>Fixing only of Jumpering 95mm2 SWG.</v>
          </cell>
          <cell r="D4957" t="str">
            <v>Each</v>
          </cell>
          <cell r="E4957" t="str">
            <v>25-380</v>
          </cell>
          <cell r="F4957">
            <v>319.85000000000002</v>
          </cell>
        </row>
        <row r="4958">
          <cell r="A4958" t="str">
            <v>25-381</v>
          </cell>
          <cell r="B4958" t="str">
            <v>Fixing only of Jumpering 120mm2 SWG.</v>
          </cell>
          <cell r="D4958" t="str">
            <v>Each</v>
          </cell>
          <cell r="E4958" t="str">
            <v>25-381</v>
          </cell>
          <cell r="F4958">
            <v>383.82</v>
          </cell>
        </row>
        <row r="4959">
          <cell r="A4959" t="str">
            <v>25-382</v>
          </cell>
          <cell r="B4959" t="str">
            <v>Fixing only of Jumpering 150mm2 SWG.</v>
          </cell>
          <cell r="D4959" t="str">
            <v>Each</v>
          </cell>
          <cell r="E4959" t="str">
            <v>25-382</v>
          </cell>
          <cell r="F4959">
            <v>511.76</v>
          </cell>
        </row>
        <row r="4960">
          <cell r="A4960" t="str">
            <v>25-383</v>
          </cell>
          <cell r="B4960" t="str">
            <v>Add to item 25-364 to 25-376, 25-377 if  removal only.</v>
          </cell>
          <cell r="D4960" t="str">
            <v>Each</v>
          </cell>
          <cell r="E4960" t="str">
            <v>25-383</v>
          </cell>
          <cell r="F4960">
            <v>102.35</v>
          </cell>
        </row>
        <row r="4961">
          <cell r="B4961" t="str">
            <v>Power Transformer</v>
          </cell>
        </row>
        <row r="4962">
          <cell r="A4962" t="str">
            <v>25-384</v>
          </cell>
          <cell r="B4962" t="str">
            <v>Supply and Erection in position on steel/PCC platform and connecting up including testing and commissioning power transformers step down 11000/400/230 volts, 3 phase, 50 cycles indoor/outdoor 25 KVA, (Exclusive of cost of platform).</v>
          </cell>
          <cell r="D4962" t="str">
            <v>Each</v>
          </cell>
          <cell r="E4962" t="str">
            <v>25-384</v>
          </cell>
          <cell r="F4962">
            <v>260396.37</v>
          </cell>
        </row>
        <row r="4963">
          <cell r="A4963" t="str">
            <v>25-385</v>
          </cell>
          <cell r="B4963" t="str">
            <v>Supply and Erection in position on steel/PCC platform and connecting up including testing and commissioning power transformers step down 11000/400/230 volts, 3 phase, 50 cycles indoor/outdoor 50 KVA, (Exclusive of cost of platform).</v>
          </cell>
          <cell r="D4963" t="str">
            <v>Each</v>
          </cell>
          <cell r="E4963" t="str">
            <v>25-385</v>
          </cell>
          <cell r="F4963">
            <v>360666.54</v>
          </cell>
        </row>
        <row r="4964">
          <cell r="A4964" t="str">
            <v>25-386</v>
          </cell>
          <cell r="B4964" t="str">
            <v>Supply and Erection in position on steel/PCC platform and connecting up including testing and commissioning power transformers step down 11000/400/230 volts, 3 phase, 50 cycles indoor/outdoor 100 KVA, (Exclusive of cost of platform).</v>
          </cell>
          <cell r="D4964" t="str">
            <v>Each</v>
          </cell>
          <cell r="E4964" t="str">
            <v>25-386</v>
          </cell>
          <cell r="F4964">
            <v>510337.21</v>
          </cell>
        </row>
        <row r="4965">
          <cell r="A4965" t="str">
            <v>25-387</v>
          </cell>
          <cell r="B4965" t="str">
            <v>Supply and Erection in position on steel/PCC platform and connecting up including testing and commissioning power transformers step down 11000/400/230 volts, 3 phase, 50 cycles indoor/outdoor 150 KVA, (Exclusive of cost of platform).</v>
          </cell>
          <cell r="D4965" t="str">
            <v>Each</v>
          </cell>
          <cell r="E4965" t="str">
            <v>25-387</v>
          </cell>
          <cell r="F4965">
            <v>646595.68000000005</v>
          </cell>
        </row>
        <row r="4966">
          <cell r="A4966" t="str">
            <v>25-388</v>
          </cell>
          <cell r="B4966" t="str">
            <v>Supply and Erection in position on steel/PCC platform and connecting up including testing and commissioning power transformers step down 11000/400/230 volts, 3 phase, 50 cycles indoor/outdoor 200 KVA, (Exclusive of cost of platform).</v>
          </cell>
          <cell r="D4966" t="str">
            <v>Each</v>
          </cell>
          <cell r="E4966" t="str">
            <v>25-388</v>
          </cell>
          <cell r="F4966">
            <v>813161.7</v>
          </cell>
        </row>
        <row r="4967">
          <cell r="A4967" t="str">
            <v>25-389</v>
          </cell>
          <cell r="B4967" t="str">
            <v>Supply and Erection in position on steel/PCC platform and connecting up including testing and commissioning power transformers step down 11000/400/230 volts, 3 phase, 50 cycles indoor/outdoor 250 KVA, (Exclusive of cost of platform).</v>
          </cell>
          <cell r="D4967" t="str">
            <v>Each</v>
          </cell>
          <cell r="E4967" t="str">
            <v>25-389</v>
          </cell>
          <cell r="F4967">
            <v>879540.18</v>
          </cell>
        </row>
        <row r="4968">
          <cell r="A4968" t="str">
            <v>25-390</v>
          </cell>
          <cell r="B4968" t="str">
            <v>Supply and Erection in position on steel/PCC platform and connecting up including testing and commissioning power transformers step down 11000/400/230 volts, 3 phase, 50 cycles indoor/outdoor 300 KVA, (Exclusive of cost of platform).</v>
          </cell>
          <cell r="D4968" t="str">
            <v>Each</v>
          </cell>
          <cell r="E4968" t="str">
            <v>25-390</v>
          </cell>
          <cell r="F4968">
            <v>931594.36</v>
          </cell>
        </row>
        <row r="4969">
          <cell r="A4969" t="str">
            <v>25-391</v>
          </cell>
          <cell r="B4969" t="str">
            <v>Supply and Erection in position on steel/PCC platform and connecting up including testing and commissioning power transformers step down 11000/400/230 volts, 3 phase, 50 cycles indoor/outdoor 400 KVA, (Exclusive of cost of platform).</v>
          </cell>
          <cell r="D4969" t="str">
            <v>Each</v>
          </cell>
          <cell r="E4969" t="str">
            <v>25-391</v>
          </cell>
          <cell r="F4969">
            <v>1397134.43</v>
          </cell>
        </row>
        <row r="4970">
          <cell r="A4970" t="str">
            <v>25-392</v>
          </cell>
          <cell r="B4970" t="str">
            <v>Supply and Erection in position on steel/PCC platform and connecting up including testing and commissioning power transformers step down 11000/400/230 volts, 3 phase, 50 cycles indoor/outdoor 500KVA, (Exclusive of cost of platform).</v>
          </cell>
          <cell r="D4970" t="str">
            <v>Each</v>
          </cell>
          <cell r="E4970" t="str">
            <v>25-392</v>
          </cell>
          <cell r="F4970">
            <v>1570507.55</v>
          </cell>
        </row>
        <row r="4971">
          <cell r="A4971" t="str">
            <v>25-393</v>
          </cell>
          <cell r="B4971" t="str">
            <v>Supply and Erection in position on steel/PCC platform and connecting up including testing and commissioning power transformers step down 11000/400/230 volts, 3 phase, 50 cycles indoor/outdoor 630 KVA, (Exclusive of cost of platform).</v>
          </cell>
          <cell r="D4971" t="str">
            <v>Each</v>
          </cell>
          <cell r="E4971" t="str">
            <v>25-393</v>
          </cell>
          <cell r="F4971">
            <v>1700907.75</v>
          </cell>
        </row>
        <row r="4972">
          <cell r="A4972" t="str">
            <v>25-394</v>
          </cell>
          <cell r="B4972" t="str">
            <v>Supply and Erection in position on steel/PCC platform and connecting up including testing and commissioning power transformers step down 11000/400/230 volts, 3 phase, 50 cycles indoor/outdoor 1000 KVA, (Exclusive of cost of platform).</v>
          </cell>
          <cell r="D4972" t="str">
            <v>Each</v>
          </cell>
          <cell r="E4972" t="str">
            <v>25-394</v>
          </cell>
          <cell r="F4972">
            <v>2094826.27</v>
          </cell>
        </row>
        <row r="4973">
          <cell r="A4973" t="str">
            <v>25-395</v>
          </cell>
          <cell r="B4973" t="str">
            <v>Fixing only of Erection in position on steel/PCC platform and connecting up including testing and commissioning power transformers step down 11000/400/230 volts, 3 phase, 50 cycles indoor/outdoor 25 KVA, (Exclusive of cost of platform).</v>
          </cell>
          <cell r="D4973" t="str">
            <v>Each</v>
          </cell>
          <cell r="E4973" t="str">
            <v>25-395</v>
          </cell>
          <cell r="F4973">
            <v>2558.79</v>
          </cell>
        </row>
        <row r="4974">
          <cell r="A4974" t="str">
            <v>25-396</v>
          </cell>
          <cell r="B4974" t="str">
            <v>Fixing only of Erection in position on steel/PCC platform and connecting up including testing and commissioning power transformers step down 11000/400/230 volts, 3 phase, 50 cycles indoor/outdoor 50 KVA, (Exclusive of cost of platform).</v>
          </cell>
          <cell r="D4974" t="str">
            <v>Each</v>
          </cell>
          <cell r="E4974" t="str">
            <v>25-396</v>
          </cell>
          <cell r="F4974">
            <v>2558.79</v>
          </cell>
        </row>
        <row r="4975">
          <cell r="A4975" t="str">
            <v>25-397</v>
          </cell>
          <cell r="B4975" t="str">
            <v>Fixing only of Erection in position on steel/PCC platform and connecting up including testing and commissioning power transformers step down 11000/400/230 volts, 3 phase, 50 cycles indoor/outdoor 100 KVA, (Exclusive of cost of platform).</v>
          </cell>
          <cell r="D4975" t="str">
            <v>Each</v>
          </cell>
          <cell r="E4975" t="str">
            <v>25-397</v>
          </cell>
          <cell r="F4975">
            <v>2558.79</v>
          </cell>
        </row>
        <row r="4976">
          <cell r="A4976" t="str">
            <v>25-398</v>
          </cell>
          <cell r="B4976" t="str">
            <v>Fixing only of Erection in position on steel/PCC platform and connecting up including testing and commissioning power transformers step down 11000/400/230 volts, 3 phase, 50 cycles indoor/outdoor 150 KVA, (Exclusive of cost of platform).</v>
          </cell>
          <cell r="D4976" t="str">
            <v>Each</v>
          </cell>
          <cell r="E4976" t="str">
            <v>25-398</v>
          </cell>
          <cell r="F4976">
            <v>3838.18</v>
          </cell>
        </row>
        <row r="4977">
          <cell r="A4977" t="str">
            <v>25-399</v>
          </cell>
          <cell r="B4977" t="str">
            <v>Fixing only of Erection in position on steel/PCC platform and connecting up including testing and commissioning power transformers step down 11000/400/230 volts, 3 phase, 50 cycles indoor/outdoor 200 KVA, (Exclusive of cost of platform).</v>
          </cell>
          <cell r="D4977" t="str">
            <v>Each</v>
          </cell>
          <cell r="E4977" t="str">
            <v>25-399</v>
          </cell>
          <cell r="F4977">
            <v>3838.18</v>
          </cell>
        </row>
        <row r="4978">
          <cell r="A4978" t="str">
            <v>25-400</v>
          </cell>
          <cell r="B4978" t="str">
            <v>Fixing only of Erection in position on steel/PCC platform and connecting up including testing and commissioning power transformers step down 11000/400/230 volts, 3 phase, 50 cycles indoor/outdoor 250 KVA, (Exclusive of cost of platform).</v>
          </cell>
          <cell r="D4978" t="str">
            <v>Each</v>
          </cell>
          <cell r="E4978" t="str">
            <v>25-400</v>
          </cell>
          <cell r="F4978">
            <v>5757.27</v>
          </cell>
        </row>
        <row r="4979">
          <cell r="A4979" t="str">
            <v>25-401</v>
          </cell>
          <cell r="B4979" t="str">
            <v>Fixing only of Erection in position on steel/PCC platform and connecting up including testing and commissioning power transformers step down 11000/400/230 volts, 3 phase, 50 cycles indoor/outdoor 300 KVA, (Exclusive of cost of platform).</v>
          </cell>
          <cell r="D4979" t="str">
            <v>Each</v>
          </cell>
          <cell r="E4979" t="str">
            <v>25-401</v>
          </cell>
          <cell r="F4979">
            <v>7676.36</v>
          </cell>
        </row>
        <row r="4980">
          <cell r="A4980" t="str">
            <v>25-402</v>
          </cell>
          <cell r="B4980" t="str">
            <v>Fixing only of Erection in position on steel/PCC platform and connecting up including testing and commissioning power transformers step down 11000/400/230 volts, 3 phase, 50 cycles indoor/outdoor 400 KVA, (Exclusive of cost of platform).</v>
          </cell>
          <cell r="D4980" t="str">
            <v>Each</v>
          </cell>
          <cell r="E4980" t="str">
            <v>25-402</v>
          </cell>
          <cell r="F4980">
            <v>7676.36</v>
          </cell>
        </row>
        <row r="4981">
          <cell r="A4981" t="str">
            <v>25-403</v>
          </cell>
          <cell r="B4981" t="str">
            <v>Fixing only of Erection in position on steel/PCC platform and connecting up including testing and commissioning power transformers step down 11000/400/230 volts, 3 phase, 50 cycles indoor/outdoor 500KVA, (Exclusive of cost of platform).</v>
          </cell>
          <cell r="D4981" t="str">
            <v>Each</v>
          </cell>
          <cell r="E4981" t="str">
            <v>25-403</v>
          </cell>
          <cell r="F4981">
            <v>9182.25</v>
          </cell>
        </row>
        <row r="4982">
          <cell r="A4982" t="str">
            <v>25-404</v>
          </cell>
          <cell r="B4982" t="str">
            <v>Fixing only of Erection in position on steel/PCC platform and connecting up including testing and commissioning power transformers step down 11000/400/230 volts, 3 phase, 50 cycles indoor/outdoor 630 KVA, (Exclusive of cost of platform).</v>
          </cell>
          <cell r="D4982" t="str">
            <v>Each</v>
          </cell>
          <cell r="E4982" t="str">
            <v>25-404</v>
          </cell>
          <cell r="F4982">
            <v>10639.17</v>
          </cell>
        </row>
        <row r="4983">
          <cell r="A4983" t="str">
            <v>25-405</v>
          </cell>
          <cell r="B4983" t="str">
            <v>Fixing only of Erection in position on steel/PCC platform and connecting up including testing and commissioning power transformers step down 11000/400/230 volts, 3 phase, 50 cycles indoor/outdoor 1000 KVA, (Exclusive of cost of platform).</v>
          </cell>
          <cell r="D4983" t="str">
            <v>Each</v>
          </cell>
          <cell r="E4983" t="str">
            <v>25-405</v>
          </cell>
          <cell r="F4983">
            <v>10639.17</v>
          </cell>
        </row>
        <row r="4984">
          <cell r="A4984" t="str">
            <v>25-406</v>
          </cell>
          <cell r="B4984" t="str">
            <v>Add to item 25-384 to 25-386, 25-395 to 25-397 if  removal only.</v>
          </cell>
          <cell r="D4984" t="str">
            <v>Each</v>
          </cell>
          <cell r="E4984" t="str">
            <v>25-406</v>
          </cell>
          <cell r="F4984">
            <v>2558.79</v>
          </cell>
        </row>
        <row r="4985">
          <cell r="A4985" t="str">
            <v>25-407</v>
          </cell>
          <cell r="B4985" t="str">
            <v>Add to item 25-387 to 25-388, 25-398 to 25-399 if  removal only.</v>
          </cell>
          <cell r="D4985" t="str">
            <v>Each</v>
          </cell>
          <cell r="E4985" t="str">
            <v>25-407</v>
          </cell>
          <cell r="F4985">
            <v>3838.18</v>
          </cell>
        </row>
        <row r="4986">
          <cell r="A4986" t="str">
            <v>25-408</v>
          </cell>
          <cell r="B4986" t="str">
            <v>Add to item 25-389 to  25-400 if  removal only.</v>
          </cell>
          <cell r="D4986" t="str">
            <v>Each</v>
          </cell>
          <cell r="E4986" t="str">
            <v>25-408</v>
          </cell>
          <cell r="F4986">
            <v>5757.27</v>
          </cell>
        </row>
        <row r="4987">
          <cell r="A4987" t="str">
            <v>25-409</v>
          </cell>
          <cell r="B4987" t="str">
            <v>Add to item 25-390 to 25-391, 25-401 to 25-402 if  removal only.</v>
          </cell>
          <cell r="D4987" t="str">
            <v>Each</v>
          </cell>
          <cell r="E4987" t="str">
            <v>25-409</v>
          </cell>
          <cell r="F4987">
            <v>7676.36</v>
          </cell>
        </row>
        <row r="4988">
          <cell r="A4988" t="str">
            <v>25-410</v>
          </cell>
          <cell r="B4988" t="str">
            <v>Add to item  25-392 to 25-403 if  removal only.</v>
          </cell>
          <cell r="D4988" t="str">
            <v>Each</v>
          </cell>
          <cell r="E4988" t="str">
            <v>25-410</v>
          </cell>
          <cell r="F4988">
            <v>10639.17</v>
          </cell>
        </row>
        <row r="4989">
          <cell r="A4989" t="str">
            <v>25-411</v>
          </cell>
          <cell r="B4989" t="str">
            <v>Add to item  25-393 to 25-394 or 25-404 to 25-405 if  removal only.</v>
          </cell>
          <cell r="D4989" t="str">
            <v>Each</v>
          </cell>
          <cell r="E4989" t="str">
            <v>25-411</v>
          </cell>
          <cell r="F4989">
            <v>10639.17</v>
          </cell>
        </row>
        <row r="4990">
          <cell r="B4990" t="str">
            <v>Power Transformer - Pad mounted</v>
          </cell>
        </row>
        <row r="4991">
          <cell r="A4991" t="str">
            <v>25-412</v>
          </cell>
          <cell r="B4991" t="str">
            <v>Power Transformer pad mounted type oil immersed naturally cooled step down 11000/400/230 V 50 cycles comprising and controls 25 KVA (excl pad) S/F</v>
          </cell>
          <cell r="D4991" t="str">
            <v>Each</v>
          </cell>
          <cell r="E4991" t="str">
            <v>25-412</v>
          </cell>
          <cell r="F4991">
            <v>415098.91</v>
          </cell>
        </row>
        <row r="4992">
          <cell r="A4992" t="str">
            <v>25-413</v>
          </cell>
          <cell r="B4992" t="str">
            <v>Power Transformer pad mounted type oil immersed naturally cooled step down 11000/400/230 V 50 cycles comprising and controls 50 KVA (excl pad) S/F</v>
          </cell>
          <cell r="D4992" t="str">
            <v>Each</v>
          </cell>
          <cell r="E4992" t="str">
            <v>25-413</v>
          </cell>
          <cell r="F4992">
            <v>568369.03</v>
          </cell>
        </row>
        <row r="4993">
          <cell r="A4993" t="str">
            <v>25-414</v>
          </cell>
          <cell r="B4993" t="str">
            <v>Power Transformer pad mounted type oil immersed naturally cooled step down 11000/400/230 V 50 cycles comprising and controls 100 KVA (excl pad) S/F</v>
          </cell>
          <cell r="D4993" t="str">
            <v>Each</v>
          </cell>
          <cell r="E4993" t="str">
            <v>25-414</v>
          </cell>
          <cell r="F4993">
            <v>919314.63</v>
          </cell>
        </row>
        <row r="4994">
          <cell r="A4994" t="str">
            <v>25-415</v>
          </cell>
          <cell r="B4994" t="str">
            <v>Power Transformer pad mounted type oil immersed naturally cooled step down 11000/400/230 V 50 cycles comprising and controls 200 KVA (excl pad) S/F</v>
          </cell>
          <cell r="D4994" t="str">
            <v>Each</v>
          </cell>
          <cell r="E4994" t="str">
            <v>25-415</v>
          </cell>
          <cell r="F4994">
            <v>1278701.77</v>
          </cell>
        </row>
        <row r="4995">
          <cell r="A4995" t="str">
            <v>25-416</v>
          </cell>
          <cell r="B4995" t="str">
            <v>Power Transformer pad mounted type oil immersed naturally cooled step down 11000/400/230 V 50 cycles comprising and controls 300 KVA (excl pad) S/F</v>
          </cell>
          <cell r="D4995" t="str">
            <v>Each</v>
          </cell>
          <cell r="E4995" t="str">
            <v>25-416</v>
          </cell>
          <cell r="F4995">
            <v>1454431.67</v>
          </cell>
        </row>
        <row r="4996">
          <cell r="A4996" t="str">
            <v>25-417</v>
          </cell>
          <cell r="B4996" t="str">
            <v>Power Transformer pad mounted type oil immersed naturally cooled step down 11000/400/230 V 50 cycles comprising and controls 400 KVA (excl pad) S/F</v>
          </cell>
          <cell r="D4996" t="str">
            <v>Each</v>
          </cell>
          <cell r="E4996" t="str">
            <v>25-417</v>
          </cell>
          <cell r="F4996">
            <v>2068173.26</v>
          </cell>
        </row>
        <row r="4997">
          <cell r="A4997" t="str">
            <v>25-418</v>
          </cell>
          <cell r="B4997" t="str">
            <v>Power Transformer pad mounted type oil immersed naturally cooled step down 11000/400/230 V 50 cycles comprising and controls 500 KVA (excl pad) S/F</v>
          </cell>
          <cell r="D4997" t="str">
            <v>Each</v>
          </cell>
          <cell r="E4997" t="str">
            <v>25-418</v>
          </cell>
          <cell r="F4997">
            <v>2458614.77</v>
          </cell>
        </row>
        <row r="4998">
          <cell r="A4998" t="str">
            <v>25-419</v>
          </cell>
          <cell r="B4998" t="str">
            <v>Same as item 25-412 to 25-414 but fixing only.</v>
          </cell>
          <cell r="D4998" t="str">
            <v>Each</v>
          </cell>
          <cell r="E4998" t="str">
            <v>25-419</v>
          </cell>
          <cell r="F4998">
            <v>2558.79</v>
          </cell>
        </row>
        <row r="4999">
          <cell r="A4999" t="str">
            <v>25-420</v>
          </cell>
          <cell r="B4999" t="str">
            <v>Same as item 25-415 but fixing only.</v>
          </cell>
          <cell r="D4999" t="str">
            <v>Each</v>
          </cell>
          <cell r="E4999" t="str">
            <v>25-420</v>
          </cell>
          <cell r="F4999">
            <v>3838.18</v>
          </cell>
        </row>
        <row r="5000">
          <cell r="A5000" t="str">
            <v>25-421</v>
          </cell>
          <cell r="B5000" t="str">
            <v>Same as item 25-416 to 25-417 but fixing only.</v>
          </cell>
          <cell r="D5000" t="str">
            <v>Each</v>
          </cell>
          <cell r="E5000" t="str">
            <v>25-421</v>
          </cell>
          <cell r="F5000">
            <v>7676.36</v>
          </cell>
        </row>
        <row r="5001">
          <cell r="A5001" t="str">
            <v>25-422</v>
          </cell>
          <cell r="B5001" t="str">
            <v>Same as item 25-418  but fixing only.</v>
          </cell>
          <cell r="D5001" t="str">
            <v>Each</v>
          </cell>
          <cell r="E5001" t="str">
            <v>25-422</v>
          </cell>
          <cell r="F5001">
            <v>9157.76</v>
          </cell>
        </row>
        <row r="5002">
          <cell r="A5002" t="str">
            <v>25-423</v>
          </cell>
          <cell r="B5002" t="str">
            <v>Add to item 25-412 to 25-415 25-419 to 25-420 if  removal only.</v>
          </cell>
          <cell r="D5002" t="str">
            <v>Each</v>
          </cell>
          <cell r="E5002" t="str">
            <v>25-423</v>
          </cell>
          <cell r="F5002">
            <v>1919.09</v>
          </cell>
        </row>
        <row r="5003">
          <cell r="A5003" t="str">
            <v>25-424</v>
          </cell>
          <cell r="B5003" t="str">
            <v>Add to item 25-416 to 25-418 25-421 to 25-422 if  removal only.</v>
          </cell>
          <cell r="D5003" t="str">
            <v>Each</v>
          </cell>
          <cell r="E5003" t="str">
            <v>25-424</v>
          </cell>
          <cell r="F5003">
            <v>5757.27</v>
          </cell>
        </row>
        <row r="5004">
          <cell r="B5004" t="str">
            <v>HT /  LT Switch Gears</v>
          </cell>
        </row>
        <row r="5005">
          <cell r="A5005" t="str">
            <v>25-425</v>
          </cell>
          <cell r="B5005" t="str">
            <v>OCB HT 11 KV Panel upto 400 Amp rating 350 MVA complete with CT's (Ratio 25/5 to 100/5) PT over current and earth fault coils in conjuction with triple pole relay emergency trip system volt meter and ammeter and MDI/KVA hr meter with selector  switches in</v>
          </cell>
          <cell r="D5005" t="str">
            <v>Each</v>
          </cell>
          <cell r="E5005" t="str">
            <v>25-425</v>
          </cell>
          <cell r="F5005">
            <v>793623.09</v>
          </cell>
        </row>
        <row r="5006">
          <cell r="A5006" t="str">
            <v>25-426</v>
          </cell>
          <cell r="B5006" t="str">
            <v xml:space="preserve"> OCB HT 11 KV Panel upto 400 Amp rating 350 MVA complete with CT's (Ratio 25/5 to 100/5) PT over current and earth fault coils in conjuction with triple pole relay emergency trip system volt meter and ammeter and MDI/KVA hr meter with selector  switches i</v>
          </cell>
          <cell r="D5006" t="str">
            <v>Each</v>
          </cell>
          <cell r="E5006" t="str">
            <v>25-426</v>
          </cell>
          <cell r="F5006">
            <v>2701143.71</v>
          </cell>
        </row>
        <row r="5007">
          <cell r="A5007" t="str">
            <v>25-427</v>
          </cell>
          <cell r="B5007" t="str">
            <v>OCB HT 11 KV Panel upto 400 Amp rating 350 MVA complete with CT's (Ratio 25/5 to 100/5) PT over current and earth fault coils in conjuction with triple pole relay emergency trip system volt meter and ammeter and MDI/KVA hr meter with selector  switches in</v>
          </cell>
          <cell r="D5007" t="str">
            <v>Each</v>
          </cell>
          <cell r="E5007" t="str">
            <v>25-427</v>
          </cell>
          <cell r="F5007">
            <v>2876760.97</v>
          </cell>
        </row>
        <row r="5008">
          <cell r="A5008" t="str">
            <v>25-428</v>
          </cell>
          <cell r="B5008" t="str">
            <v>Same as item 25-425 but fixing only.</v>
          </cell>
          <cell r="D5008" t="str">
            <v>Each</v>
          </cell>
          <cell r="E5008" t="str">
            <v>25-428</v>
          </cell>
          <cell r="F5008">
            <v>3672.9</v>
          </cell>
        </row>
        <row r="5009">
          <cell r="A5009" t="str">
            <v>25-429</v>
          </cell>
          <cell r="B5009" t="str">
            <v>Same as item 25-426 but fixing only.</v>
          </cell>
          <cell r="D5009" t="str">
            <v>Each</v>
          </cell>
          <cell r="E5009" t="str">
            <v>25-429</v>
          </cell>
          <cell r="F5009">
            <v>5999.07</v>
          </cell>
        </row>
        <row r="5010">
          <cell r="A5010" t="str">
            <v>25-430</v>
          </cell>
          <cell r="B5010" t="str">
            <v>Same as item 25-427 but fixing only.</v>
          </cell>
          <cell r="D5010" t="str">
            <v>Each</v>
          </cell>
          <cell r="E5010" t="str">
            <v>25-430</v>
          </cell>
          <cell r="F5010">
            <v>7345.8</v>
          </cell>
        </row>
        <row r="5011">
          <cell r="A5011" t="str">
            <v>25-431</v>
          </cell>
          <cell r="B5011" t="str">
            <v>Add to item  25-425 to 25-428 if  removal only.</v>
          </cell>
          <cell r="D5011" t="str">
            <v>Each</v>
          </cell>
          <cell r="E5011" t="str">
            <v>25-431</v>
          </cell>
          <cell r="F5011">
            <v>1836.45</v>
          </cell>
        </row>
        <row r="5012">
          <cell r="A5012" t="str">
            <v>25-432</v>
          </cell>
          <cell r="B5012" t="str">
            <v>Add to item  25-426 to 25-429 if  removal only.</v>
          </cell>
          <cell r="D5012" t="str">
            <v>Each</v>
          </cell>
          <cell r="E5012" t="str">
            <v>25-432</v>
          </cell>
          <cell r="F5012">
            <v>2509.8200000000002</v>
          </cell>
        </row>
        <row r="5013">
          <cell r="A5013" t="str">
            <v>25-433</v>
          </cell>
          <cell r="B5013" t="str">
            <v>Add to item  25-427 to 25-430 if  removal only.</v>
          </cell>
          <cell r="D5013" t="str">
            <v>Each</v>
          </cell>
          <cell r="E5013" t="str">
            <v>25-433</v>
          </cell>
          <cell r="F5013">
            <v>3672.9</v>
          </cell>
        </row>
        <row r="5014">
          <cell r="A5014" t="str">
            <v>25-434</v>
          </cell>
          <cell r="B5014" t="str">
            <v>Potential transformer (PT) 11000/230 or 110 volts for HT panel S/F.</v>
          </cell>
          <cell r="D5014" t="str">
            <v>Each</v>
          </cell>
          <cell r="E5014" t="str">
            <v>25-434</v>
          </cell>
          <cell r="F5014">
            <v>54748.86</v>
          </cell>
        </row>
        <row r="5015">
          <cell r="A5015" t="str">
            <v>25-435</v>
          </cell>
          <cell r="B5015" t="str">
            <v>Fixing only of Potential transformer (PT) 11000/230 or 110 volts for HT panel.</v>
          </cell>
          <cell r="D5015" t="str">
            <v>Each</v>
          </cell>
          <cell r="E5015" t="str">
            <v>25-435</v>
          </cell>
          <cell r="F5015">
            <v>639.70000000000005</v>
          </cell>
        </row>
        <row r="5016">
          <cell r="A5016" t="str">
            <v>25-436</v>
          </cell>
          <cell r="B5016" t="str">
            <v>Add to item  25-434 to 25-435 if  removal only.</v>
          </cell>
          <cell r="D5016" t="str">
            <v>Each</v>
          </cell>
          <cell r="E5016" t="str">
            <v>25-436</v>
          </cell>
          <cell r="F5016">
            <v>447.79</v>
          </cell>
        </row>
        <row r="5017">
          <cell r="B5017" t="str">
            <v>HT/LT Current Transformers (CT)</v>
          </cell>
        </row>
        <row r="5018">
          <cell r="A5018" t="str">
            <v>25-437</v>
          </cell>
          <cell r="B5018" t="str">
            <v>Current transformers (CT),ratio 25/5 35/5 or 75/5A  for HT panel S/F.</v>
          </cell>
          <cell r="D5018" t="str">
            <v>Each</v>
          </cell>
          <cell r="E5018" t="str">
            <v>25-437</v>
          </cell>
          <cell r="F5018">
            <v>47775.25</v>
          </cell>
        </row>
        <row r="5019">
          <cell r="A5019" t="str">
            <v>25-438</v>
          </cell>
          <cell r="B5019" t="str">
            <v>Current transformers (CT) ratio 100/5A  for HT panel S/F.</v>
          </cell>
          <cell r="D5019" t="str">
            <v>Each</v>
          </cell>
          <cell r="E5019" t="str">
            <v>25-438</v>
          </cell>
          <cell r="F5019">
            <v>36934.07</v>
          </cell>
        </row>
        <row r="5020">
          <cell r="A5020" t="str">
            <v>25-439</v>
          </cell>
          <cell r="B5020" t="str">
            <v>Current transformers (CT) ratio 25/5A  for LT panel S/F.</v>
          </cell>
          <cell r="D5020" t="str">
            <v>Each</v>
          </cell>
          <cell r="E5020" t="str">
            <v>25-439</v>
          </cell>
          <cell r="F5020">
            <v>1669.03</v>
          </cell>
        </row>
        <row r="5021">
          <cell r="A5021" t="str">
            <v>25-440</v>
          </cell>
          <cell r="B5021" t="str">
            <v>Current transformers (CT) ratio 25/5A  to 1000/A for LT panel S/F.</v>
          </cell>
          <cell r="D5021" t="str">
            <v>Each</v>
          </cell>
          <cell r="E5021" t="str">
            <v>25-440</v>
          </cell>
          <cell r="F5021">
            <v>3752.79</v>
          </cell>
        </row>
        <row r="5022">
          <cell r="A5022" t="str">
            <v>25-441</v>
          </cell>
          <cell r="B5022" t="str">
            <v>Same as item 25-438 to 25-438 but fixing only.</v>
          </cell>
          <cell r="D5022" t="str">
            <v>Each</v>
          </cell>
          <cell r="E5022" t="str">
            <v>25-441</v>
          </cell>
          <cell r="F5022">
            <v>639.70000000000005</v>
          </cell>
        </row>
        <row r="5023">
          <cell r="A5023" t="str">
            <v>25-442</v>
          </cell>
          <cell r="B5023" t="str">
            <v>Same as item 25-439 to 25-440 but fixing only.</v>
          </cell>
          <cell r="D5023" t="str">
            <v>Each</v>
          </cell>
          <cell r="E5023" t="str">
            <v>25-442</v>
          </cell>
          <cell r="F5023">
            <v>319.85000000000002</v>
          </cell>
        </row>
        <row r="5024">
          <cell r="A5024" t="str">
            <v>25-443</v>
          </cell>
          <cell r="B5024" t="str">
            <v>Add to item  25-437 to 25-442 if  removal only.</v>
          </cell>
          <cell r="D5024" t="str">
            <v>Each</v>
          </cell>
          <cell r="E5024" t="str">
            <v>25-443</v>
          </cell>
          <cell r="F5024">
            <v>319.85000000000002</v>
          </cell>
        </row>
        <row r="5025">
          <cell r="A5025" t="str">
            <v>25-444</v>
          </cell>
          <cell r="B5025" t="str">
            <v>LT switch board with 1250 Amps MCCB incoming switch, complete with thermal over current release, adjustable magnetic short circuit release, shunt trip coil, CT ratio 1000/5, voltmeter and ammeter with selector switch, earth fault relays, complete with tri</v>
          </cell>
          <cell r="D5025" t="str">
            <v>Each</v>
          </cell>
          <cell r="E5025" t="str">
            <v>25-444</v>
          </cell>
          <cell r="F5025">
            <v>805050.71</v>
          </cell>
        </row>
        <row r="5026">
          <cell r="A5026" t="str">
            <v>25-445</v>
          </cell>
          <cell r="B5026" t="str">
            <v>LT switch board with 1250 Amps MCCB incoming switch, complete with thermal over current release, adjustable magnetic short circuit release, shunt trip coil, CT ratio 1000, voltmeter and ammeter with selector switch, earth fault relays, complete with tripl</v>
          </cell>
          <cell r="D5026" t="str">
            <v>Each</v>
          </cell>
          <cell r="E5026" t="str">
            <v>25-445</v>
          </cell>
          <cell r="F5026">
            <v>698769.23</v>
          </cell>
        </row>
        <row r="5027">
          <cell r="A5027" t="str">
            <v>25-446</v>
          </cell>
          <cell r="B5027" t="str">
            <v>LT switch board with 1250 Amps MCCB incoming switch, complete with thermal over current release, adjustable magnetic short circuit release, shunt trip coil, CT ratio 800, voltmeter and ammeter with selector switch, earth fault relays, complete with triple</v>
          </cell>
          <cell r="D5027" t="str">
            <v>Each</v>
          </cell>
          <cell r="E5027" t="str">
            <v>25-446</v>
          </cell>
          <cell r="F5027">
            <v>605661.21</v>
          </cell>
        </row>
        <row r="5028">
          <cell r="A5028" t="str">
            <v>25-447</v>
          </cell>
          <cell r="B5028" t="str">
            <v>LT switch board with 1250 Amps MCCB incoming switch, complete with thermal over current release, adjustable magnetic short circuit release, shunt trip coil, CT ratio 600, voltmeter and ammeter with selector switch, earth fault relays, complete with triple</v>
          </cell>
          <cell r="D5028" t="str">
            <v>Each</v>
          </cell>
          <cell r="E5028" t="str">
            <v>25-447</v>
          </cell>
          <cell r="F5028">
            <v>432545.19</v>
          </cell>
        </row>
        <row r="5029">
          <cell r="A5029" t="str">
            <v>25-448</v>
          </cell>
          <cell r="B5029" t="str">
            <v>LT switch board with 1250 Amps MCCB incoming switch, complete with thermal over current release, adjustable magnetic short circuit release, shunt trip coil, CT ratio 400, voltmeter and ammeter with selector switch, earth fault relays, complete with triple</v>
          </cell>
          <cell r="D5029" t="str">
            <v>Each</v>
          </cell>
          <cell r="E5029" t="str">
            <v>25-448</v>
          </cell>
          <cell r="F5029">
            <v>361137.89</v>
          </cell>
        </row>
        <row r="5030">
          <cell r="A5030" t="str">
            <v>25-449</v>
          </cell>
          <cell r="B5030" t="str">
            <v>Same as item 25-444 to 25-447 but fixing only.</v>
          </cell>
          <cell r="D5030" t="str">
            <v>Each</v>
          </cell>
          <cell r="E5030" t="str">
            <v>25-449</v>
          </cell>
          <cell r="F5030">
            <v>4040.19</v>
          </cell>
        </row>
        <row r="5031">
          <cell r="A5031" t="str">
            <v>25-450</v>
          </cell>
          <cell r="B5031" t="str">
            <v>Same as item  25-448 but fixing only.</v>
          </cell>
          <cell r="D5031" t="str">
            <v>Each</v>
          </cell>
          <cell r="E5031" t="str">
            <v>25-450</v>
          </cell>
          <cell r="F5031">
            <v>3030.14</v>
          </cell>
        </row>
        <row r="5032">
          <cell r="A5032" t="str">
            <v>25-451</v>
          </cell>
          <cell r="B5032" t="str">
            <v>Add to item  25-444 to 25-450 if  removal only.</v>
          </cell>
          <cell r="D5032" t="str">
            <v>Each</v>
          </cell>
          <cell r="E5032" t="str">
            <v>25-451</v>
          </cell>
          <cell r="F5032">
            <v>1919.09</v>
          </cell>
        </row>
        <row r="5033">
          <cell r="B5033" t="str">
            <v>Voltage Regulator</v>
          </cell>
        </row>
        <row r="5034">
          <cell r="A5034" t="str">
            <v>25-452</v>
          </cell>
          <cell r="B5034" t="str">
            <v xml:space="preserve">Auto voltage regulator AC 380-400/270 -230 volts 3 phase 50 cycles suitable for unbalanced load, capable of delivering steady output voltage upto variation of 1 % complete with voltmeter and selector switch, pilot lamps and potentiometer copacity 30  KVA </v>
          </cell>
          <cell r="D5034" t="str">
            <v>Each</v>
          </cell>
          <cell r="E5034" t="str">
            <v>25-452</v>
          </cell>
          <cell r="F5034">
            <v>1827739.11</v>
          </cell>
        </row>
        <row r="5035">
          <cell r="A5035" t="str">
            <v>25-453</v>
          </cell>
          <cell r="B5035" t="str">
            <v xml:space="preserve">Auto voltage regulator AC 380-400/270 -230 volts 3 phase 50 cycles suitable for unbalanced load, capable of delivering steady output voltage upto variation of 1 % complete with voltmeter and selector switch, pilot lamps and potentiometer copacity 72  KVA </v>
          </cell>
          <cell r="D5035" t="str">
            <v>Each</v>
          </cell>
          <cell r="E5035" t="str">
            <v>25-453</v>
          </cell>
          <cell r="F5035">
            <v>3765708.06</v>
          </cell>
        </row>
        <row r="5036">
          <cell r="A5036" t="str">
            <v>25-454</v>
          </cell>
          <cell r="B5036" t="str">
            <v>Auto voltage regulator AC 380-400/270 -230 volts 3 phase 50 cycles suitable for unbalanced load, capable of delivering steady output voltage upto variation of 1 % complete with voltmeter and selector switch, pilot lamps and potentiometer copacity 100  KVA</v>
          </cell>
          <cell r="D5036" t="str">
            <v>Each</v>
          </cell>
          <cell r="E5036" t="str">
            <v>25-454</v>
          </cell>
          <cell r="F5036">
            <v>4933773.6399999997</v>
          </cell>
        </row>
        <row r="5037">
          <cell r="A5037" t="str">
            <v>25-455</v>
          </cell>
          <cell r="B5037" t="str">
            <v>Auto voltage regulator AC 380-400/270 -230 volts 3 phase 50 cycles suitable for unbalanced load, capable of delivering steady output voltage upto variation of 1 % complete with voltmeter and selector switch, pilot lamps and potentiometer copacity 150  KVA</v>
          </cell>
          <cell r="D5037" t="str">
            <v>Each</v>
          </cell>
          <cell r="E5037" t="str">
            <v>25-455</v>
          </cell>
          <cell r="F5037">
            <v>6595627.7999999998</v>
          </cell>
        </row>
        <row r="5038">
          <cell r="A5038" t="str">
            <v>25-456</v>
          </cell>
          <cell r="B5038" t="str">
            <v>Auto voltage regulator AC 380-400/270 -230 volts 3 phase 50 cycles suitable for unbalanced load, capable of delivering steady output voltage upto variation of 1 % complete with voltmeter and selector switch, pilot lamps and potentiometer copacity 220  KVA</v>
          </cell>
          <cell r="D5038" t="str">
            <v>Each</v>
          </cell>
          <cell r="E5038" t="str">
            <v>25-456</v>
          </cell>
          <cell r="F5038">
            <v>7181776.9800000004</v>
          </cell>
        </row>
        <row r="5039">
          <cell r="A5039" t="str">
            <v>25-457</v>
          </cell>
          <cell r="B5039" t="str">
            <v>Auto voltage regulator AC 380-400/270 -230 volts 3 phase 50 cycles suitable for unbalanced load, capable of delivering steady output voltage upto variation of 1 % complete with voltmeter and selector switch, pilot lamps and potentiometer copacity 300  KVA</v>
          </cell>
          <cell r="D5039" t="str">
            <v>Each</v>
          </cell>
          <cell r="E5039" t="str">
            <v>25-457</v>
          </cell>
          <cell r="F5039">
            <v>8139880.9800000004</v>
          </cell>
        </row>
        <row r="5040">
          <cell r="A5040" t="str">
            <v>25-458</v>
          </cell>
          <cell r="B5040" t="str">
            <v>Auto voltage regulator AC 380-400/270 -230 volts 3 phase 50 cycles suitable for unbalanced load, capable of delivering steady output voltage upto variation of 1 % complete with voltmeter and selector switch, pilot lamps and potentiometer copacity 450  KVA</v>
          </cell>
          <cell r="D5040" t="str">
            <v>Each</v>
          </cell>
          <cell r="E5040" t="str">
            <v>25-458</v>
          </cell>
          <cell r="F5040">
            <v>9759673.9499999993</v>
          </cell>
        </row>
        <row r="5041">
          <cell r="A5041" t="str">
            <v>25-459</v>
          </cell>
          <cell r="B5041" t="str">
            <v>Same as item 25-452 to 25-453 but fixing only.</v>
          </cell>
          <cell r="D5041" t="str">
            <v>Each</v>
          </cell>
          <cell r="E5041" t="str">
            <v>25-459</v>
          </cell>
          <cell r="F5041">
            <v>1279.3900000000001</v>
          </cell>
        </row>
        <row r="5042">
          <cell r="A5042" t="str">
            <v>25-460</v>
          </cell>
          <cell r="B5042" t="str">
            <v>Same as item 25-454 to 25-456 but fixing only.</v>
          </cell>
          <cell r="D5042" t="str">
            <v>Each</v>
          </cell>
          <cell r="E5042" t="str">
            <v>25-460</v>
          </cell>
          <cell r="F5042">
            <v>2047.03</v>
          </cell>
        </row>
        <row r="5043">
          <cell r="A5043" t="str">
            <v>25-461</v>
          </cell>
          <cell r="B5043" t="str">
            <v>Same as item 25-457 to 25-457 but fixing only.</v>
          </cell>
          <cell r="D5043" t="str">
            <v>Each</v>
          </cell>
          <cell r="E5043" t="str">
            <v>25-461</v>
          </cell>
          <cell r="F5043">
            <v>3672.9</v>
          </cell>
        </row>
        <row r="5044">
          <cell r="A5044" t="str">
            <v>25-462</v>
          </cell>
          <cell r="B5044" t="str">
            <v>Add to item  25-452 to 25-453 25-459 if  removal only.</v>
          </cell>
          <cell r="D5044" t="str">
            <v>Each</v>
          </cell>
          <cell r="E5044" t="str">
            <v>25-462</v>
          </cell>
          <cell r="F5044">
            <v>895.58</v>
          </cell>
        </row>
        <row r="5045">
          <cell r="A5045" t="str">
            <v>25-463</v>
          </cell>
          <cell r="B5045" t="str">
            <v>Add to item  25-454 to 25-456 25-460 if  removal only.</v>
          </cell>
          <cell r="D5045" t="str">
            <v>Each</v>
          </cell>
          <cell r="E5045" t="str">
            <v>25-463</v>
          </cell>
          <cell r="F5045">
            <v>1432.92</v>
          </cell>
        </row>
        <row r="5046">
          <cell r="A5046" t="str">
            <v>25-464</v>
          </cell>
          <cell r="B5046" t="str">
            <v>Add to item  25-457 to 25-458 25-461 if  removal only.</v>
          </cell>
          <cell r="D5046" t="str">
            <v>Each</v>
          </cell>
          <cell r="E5046" t="str">
            <v>25-464</v>
          </cell>
          <cell r="F5046">
            <v>2571.0300000000002</v>
          </cell>
        </row>
        <row r="5047">
          <cell r="B5047" t="str">
            <v>Road /  Street Lights</v>
          </cell>
        </row>
        <row r="5048">
          <cell r="A5048" t="str">
            <v>25-465</v>
          </cell>
          <cell r="B5048" t="str">
            <v>Bracket for road street/external light, MS GI Pipe S/F.</v>
          </cell>
          <cell r="D5048" t="str">
            <v>Each</v>
          </cell>
          <cell r="E5048" t="str">
            <v>25-465</v>
          </cell>
          <cell r="F5048">
            <v>1471.95</v>
          </cell>
        </row>
        <row r="5049">
          <cell r="A5049" t="str">
            <v>25-466</v>
          </cell>
          <cell r="B5049" t="str">
            <v>Fixing only of Bracket for road street/external light, MS GI Pipe</v>
          </cell>
          <cell r="D5049" t="str">
            <v>Each</v>
          </cell>
          <cell r="E5049" t="str">
            <v>25-466</v>
          </cell>
          <cell r="F5049">
            <v>153.53</v>
          </cell>
        </row>
        <row r="5050">
          <cell r="A5050" t="str">
            <v>25-467</v>
          </cell>
          <cell r="B5050" t="str">
            <v>Add to item  25-465 to  25-466 if  removal only.</v>
          </cell>
          <cell r="D5050" t="str">
            <v>Each</v>
          </cell>
          <cell r="E5050" t="str">
            <v>25-467</v>
          </cell>
          <cell r="F5050">
            <v>107.47</v>
          </cell>
        </row>
        <row r="5051">
          <cell r="B5051" t="str">
            <v xml:space="preserve">Earth for Transformers </v>
          </cell>
        </row>
        <row r="5052">
          <cell r="A5052" t="str">
            <v>25-468</v>
          </cell>
          <cell r="B5052" t="str">
            <v>Special earth for transformers HT and LT switchgear for areas having water table upto 3 meters depth S/F, vide para 25.4 of Spd</v>
          </cell>
          <cell r="D5052" t="str">
            <v>Each</v>
          </cell>
          <cell r="E5052" t="str">
            <v>25-468</v>
          </cell>
          <cell r="F5052">
            <v>19609.41</v>
          </cell>
        </row>
        <row r="5053">
          <cell r="A5053" t="str">
            <v>25-469</v>
          </cell>
          <cell r="B5053" t="str">
            <v xml:space="preserve">Special earth for transformers HT and LT switchgear for areas more than 3 meters depth, S/F only </v>
          </cell>
          <cell r="D5053" t="str">
            <v>Each</v>
          </cell>
          <cell r="E5053" t="str">
            <v>25-469</v>
          </cell>
          <cell r="F5053">
            <v>23395.61</v>
          </cell>
        </row>
        <row r="5054">
          <cell r="A5054" t="str">
            <v>25-470</v>
          </cell>
          <cell r="B5054" t="str">
            <v>Same as item 25-468 but fixing only.</v>
          </cell>
          <cell r="D5054" t="str">
            <v>Each</v>
          </cell>
          <cell r="E5054" t="str">
            <v>25-470</v>
          </cell>
          <cell r="F5054">
            <v>3611.69</v>
          </cell>
        </row>
        <row r="5055">
          <cell r="A5055" t="str">
            <v>25-471</v>
          </cell>
          <cell r="B5055" t="str">
            <v>Same as item 25-469 but fixing only.</v>
          </cell>
          <cell r="D5055" t="str">
            <v>Each</v>
          </cell>
          <cell r="E5055" t="str">
            <v>25-471</v>
          </cell>
          <cell r="F5055">
            <v>4835.99</v>
          </cell>
        </row>
        <row r="5056">
          <cell r="A5056" t="str">
            <v>25-472</v>
          </cell>
          <cell r="B5056" t="str">
            <v>Add to item  25-468 to  25-471 if  removal only.</v>
          </cell>
          <cell r="D5056" t="str">
            <v>Each</v>
          </cell>
          <cell r="E5056" t="str">
            <v>25-472</v>
          </cell>
          <cell r="F5056">
            <v>581.54</v>
          </cell>
        </row>
        <row r="5057">
          <cell r="B5057" t="str">
            <v>Road Light Accessories</v>
          </cell>
        </row>
        <row r="5058">
          <cell r="A5058" t="str">
            <v>25-473</v>
          </cell>
          <cell r="B5058" t="str">
            <v>Choke for mercury vapour lamp 125/150 watts, S/F.</v>
          </cell>
          <cell r="D5058" t="str">
            <v>Each</v>
          </cell>
          <cell r="E5058" t="str">
            <v>25-473</v>
          </cell>
          <cell r="F5058">
            <v>1696.43</v>
          </cell>
        </row>
        <row r="5059">
          <cell r="A5059" t="str">
            <v>25-474</v>
          </cell>
          <cell r="B5059" t="str">
            <v>Choke for mercury vapour lamp 250 watts, S/F.</v>
          </cell>
          <cell r="D5059" t="str">
            <v>Each</v>
          </cell>
          <cell r="E5059" t="str">
            <v>25-474</v>
          </cell>
          <cell r="F5059">
            <v>2033.11</v>
          </cell>
        </row>
        <row r="5060">
          <cell r="A5060" t="str">
            <v>25-475</v>
          </cell>
          <cell r="B5060" t="str">
            <v>Choke for mercury vapour lamp 400 watts, S/F.</v>
          </cell>
          <cell r="D5060" t="str">
            <v>Each</v>
          </cell>
          <cell r="E5060" t="str">
            <v>25-475</v>
          </cell>
          <cell r="F5060">
            <v>2492.2199999999998</v>
          </cell>
        </row>
        <row r="5061">
          <cell r="A5061" t="str">
            <v>25-476</v>
          </cell>
          <cell r="B5061" t="str">
            <v>Choke forsodium lamp 70 watts, S/F.</v>
          </cell>
          <cell r="D5061" t="str">
            <v>Each</v>
          </cell>
          <cell r="E5061" t="str">
            <v>25-476</v>
          </cell>
          <cell r="F5061">
            <v>1598.48</v>
          </cell>
        </row>
        <row r="5062">
          <cell r="A5062" t="str">
            <v>25-477</v>
          </cell>
          <cell r="B5062" t="str">
            <v>Choke forsodium lamp 150 watts, S/F.</v>
          </cell>
          <cell r="D5062" t="str">
            <v>Each</v>
          </cell>
          <cell r="E5062" t="str">
            <v>25-477</v>
          </cell>
          <cell r="F5062">
            <v>2614.65</v>
          </cell>
        </row>
        <row r="5063">
          <cell r="A5063" t="str">
            <v>25-478</v>
          </cell>
          <cell r="B5063" t="str">
            <v>Choke forsodium lamp 250 watts, S/F.</v>
          </cell>
          <cell r="D5063" t="str">
            <v>Each</v>
          </cell>
          <cell r="E5063" t="str">
            <v>25-478</v>
          </cell>
          <cell r="F5063">
            <v>2920.73</v>
          </cell>
        </row>
        <row r="5064">
          <cell r="A5064" t="str">
            <v>25-479</v>
          </cell>
          <cell r="B5064" t="str">
            <v>Choke forsodium lamp 400 watts, S/F.</v>
          </cell>
          <cell r="D5064" t="str">
            <v>Each</v>
          </cell>
          <cell r="E5064" t="str">
            <v>25-479</v>
          </cell>
          <cell r="F5064">
            <v>3777.74</v>
          </cell>
        </row>
        <row r="5065">
          <cell r="A5065" t="str">
            <v>25-480</v>
          </cell>
          <cell r="B5065" t="str">
            <v>Same as item 25-473 to 25-479 but fixing only.</v>
          </cell>
          <cell r="D5065" t="str">
            <v>Each</v>
          </cell>
          <cell r="E5065" t="str">
            <v>25-480</v>
          </cell>
          <cell r="F5065">
            <v>227.27</v>
          </cell>
        </row>
        <row r="5066">
          <cell r="A5066" t="str">
            <v>25-481</v>
          </cell>
          <cell r="B5066" t="str">
            <v>Add to item  25-473 to  25-479 25-480 if  removal only.</v>
          </cell>
          <cell r="D5066" t="str">
            <v>Each</v>
          </cell>
          <cell r="E5066" t="str">
            <v>25-481</v>
          </cell>
          <cell r="F5066">
            <v>159.09</v>
          </cell>
        </row>
        <row r="5067">
          <cell r="A5067" t="str">
            <v>25-482</v>
          </cell>
          <cell r="B5067" t="str">
            <v>Mercury vapour lamp 125/150 watts S/F.</v>
          </cell>
          <cell r="D5067" t="str">
            <v>Each</v>
          </cell>
          <cell r="E5067" t="str">
            <v>25-482</v>
          </cell>
          <cell r="F5067">
            <v>385.47</v>
          </cell>
        </row>
        <row r="5068">
          <cell r="A5068" t="str">
            <v>25-483</v>
          </cell>
          <cell r="B5068" t="str">
            <v>Mercury vapour lamp 250 watts S/F.</v>
          </cell>
          <cell r="D5068" t="str">
            <v>Each</v>
          </cell>
          <cell r="E5068" t="str">
            <v>25-483</v>
          </cell>
          <cell r="F5068">
            <v>1340.42</v>
          </cell>
        </row>
        <row r="5069">
          <cell r="A5069" t="str">
            <v>25-484</v>
          </cell>
          <cell r="B5069" t="str">
            <v>Mercury vapour lamp 400 watts S/F.</v>
          </cell>
          <cell r="D5069" t="str">
            <v>Each</v>
          </cell>
          <cell r="E5069" t="str">
            <v>25-484</v>
          </cell>
          <cell r="F5069">
            <v>1487.34</v>
          </cell>
        </row>
        <row r="5070">
          <cell r="A5070" t="str">
            <v>25-485</v>
          </cell>
          <cell r="B5070" t="str">
            <v>Sodium lamp 70 watts S/F.</v>
          </cell>
          <cell r="D5070" t="str">
            <v>Each</v>
          </cell>
          <cell r="E5070" t="str">
            <v>25-485</v>
          </cell>
          <cell r="F5070">
            <v>1058.8399999999999</v>
          </cell>
        </row>
        <row r="5071">
          <cell r="A5071" t="str">
            <v>25-486</v>
          </cell>
          <cell r="B5071" t="str">
            <v>Sodium lamp 150 watts S/F.</v>
          </cell>
          <cell r="D5071" t="str">
            <v>Each</v>
          </cell>
          <cell r="E5071" t="str">
            <v>25-486</v>
          </cell>
          <cell r="F5071">
            <v>1181.27</v>
          </cell>
        </row>
        <row r="5072">
          <cell r="A5072" t="str">
            <v>25-487</v>
          </cell>
          <cell r="B5072" t="str">
            <v>Sodium lamp 250 watts S/F.</v>
          </cell>
          <cell r="D5072" t="str">
            <v>Each</v>
          </cell>
          <cell r="E5072" t="str">
            <v>25-487</v>
          </cell>
          <cell r="F5072">
            <v>1181.27</v>
          </cell>
        </row>
        <row r="5073">
          <cell r="A5073" t="str">
            <v>25-488</v>
          </cell>
          <cell r="B5073" t="str">
            <v>Sodium lamp 400 watts S/F.</v>
          </cell>
          <cell r="D5073" t="str">
            <v>Each</v>
          </cell>
          <cell r="E5073" t="str">
            <v>25-488</v>
          </cell>
          <cell r="F5073">
            <v>1242.48</v>
          </cell>
        </row>
        <row r="5074">
          <cell r="A5074" t="str">
            <v>25-489</v>
          </cell>
          <cell r="B5074" t="str">
            <v>Igniter for Sodium lamp  S/F.</v>
          </cell>
          <cell r="D5074" t="str">
            <v>Each</v>
          </cell>
          <cell r="E5074" t="str">
            <v>25-489</v>
          </cell>
          <cell r="F5074">
            <v>446.69</v>
          </cell>
        </row>
        <row r="5075">
          <cell r="A5075" t="str">
            <v>25-490</v>
          </cell>
          <cell r="B5075" t="str">
            <v>Same as item 25-482 to 25-489 but fixing only.</v>
          </cell>
          <cell r="D5075" t="str">
            <v>Each</v>
          </cell>
          <cell r="E5075" t="str">
            <v>25-490</v>
          </cell>
          <cell r="F5075">
            <v>18.18</v>
          </cell>
        </row>
        <row r="5076">
          <cell r="A5076" t="str">
            <v>25-491</v>
          </cell>
          <cell r="B5076" t="str">
            <v>Add to item  25-482 to  25-489 25-490 if  removal only.</v>
          </cell>
          <cell r="D5076" t="str">
            <v>Each</v>
          </cell>
          <cell r="E5076" t="str">
            <v>25-491</v>
          </cell>
          <cell r="F5076">
            <v>12.73</v>
          </cell>
        </row>
        <row r="5077">
          <cell r="B5077" t="str">
            <v>VCBs</v>
          </cell>
        </row>
        <row r="5078">
          <cell r="A5078" t="str">
            <v>25-492</v>
          </cell>
          <cell r="B5078" t="str">
            <v>Vacuum circuit breaker (VCB) HT 11 KV panel floor mounting 400/630 A rating 20 KA complete with selector switches indicating lamp sheet steel cubicle factory assembled and duly painted single panel unit consisting of all accessories and protections of spe</v>
          </cell>
          <cell r="D5078" t="str">
            <v>Each</v>
          </cell>
          <cell r="E5078" t="str">
            <v>25-492</v>
          </cell>
          <cell r="F5078">
            <v>1493999.82</v>
          </cell>
        </row>
        <row r="5079">
          <cell r="A5079" t="str">
            <v>25-493</v>
          </cell>
          <cell r="B5079" t="str">
            <v>Vacuum circuit breaker (VCB) HT 11 KV panel floor mounting 400/630 A rating 20 KA complete with selector switches indicating lamp sheet steel cubicle factory assembled and duly painted single panel unit consisting of all accessories and protections of spe</v>
          </cell>
          <cell r="D5079" t="str">
            <v>Each</v>
          </cell>
          <cell r="E5079" t="str">
            <v>25-493</v>
          </cell>
          <cell r="F5079">
            <v>4781477.9400000004</v>
          </cell>
        </row>
        <row r="5080">
          <cell r="A5080" t="str">
            <v>25-494</v>
          </cell>
          <cell r="B5080" t="str">
            <v>Vacuum circuit breaker (VCB) HT 11 KV panel floor mounting 400/630 A rating 20 KA complete with selector switches indicating lamp sheet steel cubicle factory assembled and duly painted single panel unit consisting of all accessories and protections of spe</v>
          </cell>
          <cell r="D5080" t="str">
            <v>Each</v>
          </cell>
          <cell r="E5080" t="str">
            <v>25-494</v>
          </cell>
          <cell r="F5080">
            <v>5122290</v>
          </cell>
        </row>
        <row r="5081">
          <cell r="A5081" t="str">
            <v>25-495</v>
          </cell>
          <cell r="B5081" t="str">
            <v>Same as item 25-492 to 25-494 but fixing only.</v>
          </cell>
          <cell r="D5081" t="str">
            <v>Each</v>
          </cell>
          <cell r="E5081" t="str">
            <v>25-495</v>
          </cell>
          <cell r="F5081">
            <v>8080.38</v>
          </cell>
        </row>
        <row r="5082">
          <cell r="A5082" t="str">
            <v>25-496</v>
          </cell>
          <cell r="B5082" t="str">
            <v>Add to item  25-492 to  25-494 25-495 if  removal only.</v>
          </cell>
          <cell r="D5082" t="str">
            <v>Each</v>
          </cell>
          <cell r="E5082" t="str">
            <v>25-496</v>
          </cell>
          <cell r="F5082">
            <v>3582.3</v>
          </cell>
        </row>
        <row r="5083">
          <cell r="A5083" t="str">
            <v>25-497</v>
          </cell>
          <cell r="B5083" t="str">
            <v>KWH + MDI and KVARH combined meter HT Panel S/F.</v>
          </cell>
          <cell r="D5083" t="str">
            <v>Each</v>
          </cell>
          <cell r="E5083" t="str">
            <v>25-497</v>
          </cell>
          <cell r="F5083">
            <v>165892.65</v>
          </cell>
        </row>
        <row r="5084">
          <cell r="A5084" t="str">
            <v>25-498</v>
          </cell>
          <cell r="B5084" t="str">
            <v>Philips road lighting luminaires complete with 1 x 125 MV lamp Choke and Capacitor (excl bracket) S/F.</v>
          </cell>
          <cell r="D5084" t="str">
            <v>Each</v>
          </cell>
          <cell r="E5084" t="str">
            <v>25-498</v>
          </cell>
          <cell r="F5084">
            <v>9124.1</v>
          </cell>
        </row>
        <row r="5085">
          <cell r="A5085" t="str">
            <v>25-499</v>
          </cell>
          <cell r="B5085" t="str">
            <v>Same as item 25-498  but 250 W</v>
          </cell>
          <cell r="D5085" t="str">
            <v>Each</v>
          </cell>
          <cell r="E5085" t="str">
            <v>25-499</v>
          </cell>
          <cell r="F5085">
            <v>10923.82</v>
          </cell>
        </row>
        <row r="5086">
          <cell r="A5086" t="str">
            <v>25-500</v>
          </cell>
          <cell r="B5086" t="str">
            <v>Same as item 25-498  but 400 W</v>
          </cell>
          <cell r="D5086" t="str">
            <v>Each</v>
          </cell>
          <cell r="E5086" t="str">
            <v>25-500</v>
          </cell>
          <cell r="F5086">
            <v>28798.6</v>
          </cell>
        </row>
        <row r="5087">
          <cell r="A5087" t="str">
            <v>25-501</v>
          </cell>
          <cell r="B5087" t="str">
            <v>Road Street lighting luminaires complete with 1 x 70 W sodium lamp Choke and Capacitor  S/F.</v>
          </cell>
          <cell r="D5087" t="str">
            <v>Each</v>
          </cell>
          <cell r="E5087" t="str">
            <v>25-501</v>
          </cell>
          <cell r="F5087">
            <v>7385.59</v>
          </cell>
        </row>
        <row r="5088">
          <cell r="A5088" t="str">
            <v>25-502</v>
          </cell>
          <cell r="B5088" t="str">
            <v>Same as item 25-501  but 150 W</v>
          </cell>
          <cell r="D5088" t="str">
            <v>Each</v>
          </cell>
          <cell r="E5088" t="str">
            <v>25-502</v>
          </cell>
          <cell r="F5088">
            <v>12637.84</v>
          </cell>
        </row>
        <row r="5089">
          <cell r="A5089" t="str">
            <v>25-503</v>
          </cell>
          <cell r="B5089" t="str">
            <v>Same as item 25-501  but 250 W</v>
          </cell>
          <cell r="D5089" t="str">
            <v>Each</v>
          </cell>
          <cell r="E5089" t="str">
            <v>25-503</v>
          </cell>
          <cell r="F5089">
            <v>14596.72</v>
          </cell>
        </row>
        <row r="5090">
          <cell r="A5090" t="str">
            <v>25-504</v>
          </cell>
          <cell r="B5090" t="str">
            <v>Same as item 25-501  but 400 W</v>
          </cell>
          <cell r="D5090" t="str">
            <v>Each</v>
          </cell>
          <cell r="E5090" t="str">
            <v>25-504</v>
          </cell>
          <cell r="F5090">
            <v>27574.3</v>
          </cell>
        </row>
        <row r="5091">
          <cell r="A5091" t="str">
            <v>25-505</v>
          </cell>
          <cell r="B5091" t="str">
            <v>Same as item 25-498 to 25-504 but fixing only.</v>
          </cell>
          <cell r="D5091" t="str">
            <v>Each</v>
          </cell>
          <cell r="E5091" t="str">
            <v>25-505</v>
          </cell>
          <cell r="F5091">
            <v>639.70000000000005</v>
          </cell>
        </row>
        <row r="5092">
          <cell r="A5092" t="str">
            <v>25-506</v>
          </cell>
          <cell r="B5092" t="str">
            <v>Add to item  25-498 to  25-504 25-505 if  removal only.</v>
          </cell>
          <cell r="D5092" t="str">
            <v>Each</v>
          </cell>
          <cell r="E5092" t="str">
            <v>25-506</v>
          </cell>
          <cell r="F5092">
            <v>319.85000000000002</v>
          </cell>
        </row>
        <row r="5093">
          <cell r="A5093" t="str">
            <v>25-507</v>
          </cell>
          <cell r="B5093" t="str">
            <v>Digging hole in any soil provision and errection in position and setting in 150 mm thick CC type D 1:4:8  foundation and 80 mm thick muffler around for RCC Poles 9.14 meter long S/F.</v>
          </cell>
          <cell r="D5093" t="str">
            <v>Each</v>
          </cell>
          <cell r="E5093" t="str">
            <v>25-507</v>
          </cell>
          <cell r="F5093">
            <v>24155.97</v>
          </cell>
        </row>
        <row r="5094">
          <cell r="A5094" t="str">
            <v>25-508</v>
          </cell>
          <cell r="B5094" t="str">
            <v>Digging hole in any soil provision and errection in position and setting in 150 mm thick CC type D 1:4:8  foundation and 80 mm thick muffler around for RCC Poles 10.97 meter long S/F.</v>
          </cell>
          <cell r="D5094" t="str">
            <v>Each</v>
          </cell>
          <cell r="E5094" t="str">
            <v>25-508</v>
          </cell>
          <cell r="F5094">
            <v>28989.360000000001</v>
          </cell>
        </row>
        <row r="5095">
          <cell r="A5095" t="str">
            <v>25-509</v>
          </cell>
          <cell r="B5095" t="str">
            <v>Same as item 25-507 to 25-508 but fixing only.</v>
          </cell>
          <cell r="D5095" t="str">
            <v>Each</v>
          </cell>
          <cell r="E5095" t="str">
            <v>25-509</v>
          </cell>
          <cell r="F5095">
            <v>5820.85</v>
          </cell>
        </row>
        <row r="5096">
          <cell r="A5096" t="str">
            <v>25-510</v>
          </cell>
          <cell r="B5096" t="str">
            <v>Add to item  25-507 to  25-508 25-509 if  removal only.</v>
          </cell>
          <cell r="D5096" t="str">
            <v>Each</v>
          </cell>
          <cell r="E5096" t="str">
            <v>25-510</v>
          </cell>
          <cell r="F5096">
            <v>1380.4</v>
          </cell>
        </row>
        <row r="5097">
          <cell r="A5097" t="str">
            <v>25-511</v>
          </cell>
          <cell r="B5097" t="str">
            <v>Feeder piller cabin size 600 x 450 900 mm made of steel sheet 14 gb amd angle iron frame size 38 x38mm with water resistance hinge cover having locking arrangement duly painted of approved quailty consisting of hard drawn insulated copper bus bar 4 nos ca</v>
          </cell>
          <cell r="D5097" t="str">
            <v>Each</v>
          </cell>
          <cell r="E5097" t="str">
            <v>25-511</v>
          </cell>
          <cell r="F5097">
            <v>28783.03</v>
          </cell>
        </row>
        <row r="5098">
          <cell r="A5098" t="str">
            <v>25-512</v>
          </cell>
          <cell r="B5098" t="str">
            <v>Same as item 25-511 but 400-600 A</v>
          </cell>
          <cell r="D5098" t="str">
            <v>Each</v>
          </cell>
          <cell r="E5098" t="str">
            <v>25-512</v>
          </cell>
          <cell r="F5098">
            <v>29915.439999999999</v>
          </cell>
        </row>
        <row r="5099">
          <cell r="A5099" t="str">
            <v>25-513</v>
          </cell>
          <cell r="B5099" t="str">
            <v>Same as item 25-511 but 200-300 A</v>
          </cell>
          <cell r="D5099" t="str">
            <v>Each</v>
          </cell>
          <cell r="E5099" t="str">
            <v>25-513</v>
          </cell>
          <cell r="F5099">
            <v>21047.88</v>
          </cell>
        </row>
        <row r="5100">
          <cell r="A5100" t="str">
            <v>25-514</v>
          </cell>
          <cell r="B5100" t="str">
            <v>Same as item 25-511 to 25-513 but fixing only.</v>
          </cell>
          <cell r="D5100" t="str">
            <v>Each</v>
          </cell>
          <cell r="E5100" t="str">
            <v>25-514</v>
          </cell>
          <cell r="F5100">
            <v>420.87</v>
          </cell>
        </row>
        <row r="5101">
          <cell r="A5101" t="str">
            <v>25-515</v>
          </cell>
          <cell r="B5101" t="str">
            <v>Add to item  25-511 to  25-513 25-514 if  removal only.</v>
          </cell>
          <cell r="D5101" t="str">
            <v>Each</v>
          </cell>
          <cell r="E5101" t="str">
            <v>25-515</v>
          </cell>
          <cell r="F5101">
            <v>154.94999999999999</v>
          </cell>
        </row>
        <row r="5102">
          <cell r="B5102" t="str">
            <v>Cable Electric LT 4 Core</v>
          </cell>
        </row>
        <row r="5103">
          <cell r="A5103" t="str">
            <v>25-516</v>
          </cell>
          <cell r="B5103" t="str">
            <v>Cable electric LT, PVC insulated, PVC sheathed armoured overall PVC 600/1000 volts with stranded copper conductor 25mm2, 4 core laid in trenches, complete with bricks, sand (exclusive of cost of excavation) S/F.</v>
          </cell>
          <cell r="D5103" t="str">
            <v>Meter</v>
          </cell>
          <cell r="E5103" t="str">
            <v>25-516</v>
          </cell>
          <cell r="F5103">
            <v>2044.58</v>
          </cell>
        </row>
        <row r="5104">
          <cell r="A5104" t="str">
            <v>25-517</v>
          </cell>
          <cell r="B5104" t="str">
            <v>Cable electric LT, PVC insulated, PVC sheathed armoured overall PVC 600/1000 volts with stranded copper conductor 35mm2, 4 core laid in trenches, complete with bricks, sand (exclusive of cost of excavation) S/F.</v>
          </cell>
          <cell r="D5104" t="str">
            <v>Meter</v>
          </cell>
          <cell r="E5104" t="str">
            <v>25-517</v>
          </cell>
          <cell r="F5104">
            <v>2648.98</v>
          </cell>
        </row>
        <row r="5105">
          <cell r="A5105" t="str">
            <v>25-518</v>
          </cell>
          <cell r="B5105" t="str">
            <v>Cable electric LT, PVC insulated, PVC sheathed armoured overall PVC 600/1000 volts with stranded copper conductor 50mm2, 4 core laid in trenches, complete with bricks, sand (exclusive of cost of excavation) S/F.</v>
          </cell>
          <cell r="D5105" t="str">
            <v>Meter</v>
          </cell>
          <cell r="E5105" t="str">
            <v>25-518</v>
          </cell>
          <cell r="F5105">
            <v>3552.51</v>
          </cell>
        </row>
        <row r="5106">
          <cell r="A5106" t="str">
            <v>25-519</v>
          </cell>
          <cell r="B5106" t="str">
            <v>Cable electric LT, PVC insulated, PVC sheathed armoured overall PVC 600/1000 volts with stranded copper conductor 70mm2, 4 core laid in trenches, complete with bricks, sand (exclusive of cost of excavation) S/F.</v>
          </cell>
          <cell r="D5106" t="str">
            <v>Meter</v>
          </cell>
          <cell r="E5106" t="str">
            <v>25-519</v>
          </cell>
          <cell r="F5106">
            <v>4854.75</v>
          </cell>
        </row>
        <row r="5107">
          <cell r="A5107" t="str">
            <v>25-520</v>
          </cell>
          <cell r="B5107" t="str">
            <v>Cable electric LT, PVC insulated, PVC sheathed armoured overall PVC 600/1000 volts with stranded copper conductor 95mm2, 4 core laid in trenches, complete with bricks, sand (exclusive of cost of excavation) S/F.</v>
          </cell>
          <cell r="D5107" t="str">
            <v>Meter</v>
          </cell>
          <cell r="E5107" t="str">
            <v>25-520</v>
          </cell>
          <cell r="F5107">
            <v>6545.51</v>
          </cell>
        </row>
        <row r="5108">
          <cell r="A5108" t="str">
            <v>25-521</v>
          </cell>
          <cell r="B5108" t="str">
            <v>Cable electric LT, PVC insulated, PVC sheathed armoured overall PVC 600/1000 volts with stranded copper conductor 120mm2, 4 core laid in trenches, complete with bricks, sand (exclusive of cost of excavation) S/F.</v>
          </cell>
          <cell r="D5108" t="str">
            <v>Meter</v>
          </cell>
          <cell r="E5108" t="str">
            <v>25-521</v>
          </cell>
          <cell r="F5108">
            <v>8032.63</v>
          </cell>
        </row>
        <row r="5109">
          <cell r="A5109" t="str">
            <v>25-522</v>
          </cell>
          <cell r="B5109" t="str">
            <v>Cable electric LT, PVC insulated, PVC sheathed armoured overall PVC 600/1000 volts with stranded copper conductor 150mm2, 4 core laid in trenches, complete with bricks, sand (exclusive of cost of excavation) S/F.</v>
          </cell>
          <cell r="D5109" t="str">
            <v>Meter</v>
          </cell>
          <cell r="E5109" t="str">
            <v>25-522</v>
          </cell>
          <cell r="F5109">
            <v>9782.16</v>
          </cell>
        </row>
        <row r="5110">
          <cell r="A5110" t="str">
            <v>25-523</v>
          </cell>
          <cell r="B5110" t="str">
            <v>Cable electric LT, PVC insulated, PVC sheathed armoured overall PVC 600/1000 volts with stranded copper conductor 185mm2, 4 core laid in trenches, complete with bricks, sand (exclusive of cost of excavation) S/F.</v>
          </cell>
          <cell r="D5110" t="str">
            <v>Meter</v>
          </cell>
          <cell r="E5110" t="str">
            <v>25-523</v>
          </cell>
          <cell r="F5110">
            <v>12110.36</v>
          </cell>
        </row>
        <row r="5111">
          <cell r="A5111" t="str">
            <v>25-524</v>
          </cell>
          <cell r="B5111" t="str">
            <v>Cable electric LT, PVC insulated, PVC sheathed armoured overall PVC 600/1000 volts with stranded copper conductor 240mm2, 4 core laid in trenches, complete with bricks, sand (exclusive of cost of excavation) S/F.</v>
          </cell>
          <cell r="D5111" t="str">
            <v>Meter</v>
          </cell>
          <cell r="E5111" t="str">
            <v>25-524</v>
          </cell>
          <cell r="F5111">
            <v>15488.2</v>
          </cell>
        </row>
        <row r="5112">
          <cell r="A5112" t="str">
            <v>25-525</v>
          </cell>
          <cell r="B5112" t="str">
            <v>Cable electric LT, PVC insulated, PVC sheathed armoured overall PVC 600/1000 volts with stranded copper conductor 300mm2, 4 core laid in trenches, complete with bricks, sand (exclusive of cost of excavation) S/F.</v>
          </cell>
          <cell r="D5112" t="str">
            <v>Meter</v>
          </cell>
          <cell r="E5112" t="str">
            <v>25-525</v>
          </cell>
          <cell r="F5112">
            <v>20066.68</v>
          </cell>
        </row>
        <row r="5113">
          <cell r="A5113" t="str">
            <v>25-526</v>
          </cell>
          <cell r="B5113" t="str">
            <v>Cable electric LT, PVC insulated, PVC sheathed armoured overall PVC 600/1000 volts with stranded copper conductor 25mm2, 4 core laid GI/RCC pipe/duct (exclusive of cost of pipe/duct) S/F.</v>
          </cell>
          <cell r="D5113" t="str">
            <v>Meter</v>
          </cell>
          <cell r="E5113" t="str">
            <v>25-526</v>
          </cell>
          <cell r="F5113">
            <v>1823.74</v>
          </cell>
        </row>
        <row r="5114">
          <cell r="A5114" t="str">
            <v>25-527</v>
          </cell>
          <cell r="B5114" t="str">
            <v>Cable electric LT, PVC insulated, PVC sheathed armoured overall PVC 600/1000 volts with stranded copper conductor 35mm2, 4 core laid GI/RCC ipe/duct (exclusive of cost of pipe/duct) S/F.</v>
          </cell>
          <cell r="D5114" t="str">
            <v>Meter</v>
          </cell>
          <cell r="E5114" t="str">
            <v>25-527</v>
          </cell>
          <cell r="F5114">
            <v>2421.1999999999998</v>
          </cell>
        </row>
        <row r="5115">
          <cell r="A5115" t="str">
            <v>25-528</v>
          </cell>
          <cell r="B5115" t="str">
            <v>Cable electric LT, PVC insulated, PVC sheathed armoured overall PVC 600/1000 volts with stranded copper conductor 50mm2, 4 core laid GI/RCC ipe/duct (exclusive of cost of pipe/duct) S/F.</v>
          </cell>
          <cell r="D5115" t="str">
            <v>Meter</v>
          </cell>
          <cell r="E5115" t="str">
            <v>25-528</v>
          </cell>
          <cell r="F5115">
            <v>3324.73</v>
          </cell>
        </row>
        <row r="5116">
          <cell r="A5116" t="str">
            <v>25-529</v>
          </cell>
          <cell r="B5116" t="str">
            <v>Cable electric LT, PVC insulated, PVC sheathed armoured overall PVC 600/1000 volts with stranded copper conductor 70mm2, 4 core laid GI/RCC ipe/duct (exclusive of cost of pipe/duct) S/F.</v>
          </cell>
          <cell r="D5116" t="str">
            <v>Meter</v>
          </cell>
          <cell r="E5116" t="str">
            <v>25-529</v>
          </cell>
          <cell r="F5116">
            <v>4620.04</v>
          </cell>
        </row>
        <row r="5117">
          <cell r="A5117" t="str">
            <v>25-530</v>
          </cell>
          <cell r="B5117" t="str">
            <v>Cable electric LT, PVC insulated, PVC sheathed armoured overall PVC 600/1000 volts with stranded copper conductor 95mm2, 4 core laid GI/RCC ipe/duct (exclusive of cost of pipe/duct) S/F.</v>
          </cell>
          <cell r="D5117" t="str">
            <v>Meter</v>
          </cell>
          <cell r="E5117" t="str">
            <v>25-530</v>
          </cell>
          <cell r="F5117">
            <v>6310.8</v>
          </cell>
        </row>
        <row r="5118">
          <cell r="A5118" t="str">
            <v>25-531</v>
          </cell>
          <cell r="B5118" t="str">
            <v>Cable electric LT, PVC insulated, PVC sheathed armoured overall PVC 600/1000 volts with stranded copper conductor 120mm2, 4 core laid GI/RCC ipe/duct (exclusive of cost of pipe/duct) S/F.</v>
          </cell>
          <cell r="D5118" t="str">
            <v>Meter</v>
          </cell>
          <cell r="E5118" t="str">
            <v>25-531</v>
          </cell>
          <cell r="F5118">
            <v>7790.98</v>
          </cell>
        </row>
        <row r="5119">
          <cell r="A5119" t="str">
            <v>25-532</v>
          </cell>
          <cell r="B5119" t="str">
            <v>Cable electric LT, PVC insulated, PVC sheathed armoured overall PVC 600/1000 volts with stranded copper conductor 150mm2, 4 core laid GI/RCC ipe/duct (exclusive of cost of pipe/duct) S/F.</v>
          </cell>
          <cell r="D5119" t="str">
            <v>Meter</v>
          </cell>
          <cell r="E5119" t="str">
            <v>25-532</v>
          </cell>
          <cell r="F5119">
            <v>9540.5</v>
          </cell>
        </row>
        <row r="5120">
          <cell r="A5120" t="str">
            <v>25-533</v>
          </cell>
          <cell r="B5120" t="str">
            <v>Cable electric LT, PVC insulated, PVC sheathed armoured overall PVC 600/1000 volts with stranded copper conductor 185mm2, 4 core laid GI/RCC ipe/duct (exclusive of cost of pipe/duct) S/F.</v>
          </cell>
          <cell r="D5120" t="str">
            <v>Meter</v>
          </cell>
          <cell r="E5120" t="str">
            <v>25-533</v>
          </cell>
          <cell r="F5120">
            <v>11861.78</v>
          </cell>
        </row>
        <row r="5121">
          <cell r="A5121" t="str">
            <v>25-534</v>
          </cell>
          <cell r="B5121" t="str">
            <v>Cable electric LT, PVC insulated, PVC sheathed armoured overall PVC 600/1000 volts with stranded copper conductor 240mm2, 4 core laid GI/RCC ipe/duct (exclusive of cost of pipe/duct) S/F.</v>
          </cell>
          <cell r="D5121" t="str">
            <v>Meter</v>
          </cell>
          <cell r="E5121" t="str">
            <v>25-534</v>
          </cell>
          <cell r="F5121">
            <v>15239.62</v>
          </cell>
        </row>
        <row r="5122">
          <cell r="A5122" t="str">
            <v>25-535</v>
          </cell>
          <cell r="B5122" t="str">
            <v>Cable electric LT, PVC insulated, PVC sheathed armoured overall PVC 600/1000 volts with stranded copper conductor 300mm2, 4 core laid GI/RCC ipe/duct (exclusive of cost of pipe/duct) S/F.</v>
          </cell>
          <cell r="D5122" t="str">
            <v>Meter</v>
          </cell>
          <cell r="E5122" t="str">
            <v>25-535</v>
          </cell>
          <cell r="F5122">
            <v>19811.16</v>
          </cell>
        </row>
        <row r="5123">
          <cell r="A5123" t="str">
            <v>25-536</v>
          </cell>
          <cell r="B5123" t="str">
            <v>Same as item 25-516 to 25-525 but fixing only.</v>
          </cell>
          <cell r="D5123" t="str">
            <v>Each</v>
          </cell>
          <cell r="E5123" t="str">
            <v>25-536</v>
          </cell>
          <cell r="F5123">
            <v>294.64</v>
          </cell>
        </row>
        <row r="5124">
          <cell r="A5124" t="str">
            <v>25-537</v>
          </cell>
          <cell r="B5124" t="str">
            <v>Same as item 25-526 to 25-535 but fixing only.</v>
          </cell>
          <cell r="D5124" t="str">
            <v>Each</v>
          </cell>
          <cell r="E5124" t="str">
            <v>25-537</v>
          </cell>
          <cell r="F5124">
            <v>46.06</v>
          </cell>
        </row>
        <row r="5125">
          <cell r="A5125" t="str">
            <v>25-538</v>
          </cell>
          <cell r="B5125" t="str">
            <v>Add to item 25-516 to 25-526 or 25-536  if removal only</v>
          </cell>
          <cell r="D5125" t="str">
            <v>Meter</v>
          </cell>
          <cell r="E5125" t="str">
            <v>25-538</v>
          </cell>
          <cell r="F5125">
            <v>46.06</v>
          </cell>
        </row>
        <row r="5126">
          <cell r="A5126" t="str">
            <v>25-539</v>
          </cell>
          <cell r="B5126" t="str">
            <v>Add to item 25-146 to 25-526 or 25-535 0r 537 if removal only</v>
          </cell>
          <cell r="D5126" t="str">
            <v>Meter</v>
          </cell>
          <cell r="E5126" t="str">
            <v>25-539</v>
          </cell>
          <cell r="F5126">
            <v>46.06</v>
          </cell>
        </row>
        <row r="5127">
          <cell r="A5127" t="str">
            <v>25-540</v>
          </cell>
          <cell r="B5127" t="str">
            <v>Cable electric LT, PVC insulated, PVC sheathed unarmoured overall PVC 600/1000 volts with stranded Copper conductor 25mm2, 4 core, laid in trenches, complete with bricks, sand (exclusive of cost of excavation), S/F.</v>
          </cell>
          <cell r="D5127" t="str">
            <v>Meter</v>
          </cell>
          <cell r="E5127" t="str">
            <v>25-540</v>
          </cell>
          <cell r="F5127">
            <v>1828.69</v>
          </cell>
        </row>
        <row r="5128">
          <cell r="A5128" t="str">
            <v>25-541</v>
          </cell>
          <cell r="B5128" t="str">
            <v>Cable electric LT, PVC insulated, PVC sheathed unarmoured overall PVC 600/1000 volts with stranded Copper conductor 35mm2, 4 core, laid in trenches, complete with bricks, sand (exclusive of cost of excavation), S/F.</v>
          </cell>
          <cell r="D5128" t="str">
            <v>Meter</v>
          </cell>
          <cell r="E5128" t="str">
            <v>25-541</v>
          </cell>
          <cell r="F5128">
            <v>2400.44</v>
          </cell>
        </row>
        <row r="5129">
          <cell r="A5129" t="str">
            <v>25-542</v>
          </cell>
          <cell r="B5129" t="str">
            <v>Cable electric LT, PVC insulated, PVC sheathed unarmoured overall PVC 600/1000 volts with stranded Copper conductor 50mm2, 4 core, laid in trenches, complete with bricks, sand (exclusive of cost of excavation), S/F.</v>
          </cell>
          <cell r="D5129" t="str">
            <v>Meter</v>
          </cell>
          <cell r="E5129" t="str">
            <v>25-542</v>
          </cell>
          <cell r="F5129">
            <v>3133.79</v>
          </cell>
        </row>
        <row r="5130">
          <cell r="A5130" t="str">
            <v>25-543</v>
          </cell>
          <cell r="B5130" t="str">
            <v>Cable electric LT, PVC insulated, PVC sheathed unarmoured overall PVC 600/1000 volts with stranded Copper conductor 70mm2, 4 core, laid in trenches, complete with bricks, sand (exclusive of cost of excavation), S/F.</v>
          </cell>
          <cell r="D5130" t="str">
            <v>Meter</v>
          </cell>
          <cell r="E5130" t="str">
            <v>25-543</v>
          </cell>
          <cell r="F5130">
            <v>4358.09</v>
          </cell>
        </row>
        <row r="5131">
          <cell r="A5131" t="str">
            <v>25-544</v>
          </cell>
          <cell r="B5131" t="str">
            <v>Cable electric LT, PVC insulated, PVC sheathed unarmoured overall PVC 600/1000 volts with stranded Copper conductor 95mm2, 4 core, laid in trenches, complete with bricks, sand (exclusive of cost of excavation), S/F.</v>
          </cell>
          <cell r="D5131" t="str">
            <v>Meter</v>
          </cell>
          <cell r="E5131" t="str">
            <v>25-544</v>
          </cell>
          <cell r="F5131">
            <v>5966.82</v>
          </cell>
        </row>
        <row r="5132">
          <cell r="A5132" t="str">
            <v>25-545</v>
          </cell>
          <cell r="B5132" t="str">
            <v>Cable electric LT, PVC insulated, PVC sheathed unarmoured overall PVC 600/1000 volts with stranded Copper conductor 120mm2, 4 core, laid in trenches, complete with bricks, sand (exclusive of cost of excavation), S/F.</v>
          </cell>
          <cell r="D5132" t="str">
            <v>Meter</v>
          </cell>
          <cell r="E5132" t="str">
            <v>25-545</v>
          </cell>
          <cell r="F5132">
            <v>7401.7</v>
          </cell>
        </row>
        <row r="5133">
          <cell r="A5133" t="str">
            <v>25-546</v>
          </cell>
          <cell r="B5133" t="str">
            <v>Cable electric LT, PVC insulated, PVC sheathed unarmoured overall PVC 600/1000 volts with stranded Copper conductor 150mm2, 4 core, laid in trenches, complete with bricks, sand (exclusive of cost of excavation), S/F.</v>
          </cell>
          <cell r="D5133" t="str">
            <v>Meter</v>
          </cell>
          <cell r="E5133" t="str">
            <v>25-546</v>
          </cell>
          <cell r="F5133">
            <v>9043.49</v>
          </cell>
        </row>
        <row r="5134">
          <cell r="A5134" t="str">
            <v>25-547</v>
          </cell>
          <cell r="B5134" t="str">
            <v>Cable electric LT, PVC insulated, PVC sheathed unarmoured overall PVC 600/1000 volts with stranded Copper conductor 185mm2, 4 core, laid in trenches, complete with bricks, sand (exclusive of cost of excavation), S/F.</v>
          </cell>
          <cell r="D5134" t="str">
            <v>Meter</v>
          </cell>
          <cell r="E5134" t="str">
            <v>25-547</v>
          </cell>
          <cell r="F5134">
            <v>11287.63</v>
          </cell>
        </row>
        <row r="5135">
          <cell r="A5135" t="str">
            <v>25-548</v>
          </cell>
          <cell r="B5135" t="str">
            <v>Cable electric LT, PVC insulated, PVC sheathed unarmoured overall PVC 600/1000 volts with stranded Copper conductor 240mm2, 4 core, laid in trenches, complete with bricks, sand (exclusive of cost of excavation), S/F.</v>
          </cell>
          <cell r="D5135" t="str">
            <v>Meter</v>
          </cell>
          <cell r="E5135" t="str">
            <v>25-548</v>
          </cell>
          <cell r="F5135">
            <v>14535.7</v>
          </cell>
        </row>
        <row r="5136">
          <cell r="A5136" t="str">
            <v>25-549</v>
          </cell>
          <cell r="B5136" t="str">
            <v>Cable electric LT, PVC insulated, PVC sheathed unarmoured overall PVC 600/1000 volts with stranded Copper conductor 300mm2, 4 core, laid in trenches, complete with bricks, sand (exclusive of cost of excavation), S/F.</v>
          </cell>
          <cell r="D5136" t="str">
            <v>Meter</v>
          </cell>
          <cell r="E5136" t="str">
            <v>25-549</v>
          </cell>
          <cell r="F5136">
            <v>18823.2</v>
          </cell>
        </row>
        <row r="5137">
          <cell r="A5137" t="str">
            <v>25-550</v>
          </cell>
          <cell r="B5137" t="str">
            <v>Cable electric LT, 600/1000 V PVC insulated, PVC  overall stranded copper conductor 25mm2, 4 core, unarmoured laid in GI/RCC, pipe/duct (exclusive of cost of pipe/duct), S/F.</v>
          </cell>
          <cell r="D5137" t="str">
            <v>Meter</v>
          </cell>
          <cell r="E5137" t="str">
            <v>25-550</v>
          </cell>
          <cell r="F5137">
            <v>1580.11</v>
          </cell>
        </row>
        <row r="5138">
          <cell r="A5138" t="str">
            <v>25-551</v>
          </cell>
          <cell r="B5138" t="str">
            <v>Cable electric LT, 600/1000 V PVC insulated, PVC  overall stranded copper conductor 35mm2, 4 core, unarmoured laid in GI/RCC, pipe/duct (exclusive of cost of pipe/duct), S/F.</v>
          </cell>
          <cell r="D5138" t="str">
            <v>Meter</v>
          </cell>
          <cell r="E5138" t="str">
            <v>25-551</v>
          </cell>
          <cell r="F5138">
            <v>2151.85</v>
          </cell>
        </row>
        <row r="5139">
          <cell r="A5139" t="str">
            <v>25-552</v>
          </cell>
          <cell r="B5139" t="str">
            <v>Cable electric LT, 600/1000 V PVC insulated, PVC  overall stranded copper conductor 50mm2, 4 core, unarmoured laid in GI/RCC, pipe/duct (exclusive of cost of pipe/duct), S/F.</v>
          </cell>
          <cell r="D5139" t="str">
            <v>Meter</v>
          </cell>
          <cell r="E5139" t="str">
            <v>25-552</v>
          </cell>
          <cell r="F5139">
            <v>2885.21</v>
          </cell>
        </row>
        <row r="5140">
          <cell r="A5140" t="str">
            <v>25-553</v>
          </cell>
          <cell r="B5140" t="str">
            <v>Cable electric LT, 600/1000 V PVC insulated, PVC  overall stranded copper conductor 70mm2, 4 core, unarmoured laid in GI/RCC, pipe/duct (exclusive of cost of pipe/duct), S/F.</v>
          </cell>
          <cell r="D5140" t="str">
            <v>Meter</v>
          </cell>
          <cell r="E5140" t="str">
            <v>25-553</v>
          </cell>
          <cell r="F5140">
            <v>4109.51</v>
          </cell>
        </row>
        <row r="5141">
          <cell r="A5141" t="str">
            <v>25-554</v>
          </cell>
          <cell r="B5141" t="str">
            <v>Cable electric LT, 600/1000 V PVC insulated, PVC  overall stranded copper conductor 95mm2, 4 core, unarmoured laid in GI/RCC, pipe/duct (exclusive of cost of pipe/duct), S/F.</v>
          </cell>
          <cell r="D5141" t="str">
            <v>Meter</v>
          </cell>
          <cell r="E5141" t="str">
            <v>25-554</v>
          </cell>
          <cell r="F5141">
            <v>5718.24</v>
          </cell>
        </row>
        <row r="5142">
          <cell r="A5142" t="str">
            <v>25-555</v>
          </cell>
          <cell r="B5142" t="str">
            <v>Cable electric LT, 600/1000 V PVC insulated, PVC  overall stranded copper conductor 120mm2, 4 core, unarmoured laid in GI/RCC, pipe/duct (exclusive of cost of pipe/duct), S/F.</v>
          </cell>
          <cell r="D5142" t="str">
            <v>Meter</v>
          </cell>
          <cell r="E5142" t="str">
            <v>25-555</v>
          </cell>
          <cell r="F5142">
            <v>7153.12</v>
          </cell>
        </row>
        <row r="5143">
          <cell r="A5143" t="str">
            <v>25-556</v>
          </cell>
          <cell r="B5143" t="str">
            <v>Cable electric LT, 600/1000 V PVC insulated, PVC  overall stranded copper conductor 150mm2, 4 core, unarmoured laid in GI/RCC, pipe/duct (exclusive of cost of pipe/duct), S/F.</v>
          </cell>
          <cell r="D5143" t="str">
            <v>Meter</v>
          </cell>
          <cell r="E5143" t="str">
            <v>25-556</v>
          </cell>
          <cell r="F5143">
            <v>8794.91</v>
          </cell>
        </row>
        <row r="5144">
          <cell r="A5144" t="str">
            <v>25-557</v>
          </cell>
          <cell r="B5144" t="str">
            <v>Cable electric LT, 600/1000 V PVC insulated, PVC  overall stranded copper conductor 185mm2, 4 core, unarmoured laid in GI/RCC, pipe/duct (exclusive of cost of pipe/duct), S/F.</v>
          </cell>
          <cell r="D5144" t="str">
            <v>Meter</v>
          </cell>
          <cell r="E5144" t="str">
            <v>25-557</v>
          </cell>
          <cell r="F5144">
            <v>11039.05</v>
          </cell>
        </row>
        <row r="5145">
          <cell r="A5145" t="str">
            <v>25-558</v>
          </cell>
          <cell r="B5145" t="str">
            <v>Cable electric LT, 600/1000 V PVC insulated, PVC  overall stranded copper conductor 240mm2, 4 core, unarmoured laid in GI/RCC, pipe/duct (exclusive of cost of pipe/duct), S/F.</v>
          </cell>
          <cell r="D5145" t="str">
            <v>Meter</v>
          </cell>
          <cell r="E5145" t="str">
            <v>25-558</v>
          </cell>
          <cell r="F5145">
            <v>14287.12</v>
          </cell>
        </row>
        <row r="5146">
          <cell r="A5146" t="str">
            <v>25-559</v>
          </cell>
          <cell r="B5146" t="str">
            <v>Cable electric LT, 600/1000 V PVC insulated, PVC  overall stranded copper conductor 300mm2, 4 core, unarmoured laid in GI/RCC, pipe/duct (exclusive of cost of pipe/duct), S/F.</v>
          </cell>
          <cell r="D5146" t="str">
            <v>Meter</v>
          </cell>
          <cell r="E5146" t="str">
            <v>25-559</v>
          </cell>
          <cell r="F5146">
            <v>18574.61</v>
          </cell>
        </row>
        <row r="5147">
          <cell r="A5147" t="str">
            <v>25-560</v>
          </cell>
          <cell r="B5147" t="str">
            <v>Same as item 25-540 to 25-549 but fixing only.</v>
          </cell>
          <cell r="D5147" t="str">
            <v>Meter</v>
          </cell>
          <cell r="E5147" t="str">
            <v>25-560</v>
          </cell>
          <cell r="F5147">
            <v>294.64</v>
          </cell>
        </row>
        <row r="5148">
          <cell r="A5148" t="str">
            <v>25-561</v>
          </cell>
          <cell r="B5148" t="str">
            <v>Same as item 25-550 to 25-559 but fixing only.</v>
          </cell>
          <cell r="D5148" t="str">
            <v>Meter</v>
          </cell>
          <cell r="E5148" t="str">
            <v>25-561</v>
          </cell>
          <cell r="F5148">
            <v>46.06</v>
          </cell>
        </row>
        <row r="5149">
          <cell r="A5149" t="str">
            <v>25-562</v>
          </cell>
          <cell r="B5149" t="str">
            <v>Add to item 25-540 to 25-549 or 25-560 if removal only</v>
          </cell>
          <cell r="D5149" t="str">
            <v>Meter</v>
          </cell>
          <cell r="E5149" t="str">
            <v>25-562</v>
          </cell>
          <cell r="F5149">
            <v>52.73</v>
          </cell>
        </row>
        <row r="5150">
          <cell r="A5150" t="str">
            <v>25-563</v>
          </cell>
          <cell r="B5150" t="str">
            <v>Add to item 25-550 to 25-559 or 25-561 if removal only</v>
          </cell>
          <cell r="D5150" t="str">
            <v>Meter</v>
          </cell>
          <cell r="E5150" t="str">
            <v>25-563</v>
          </cell>
          <cell r="F5150">
            <v>46.06</v>
          </cell>
        </row>
        <row r="5151">
          <cell r="A5151" t="str">
            <v>25-564</v>
          </cell>
          <cell r="B5151" t="str">
            <v>Supply and erection in position on steel/ PCC platform and connecting up, incl testing and commissioning Power Transformer, step down 11000/230V, Single Phase 50 cycles indoor/ out door 25KVA (excl cost of Platform)</v>
          </cell>
          <cell r="D5151" t="str">
            <v>Each</v>
          </cell>
          <cell r="E5151" t="str">
            <v>25-564</v>
          </cell>
          <cell r="F5151">
            <v>106624.29</v>
          </cell>
        </row>
        <row r="5152">
          <cell r="A5152" t="str">
            <v>25-565</v>
          </cell>
          <cell r="B5152" t="str">
            <v>Supply and erection in position on steel/ PCC platform and connecting up, incl testing and commissioning Power Transformer, step down 11000/230V, Single Phase 50 cycles indoor/ out door 50KVA (excl cost of Platform)</v>
          </cell>
          <cell r="D5152" t="str">
            <v>Each</v>
          </cell>
          <cell r="E5152" t="str">
            <v>25-565</v>
          </cell>
          <cell r="F5152">
            <v>137231.79</v>
          </cell>
        </row>
        <row r="5153">
          <cell r="A5153" t="str">
            <v>25-566</v>
          </cell>
          <cell r="B5153" t="str">
            <v>Supply and erection in position on steel/ PCC platform and connecting up, incl testing and commissioning Power Transformer, step down 11000/230V, Single Phase 50 cycles indoor/ out door 100KVA (excl cost of Platform)</v>
          </cell>
          <cell r="D5153" t="str">
            <v>Each</v>
          </cell>
          <cell r="E5153" t="str">
            <v>25-566</v>
          </cell>
          <cell r="F5153">
            <v>192325.29</v>
          </cell>
        </row>
        <row r="5154">
          <cell r="A5154" t="str">
            <v>25-567</v>
          </cell>
          <cell r="B5154" t="str">
            <v>Same as item 25-564 but fixing only.</v>
          </cell>
          <cell r="D5154" t="str">
            <v>Each</v>
          </cell>
          <cell r="E5154" t="str">
            <v>25-567</v>
          </cell>
          <cell r="F5154">
            <v>2558.79</v>
          </cell>
        </row>
        <row r="5155">
          <cell r="A5155" t="str">
            <v>25-568</v>
          </cell>
          <cell r="B5155" t="str">
            <v>Same as item 25-565 but fixing only.</v>
          </cell>
          <cell r="D5155" t="str">
            <v>Each</v>
          </cell>
          <cell r="E5155" t="str">
            <v>25-568</v>
          </cell>
          <cell r="F5155">
            <v>2558.79</v>
          </cell>
        </row>
        <row r="5156">
          <cell r="A5156" t="str">
            <v>25-569</v>
          </cell>
          <cell r="B5156" t="str">
            <v>Same as item 25-566 but fixing only.</v>
          </cell>
          <cell r="D5156" t="str">
            <v>Each</v>
          </cell>
          <cell r="E5156" t="str">
            <v>25-569</v>
          </cell>
          <cell r="F5156">
            <v>2558.79</v>
          </cell>
        </row>
        <row r="5157">
          <cell r="A5157" t="str">
            <v>25-570</v>
          </cell>
          <cell r="B5157" t="str">
            <v>Add to item 25-564 to 25-569 if removel only.</v>
          </cell>
          <cell r="D5157" t="str">
            <v>Each</v>
          </cell>
          <cell r="E5157" t="str">
            <v>25-570</v>
          </cell>
          <cell r="F5157">
            <v>2558.79</v>
          </cell>
        </row>
        <row r="5159">
          <cell r="B5159" t="str">
            <v>26 - NATURAL GAS</v>
          </cell>
        </row>
        <row r="5160">
          <cell r="B5160" t="str">
            <v>Sui Gas Pipe Work</v>
          </cell>
        </row>
        <row r="5161">
          <cell r="A5161" t="str">
            <v>26-01</v>
          </cell>
          <cell r="B5161" t="str">
            <v>MS Pipe for high pressure incl cleaning applying primer, coating with B.B.E.S (Eitumen, Binding, Enamel Surface) Compound and wrapping with fibre glass, welding complete 20 mm  dia laid in trenches  dia (excluding excavation) S/F.</v>
          </cell>
          <cell r="D5161" t="str">
            <v>Meter</v>
          </cell>
          <cell r="E5161" t="str">
            <v>26-01</v>
          </cell>
          <cell r="F5161">
            <v>710.22</v>
          </cell>
        </row>
        <row r="5162">
          <cell r="A5162" t="str">
            <v>26-02</v>
          </cell>
          <cell r="B5162" t="str">
            <v>MS Pipe for high pressure incl cleaning applying primer, coating with B.B.E.S (Eitumen, Binding, Enamel Surface) Compound and wrapping with fibre glass, welding complete and laid in trenches 25 mm dia (excluding excavation) S/F.</v>
          </cell>
          <cell r="D5162" t="str">
            <v>Meter</v>
          </cell>
          <cell r="E5162" t="str">
            <v>26-02</v>
          </cell>
          <cell r="F5162">
            <v>951.06</v>
          </cell>
        </row>
        <row r="5163">
          <cell r="A5163" t="str">
            <v>26-03</v>
          </cell>
          <cell r="B5163" t="str">
            <v>MS Pipe for high pressure incl cleaning applying primer, coating with B.B.E.S (Eitumen, Binding, Enamel Surface) Compound and wrapping with fibre glass, welding complete and laid in trenches 50 mm dia (excluding excavation) S/F.</v>
          </cell>
          <cell r="D5163" t="str">
            <v>Meter</v>
          </cell>
          <cell r="E5163" t="str">
            <v>26-03</v>
          </cell>
          <cell r="F5163">
            <v>1598.53</v>
          </cell>
        </row>
        <row r="5164">
          <cell r="A5164" t="str">
            <v>26-04</v>
          </cell>
          <cell r="B5164" t="str">
            <v>MS Pipe for high pressure incl cleaning applying primer, coating with B.B.E.S (Eitumen, Binding, Enamel Surface) Compound and wrapping with fibre glass, welding complete and laid in trenches 100 mm dia but double wrapping with fiber glass S/F.</v>
          </cell>
          <cell r="D5164" t="str">
            <v>Meter</v>
          </cell>
          <cell r="E5164" t="str">
            <v>26-04</v>
          </cell>
          <cell r="F5164">
            <v>3399.84</v>
          </cell>
        </row>
        <row r="5165">
          <cell r="A5165" t="str">
            <v>26-05</v>
          </cell>
          <cell r="B5165" t="str">
            <v>MS Pipe for high pressure incl cleaning applying primer, coating with B.B.E.S (Eitumen, Binding, Enamel Surface) Compound and wrapping with fibre glass, welding complete and laid in trenches 150 mm dia but double wrapping with fiber glass S/F.</v>
          </cell>
          <cell r="D5165" t="str">
            <v>Meter</v>
          </cell>
          <cell r="E5165" t="str">
            <v>26-05</v>
          </cell>
          <cell r="F5165">
            <v>4899.95</v>
          </cell>
        </row>
        <row r="5166">
          <cell r="A5166" t="str">
            <v>26-06</v>
          </cell>
          <cell r="B5166" t="str">
            <v>Same as item 26-01 but fixing only.</v>
          </cell>
          <cell r="D5166" t="str">
            <v>Meter</v>
          </cell>
          <cell r="E5166" t="str">
            <v>26-06</v>
          </cell>
          <cell r="F5166">
            <v>130.85</v>
          </cell>
        </row>
        <row r="5167">
          <cell r="A5167" t="str">
            <v>26-07</v>
          </cell>
          <cell r="B5167" t="str">
            <v>Same as item 26-02 but fixing only.</v>
          </cell>
          <cell r="D5167" t="str">
            <v>Meter</v>
          </cell>
          <cell r="E5167" t="str">
            <v>26-07</v>
          </cell>
          <cell r="F5167">
            <v>145.38999999999999</v>
          </cell>
        </row>
        <row r="5168">
          <cell r="A5168" t="str">
            <v>26-08</v>
          </cell>
          <cell r="B5168" t="str">
            <v>Same as item 26-03 but fixing only.</v>
          </cell>
          <cell r="D5168" t="str">
            <v>Meter</v>
          </cell>
          <cell r="E5168" t="str">
            <v>26-08</v>
          </cell>
          <cell r="F5168">
            <v>159.93</v>
          </cell>
        </row>
        <row r="5169">
          <cell r="A5169" t="str">
            <v>26-09</v>
          </cell>
          <cell r="B5169" t="str">
            <v>Same as item 26-04 but fixing only.</v>
          </cell>
          <cell r="D5169" t="str">
            <v>Meter</v>
          </cell>
          <cell r="E5169" t="str">
            <v>26-09</v>
          </cell>
          <cell r="F5169">
            <v>174.46</v>
          </cell>
        </row>
        <row r="5170">
          <cell r="A5170" t="str">
            <v>26-10</v>
          </cell>
          <cell r="B5170" t="str">
            <v>Same as item 26-05 but fixing only.</v>
          </cell>
          <cell r="D5170" t="str">
            <v>Meter</v>
          </cell>
          <cell r="E5170" t="str">
            <v>26-10</v>
          </cell>
          <cell r="F5170">
            <v>189.01</v>
          </cell>
        </row>
        <row r="5171">
          <cell r="A5171" t="str">
            <v>26-11</v>
          </cell>
          <cell r="B5171" t="str">
            <v>Add to item  26-1 or  26-6 if  removal only.</v>
          </cell>
          <cell r="D5171" t="str">
            <v>Meter</v>
          </cell>
          <cell r="E5171" t="str">
            <v>26-11</v>
          </cell>
          <cell r="F5171">
            <v>98.14</v>
          </cell>
        </row>
        <row r="5172">
          <cell r="A5172" t="str">
            <v>26-12</v>
          </cell>
          <cell r="B5172" t="str">
            <v>Add to item  26-2 or  26-7 if  removal only.</v>
          </cell>
          <cell r="D5172" t="str">
            <v>Meter</v>
          </cell>
          <cell r="E5172" t="str">
            <v>26-12</v>
          </cell>
          <cell r="F5172">
            <v>109.04</v>
          </cell>
        </row>
        <row r="5173">
          <cell r="A5173" t="str">
            <v>26-13</v>
          </cell>
          <cell r="B5173" t="str">
            <v>Add to item  26-3 or  26-8 if  removal only.</v>
          </cell>
          <cell r="D5173" t="str">
            <v>Meter</v>
          </cell>
          <cell r="E5173" t="str">
            <v>26-13</v>
          </cell>
          <cell r="F5173">
            <v>119.94</v>
          </cell>
        </row>
        <row r="5174">
          <cell r="A5174" t="str">
            <v>26-14</v>
          </cell>
          <cell r="B5174" t="str">
            <v>Add to item  26-4 or  26-9 if  removal only.</v>
          </cell>
          <cell r="D5174" t="str">
            <v>Meter</v>
          </cell>
          <cell r="E5174" t="str">
            <v>26-14</v>
          </cell>
          <cell r="F5174">
            <v>130.85</v>
          </cell>
        </row>
        <row r="5175">
          <cell r="A5175" t="str">
            <v>26-15</v>
          </cell>
          <cell r="B5175" t="str">
            <v>Add to item  26-5 or  26-10 if  removal only.</v>
          </cell>
          <cell r="D5175" t="str">
            <v>Meter</v>
          </cell>
          <cell r="E5175" t="str">
            <v>26-15</v>
          </cell>
          <cell r="F5175">
            <v>141.75</v>
          </cell>
        </row>
        <row r="5176">
          <cell r="B5176" t="str">
            <v>Gas Valves / Cocks</v>
          </cell>
        </row>
        <row r="5177">
          <cell r="A5177" t="str">
            <v>26-16</v>
          </cell>
          <cell r="B5177" t="str">
            <v>Eclipse valve 20 mm dia S/F.</v>
          </cell>
          <cell r="D5177" t="str">
            <v>Each</v>
          </cell>
          <cell r="E5177" t="str">
            <v>26-16</v>
          </cell>
          <cell r="F5177">
            <v>820.59</v>
          </cell>
        </row>
        <row r="5178">
          <cell r="A5178" t="str">
            <v>26-17</v>
          </cell>
          <cell r="B5178" t="str">
            <v>Eclipse valve 25 mm dia S/F.</v>
          </cell>
          <cell r="D5178" t="str">
            <v>Each</v>
          </cell>
          <cell r="E5178" t="str">
            <v>26-17</v>
          </cell>
          <cell r="F5178">
            <v>1375.66</v>
          </cell>
        </row>
        <row r="5179">
          <cell r="A5179" t="str">
            <v>26-18</v>
          </cell>
          <cell r="B5179" t="str">
            <v>Fixing only of Eclipse valve 20 mm dia.</v>
          </cell>
          <cell r="D5179" t="str">
            <v>Each</v>
          </cell>
          <cell r="E5179" t="str">
            <v>26-18</v>
          </cell>
          <cell r="F5179">
            <v>24.79</v>
          </cell>
        </row>
        <row r="5180">
          <cell r="A5180" t="str">
            <v>26-19</v>
          </cell>
          <cell r="B5180" t="str">
            <v>Fixng only of Eclipse valve 25 mm dia.</v>
          </cell>
          <cell r="D5180" t="str">
            <v>Each</v>
          </cell>
          <cell r="E5180" t="str">
            <v>26-19</v>
          </cell>
          <cell r="F5180">
            <v>28.93</v>
          </cell>
        </row>
        <row r="5181">
          <cell r="A5181" t="str">
            <v>26-20</v>
          </cell>
          <cell r="B5181" t="str">
            <v>Add to item 26-16 or 26-18 if  removal only</v>
          </cell>
          <cell r="D5181" t="str">
            <v>Each</v>
          </cell>
          <cell r="E5181" t="str">
            <v>26-20</v>
          </cell>
          <cell r="F5181">
            <v>18.600000000000001</v>
          </cell>
        </row>
        <row r="5182">
          <cell r="A5182" t="str">
            <v>26-21</v>
          </cell>
          <cell r="B5182" t="str">
            <v>Add to item 26-17 or 28-16 if  removal only</v>
          </cell>
          <cell r="D5182" t="str">
            <v>Each</v>
          </cell>
          <cell r="E5182" t="str">
            <v>26-21</v>
          </cell>
          <cell r="F5182">
            <v>21.69</v>
          </cell>
        </row>
        <row r="5183">
          <cell r="A5183" t="str">
            <v>26-22</v>
          </cell>
          <cell r="B5183" t="str">
            <v>Audco valve 20mm dia S/F.</v>
          </cell>
          <cell r="D5183" t="str">
            <v>Each</v>
          </cell>
          <cell r="E5183" t="str">
            <v>26-22</v>
          </cell>
          <cell r="F5183">
            <v>759.37</v>
          </cell>
        </row>
        <row r="5184">
          <cell r="A5184" t="str">
            <v>26-23</v>
          </cell>
          <cell r="B5184" t="str">
            <v>Audco valve 25mm dia S/F.</v>
          </cell>
          <cell r="D5184" t="str">
            <v>Each</v>
          </cell>
          <cell r="E5184" t="str">
            <v>26-23</v>
          </cell>
          <cell r="F5184">
            <v>1253.23</v>
          </cell>
        </row>
        <row r="5185">
          <cell r="A5185" t="str">
            <v>26-24</v>
          </cell>
          <cell r="B5185" t="str">
            <v>Audco valve 50mm dia S/F.</v>
          </cell>
          <cell r="D5185" t="str">
            <v>Each</v>
          </cell>
          <cell r="E5185" t="str">
            <v>26-24</v>
          </cell>
          <cell r="F5185">
            <v>5554.81</v>
          </cell>
        </row>
        <row r="5186">
          <cell r="A5186" t="str">
            <v>26-25</v>
          </cell>
          <cell r="B5186" t="str">
            <v>Fixing only of Audco valve 20mm dia.</v>
          </cell>
          <cell r="D5186" t="str">
            <v>Each</v>
          </cell>
          <cell r="E5186" t="str">
            <v>26-25</v>
          </cell>
          <cell r="F5186">
            <v>24.79</v>
          </cell>
        </row>
        <row r="5187">
          <cell r="A5187" t="str">
            <v>26-26</v>
          </cell>
          <cell r="B5187" t="str">
            <v>Fixing only of Audco valve 25mm dia.</v>
          </cell>
          <cell r="D5187" t="str">
            <v>Each</v>
          </cell>
          <cell r="E5187" t="str">
            <v>26-26</v>
          </cell>
          <cell r="F5187">
            <v>28.93</v>
          </cell>
        </row>
        <row r="5188">
          <cell r="A5188" t="str">
            <v>26-27</v>
          </cell>
          <cell r="B5188" t="str">
            <v>Fixing only of Audco valve 50mm dia.</v>
          </cell>
          <cell r="D5188" t="str">
            <v>Each</v>
          </cell>
          <cell r="E5188" t="str">
            <v>26-27</v>
          </cell>
          <cell r="F5188">
            <v>45.46</v>
          </cell>
        </row>
        <row r="5189">
          <cell r="A5189" t="str">
            <v>26-28</v>
          </cell>
          <cell r="B5189" t="str">
            <v>Add to item 26-22 or 26-25 if  removal only</v>
          </cell>
          <cell r="D5189" t="str">
            <v>Each</v>
          </cell>
          <cell r="E5189" t="str">
            <v>26-28</v>
          </cell>
          <cell r="F5189">
            <v>18.600000000000001</v>
          </cell>
        </row>
        <row r="5190">
          <cell r="A5190" t="str">
            <v>26-29</v>
          </cell>
          <cell r="B5190" t="str">
            <v>Add to item 26-23 or 26-26 if  removal only</v>
          </cell>
          <cell r="D5190" t="str">
            <v>Each</v>
          </cell>
          <cell r="E5190" t="str">
            <v>26-29</v>
          </cell>
          <cell r="F5190">
            <v>21.69</v>
          </cell>
        </row>
        <row r="5191">
          <cell r="A5191" t="str">
            <v>26-30</v>
          </cell>
          <cell r="B5191" t="str">
            <v>Add to item 26-24 or 26-27 if  removal only</v>
          </cell>
          <cell r="D5191" t="str">
            <v>Each</v>
          </cell>
          <cell r="E5191" t="str">
            <v>26-30</v>
          </cell>
          <cell r="F5191">
            <v>34.08</v>
          </cell>
        </row>
        <row r="5192">
          <cell r="A5192" t="str">
            <v>26-31</v>
          </cell>
          <cell r="B5192" t="str">
            <v>Brass cock union type gas quality 15mm dia S/F.</v>
          </cell>
          <cell r="D5192" t="str">
            <v>Each</v>
          </cell>
          <cell r="E5192" t="str">
            <v>26-31</v>
          </cell>
          <cell r="F5192">
            <v>510.39</v>
          </cell>
        </row>
        <row r="5193">
          <cell r="A5193" t="str">
            <v>26-32</v>
          </cell>
          <cell r="B5193" t="str">
            <v>Brass cock union type gas quality 25mm dia S/F.</v>
          </cell>
          <cell r="D5193" t="str">
            <v>Each</v>
          </cell>
          <cell r="E5193" t="str">
            <v>26-32</v>
          </cell>
          <cell r="F5193">
            <v>732.44</v>
          </cell>
        </row>
        <row r="5194">
          <cell r="A5194" t="str">
            <v>26-33</v>
          </cell>
          <cell r="B5194" t="str">
            <v>Brass cock union type gas quality 25mm dia S/F.</v>
          </cell>
          <cell r="D5194" t="str">
            <v>Each</v>
          </cell>
          <cell r="E5194" t="str">
            <v>26-33</v>
          </cell>
          <cell r="F5194">
            <v>1008.37</v>
          </cell>
        </row>
        <row r="5195">
          <cell r="A5195" t="str">
            <v>26-34</v>
          </cell>
          <cell r="B5195" t="str">
            <v>Fixing only of Brass cock union type gas quality 15mm dia .</v>
          </cell>
          <cell r="D5195" t="str">
            <v>Each</v>
          </cell>
          <cell r="E5195" t="str">
            <v>26-34</v>
          </cell>
          <cell r="F5195">
            <v>20.67</v>
          </cell>
        </row>
        <row r="5196">
          <cell r="A5196" t="str">
            <v>26-35</v>
          </cell>
          <cell r="B5196" t="str">
            <v>Fixing only of Brass cock union type gas quality 20mm dia .</v>
          </cell>
          <cell r="D5196" t="str">
            <v>Each</v>
          </cell>
          <cell r="E5196" t="str">
            <v>26-35</v>
          </cell>
          <cell r="F5196">
            <v>24.79</v>
          </cell>
        </row>
        <row r="5197">
          <cell r="A5197" t="str">
            <v>26-36</v>
          </cell>
          <cell r="B5197" t="str">
            <v>Fixing only of Brass cock union type gas quality 25mm dia.</v>
          </cell>
          <cell r="D5197" t="str">
            <v>Each</v>
          </cell>
          <cell r="E5197" t="str">
            <v>26-36</v>
          </cell>
          <cell r="F5197">
            <v>28.93</v>
          </cell>
        </row>
        <row r="5198">
          <cell r="A5198" t="str">
            <v>26-37</v>
          </cell>
          <cell r="B5198" t="str">
            <v>Add to item 26-31 or 26-34 if  removal only</v>
          </cell>
          <cell r="D5198" t="str">
            <v>Each</v>
          </cell>
          <cell r="E5198" t="str">
            <v>26-37</v>
          </cell>
          <cell r="F5198">
            <v>15.5</v>
          </cell>
        </row>
        <row r="5199">
          <cell r="A5199" t="str">
            <v>26-38</v>
          </cell>
          <cell r="B5199" t="str">
            <v>Add to item 26-32 or 26-35 if  removal only</v>
          </cell>
          <cell r="D5199" t="str">
            <v>Each</v>
          </cell>
          <cell r="E5199" t="str">
            <v>26-38</v>
          </cell>
          <cell r="F5199">
            <v>18.600000000000001</v>
          </cell>
        </row>
        <row r="5200">
          <cell r="A5200" t="str">
            <v>26-39</v>
          </cell>
          <cell r="B5200" t="str">
            <v>Add to item 26-33 or 26-36 if  removal only</v>
          </cell>
          <cell r="D5200" t="str">
            <v>Each</v>
          </cell>
          <cell r="E5200" t="str">
            <v>26-39</v>
          </cell>
          <cell r="F5200">
            <v>21.69</v>
          </cell>
        </row>
        <row r="5201">
          <cell r="A5201" t="str">
            <v>26-40</v>
          </cell>
          <cell r="B5201" t="str">
            <v>Brass valve ball type screwed both ends complete with steel handle washer/nut 15mm dia S/F.</v>
          </cell>
          <cell r="D5201" t="str">
            <v>Each</v>
          </cell>
          <cell r="E5201" t="str">
            <v>26-40</v>
          </cell>
          <cell r="F5201">
            <v>387.96</v>
          </cell>
        </row>
        <row r="5202">
          <cell r="A5202" t="str">
            <v>26-41</v>
          </cell>
          <cell r="B5202" t="str">
            <v>Brass valve ball type screwed both ends complete with steel handle washer/nut 25mm dia S/F.</v>
          </cell>
          <cell r="D5202" t="str">
            <v>Each</v>
          </cell>
          <cell r="E5202" t="str">
            <v>26-41</v>
          </cell>
          <cell r="F5202">
            <v>759.37</v>
          </cell>
        </row>
        <row r="5203">
          <cell r="A5203" t="str">
            <v>26-42</v>
          </cell>
          <cell r="B5203" t="str">
            <v>Brass valve ball type screwed both ends complete with steel handle washer/nut 25mm dia S/F.</v>
          </cell>
          <cell r="D5203" t="str">
            <v>Each</v>
          </cell>
          <cell r="E5203" t="str">
            <v>26-42</v>
          </cell>
          <cell r="F5203">
            <v>1008.37</v>
          </cell>
        </row>
        <row r="5204">
          <cell r="A5204" t="str">
            <v>26-43</v>
          </cell>
          <cell r="B5204" t="str">
            <v>Fixing only of Brass valve ball type screwed both ends complete with steel handle washer/nut 15mm dia.</v>
          </cell>
          <cell r="D5204" t="str">
            <v>Each</v>
          </cell>
          <cell r="E5204" t="str">
            <v>26-43</v>
          </cell>
          <cell r="F5204">
            <v>20.67</v>
          </cell>
        </row>
        <row r="5205">
          <cell r="A5205" t="str">
            <v>26-44</v>
          </cell>
          <cell r="B5205" t="str">
            <v>Fixing only of Brass valve ball type screwed both ends complete with steel handle washer/nut 25mm dia.</v>
          </cell>
          <cell r="D5205" t="str">
            <v>Each</v>
          </cell>
          <cell r="E5205" t="str">
            <v>26-44</v>
          </cell>
          <cell r="F5205">
            <v>24.79</v>
          </cell>
        </row>
        <row r="5206">
          <cell r="A5206" t="str">
            <v>26-45</v>
          </cell>
          <cell r="B5206" t="str">
            <v>Fixing only of Brass valve ball type screwed both ends complete with steel handle washer/nut 25mm dia.</v>
          </cell>
          <cell r="D5206" t="str">
            <v>Each</v>
          </cell>
          <cell r="E5206" t="str">
            <v>26-45</v>
          </cell>
          <cell r="F5206">
            <v>28.93</v>
          </cell>
        </row>
        <row r="5207">
          <cell r="A5207" t="str">
            <v>26-46</v>
          </cell>
          <cell r="B5207" t="str">
            <v>Add to item 26-40 or 26-43 if  removal only</v>
          </cell>
          <cell r="D5207" t="str">
            <v>Each</v>
          </cell>
          <cell r="E5207" t="str">
            <v>26-46</v>
          </cell>
          <cell r="F5207">
            <v>15.5</v>
          </cell>
        </row>
        <row r="5208">
          <cell r="A5208" t="str">
            <v>26-47</v>
          </cell>
          <cell r="B5208" t="str">
            <v>Add to item 26-41 or 26-44 if  removal only</v>
          </cell>
          <cell r="D5208" t="str">
            <v>Each</v>
          </cell>
          <cell r="E5208" t="str">
            <v>26-47</v>
          </cell>
          <cell r="F5208">
            <v>18.600000000000001</v>
          </cell>
        </row>
        <row r="5209">
          <cell r="A5209" t="str">
            <v>26-48</v>
          </cell>
          <cell r="B5209" t="str">
            <v>Add to item 26-42 or 26-45 if  removal only</v>
          </cell>
          <cell r="D5209" t="str">
            <v>Each</v>
          </cell>
          <cell r="E5209" t="str">
            <v>26-48</v>
          </cell>
          <cell r="F5209">
            <v>21.69</v>
          </cell>
        </row>
        <row r="5210">
          <cell r="B5210" t="str">
            <v>Tandoor burner</v>
          </cell>
        </row>
        <row r="5211">
          <cell r="A5211" t="str">
            <v>26-49</v>
          </cell>
          <cell r="B5211" t="str">
            <v>Tandoor burner (48 nozzles) complete with burner plate, regulator  mainfold etc S/F.</v>
          </cell>
          <cell r="D5211" t="str">
            <v>Each</v>
          </cell>
          <cell r="E5211" t="str">
            <v>26-49</v>
          </cell>
          <cell r="F5211">
            <v>6798.7</v>
          </cell>
        </row>
        <row r="5212">
          <cell r="A5212" t="str">
            <v>26-50</v>
          </cell>
          <cell r="B5212" t="str">
            <v>Fixing only of Tandoor burner (48 nozzles) complete with burner plate, regulator mainfold etc.</v>
          </cell>
          <cell r="D5212" t="str">
            <v>Each</v>
          </cell>
          <cell r="E5212" t="str">
            <v>26-50</v>
          </cell>
          <cell r="F5212">
            <v>309.91000000000003</v>
          </cell>
        </row>
        <row r="5213">
          <cell r="A5213" t="str">
            <v>26-51</v>
          </cell>
          <cell r="B5213" t="str">
            <v>Add to item 26-49 or 26-50 if  removal only</v>
          </cell>
          <cell r="D5213" t="str">
            <v>Each</v>
          </cell>
          <cell r="E5213" t="str">
            <v>26-51</v>
          </cell>
          <cell r="F5213">
            <v>232.42</v>
          </cell>
        </row>
        <row r="5214">
          <cell r="A5214" t="str">
            <v>26-52</v>
          </cell>
          <cell r="B5214" t="str">
            <v>Plate for 48 nozzles tandoor burner S/F.</v>
          </cell>
          <cell r="D5214" t="str">
            <v>Each</v>
          </cell>
          <cell r="E5214" t="str">
            <v>26-52</v>
          </cell>
          <cell r="F5214">
            <v>3582.99</v>
          </cell>
        </row>
        <row r="5215">
          <cell r="A5215" t="str">
            <v>26-53</v>
          </cell>
          <cell r="B5215" t="str">
            <v>Fixing only of Plate for 48 nozzles tandoor burner.</v>
          </cell>
          <cell r="D5215" t="str">
            <v>Each</v>
          </cell>
          <cell r="E5215" t="str">
            <v>26-53</v>
          </cell>
          <cell r="F5215">
            <v>154.94999999999999</v>
          </cell>
        </row>
        <row r="5216">
          <cell r="A5216" t="str">
            <v>26-54</v>
          </cell>
          <cell r="B5216" t="str">
            <v>Add to item 26-52 or 26-53 if  removal only</v>
          </cell>
          <cell r="D5216" t="str">
            <v>Each</v>
          </cell>
          <cell r="E5216" t="str">
            <v>26-54</v>
          </cell>
          <cell r="F5216">
            <v>116.21</v>
          </cell>
        </row>
        <row r="5217">
          <cell r="B5217" t="str">
            <v>Gas water heater</v>
          </cell>
        </row>
        <row r="5218">
          <cell r="A5218" t="str">
            <v>26-55</v>
          </cell>
          <cell r="B5218" t="str">
            <v>Gas water heater complete with burner pilot  thermostat  and safety valve 68 lit capacity S/F</v>
          </cell>
          <cell r="D5218" t="str">
            <v>Each</v>
          </cell>
          <cell r="E5218" t="str">
            <v>26-55</v>
          </cell>
          <cell r="F5218">
            <v>18490.759999999998</v>
          </cell>
        </row>
        <row r="5219">
          <cell r="A5219" t="str">
            <v>26-56</v>
          </cell>
          <cell r="B5219" t="str">
            <v>Gas water heater complete with burner pilot  thermostat  and safety valve 136 lit capacity S/F</v>
          </cell>
          <cell r="D5219" t="str">
            <v>Each</v>
          </cell>
          <cell r="E5219" t="str">
            <v>26-56</v>
          </cell>
          <cell r="F5219">
            <v>23400.21</v>
          </cell>
        </row>
        <row r="5220">
          <cell r="A5220" t="str">
            <v>26-57</v>
          </cell>
          <cell r="B5220" t="str">
            <v>Gas water heater complete with burner pilot  thermostat  and safety valve 225 lit capacity S/F</v>
          </cell>
          <cell r="D5220" t="str">
            <v>Each</v>
          </cell>
          <cell r="E5220" t="str">
            <v>26-57</v>
          </cell>
          <cell r="F5220">
            <v>28929.599999999999</v>
          </cell>
        </row>
        <row r="5221">
          <cell r="A5221" t="str">
            <v>26-58</v>
          </cell>
          <cell r="B5221" t="str">
            <v>Gas water heater complete with burner pilot  thermostat  and safety valve 455 lit capacity S/F</v>
          </cell>
          <cell r="D5221" t="str">
            <v>Each</v>
          </cell>
          <cell r="E5221" t="str">
            <v>26-58</v>
          </cell>
          <cell r="F5221">
            <v>65030.53</v>
          </cell>
        </row>
        <row r="5222">
          <cell r="A5222" t="str">
            <v>26-59</v>
          </cell>
          <cell r="B5222" t="str">
            <v>Same as item 26-55 to 26-56 but fixing only.</v>
          </cell>
          <cell r="D5222" t="str">
            <v>Each</v>
          </cell>
          <cell r="E5222" t="str">
            <v>26-59</v>
          </cell>
          <cell r="F5222">
            <v>309.91000000000003</v>
          </cell>
        </row>
        <row r="5223">
          <cell r="A5223" t="str">
            <v>26-60</v>
          </cell>
          <cell r="B5223" t="str">
            <v>Same as item 26-57 to 26-58 but fixing only.</v>
          </cell>
          <cell r="D5223" t="str">
            <v>Each</v>
          </cell>
          <cell r="E5223" t="str">
            <v>26-60</v>
          </cell>
          <cell r="F5223">
            <v>413.2</v>
          </cell>
        </row>
        <row r="5224">
          <cell r="A5224" t="str">
            <v>26-61</v>
          </cell>
          <cell r="B5224" t="str">
            <v>Add to item 26-55 or 26-56, 26-59 if removal only</v>
          </cell>
          <cell r="D5224" t="str">
            <v>Each</v>
          </cell>
          <cell r="E5224" t="str">
            <v>26-61</v>
          </cell>
          <cell r="F5224">
            <v>232.42</v>
          </cell>
        </row>
        <row r="5225">
          <cell r="A5225" t="str">
            <v>26-62</v>
          </cell>
          <cell r="B5225" t="str">
            <v>Add to item 26-57 or 26-58, 26-60 if removal only</v>
          </cell>
          <cell r="D5225" t="str">
            <v>Each</v>
          </cell>
          <cell r="E5225" t="str">
            <v>26-62</v>
          </cell>
          <cell r="F5225">
            <v>309.91000000000003</v>
          </cell>
        </row>
        <row r="5226">
          <cell r="B5226" t="str">
            <v>Gas Room Heater</v>
          </cell>
        </row>
        <row r="5227">
          <cell r="A5227" t="str">
            <v>26-63</v>
          </cell>
          <cell r="B5227" t="str">
            <v>Gas room heater complete with pilot single   burner fixing only.</v>
          </cell>
          <cell r="D5227" t="str">
            <v>Each</v>
          </cell>
          <cell r="E5227" t="str">
            <v>26-63</v>
          </cell>
          <cell r="F5227">
            <v>5268.32</v>
          </cell>
        </row>
        <row r="5228">
          <cell r="A5228" t="str">
            <v>26-64</v>
          </cell>
          <cell r="B5228" t="str">
            <v>Gas room heater complete with pilot   double burner fixing only.</v>
          </cell>
          <cell r="D5228" t="str">
            <v>Each</v>
          </cell>
          <cell r="E5228" t="str">
            <v>26-64</v>
          </cell>
          <cell r="F5228">
            <v>7692.44</v>
          </cell>
        </row>
        <row r="5229">
          <cell r="A5229" t="str">
            <v>26-65</v>
          </cell>
          <cell r="B5229" t="str">
            <v>Same as item 26-63 to 26-64 but fixing only.</v>
          </cell>
          <cell r="D5229" t="str">
            <v>Each</v>
          </cell>
          <cell r="E5229" t="str">
            <v>26-65</v>
          </cell>
          <cell r="F5229">
            <v>309.91000000000003</v>
          </cell>
        </row>
        <row r="5230">
          <cell r="A5230" t="str">
            <v>26-66</v>
          </cell>
          <cell r="B5230" t="str">
            <v>Add to item 26-63 or 26-65 if removal only</v>
          </cell>
          <cell r="D5230" t="str">
            <v>Each</v>
          </cell>
          <cell r="E5230" t="str">
            <v>26-66</v>
          </cell>
          <cell r="F5230">
            <v>232.42</v>
          </cell>
        </row>
        <row r="5231">
          <cell r="B5231" t="str">
            <v>Gas Burner (Chullah)</v>
          </cell>
        </row>
        <row r="5232">
          <cell r="A5232" t="str">
            <v>26-67</v>
          </cell>
          <cell r="B5232" t="str">
            <v>Gas burner (Chullah) singel burner S/F</v>
          </cell>
          <cell r="D5232" t="str">
            <v>Each</v>
          </cell>
          <cell r="E5232" t="str">
            <v>26-67</v>
          </cell>
          <cell r="F5232">
            <v>1815.8</v>
          </cell>
        </row>
        <row r="5233">
          <cell r="A5233" t="str">
            <v>26-68</v>
          </cell>
          <cell r="B5233" t="str">
            <v>Gas burner (Chullah)  double burner S/F</v>
          </cell>
          <cell r="D5233" t="str">
            <v>Each</v>
          </cell>
          <cell r="E5233" t="str">
            <v>26-68</v>
          </cell>
          <cell r="F5233">
            <v>3174.77</v>
          </cell>
        </row>
        <row r="5234">
          <cell r="A5234" t="str">
            <v>26-69</v>
          </cell>
          <cell r="B5234" t="str">
            <v>Same as item 26-67 to 26-68 but fixing only.</v>
          </cell>
          <cell r="D5234" t="str">
            <v>Each</v>
          </cell>
          <cell r="E5234" t="str">
            <v>26-69</v>
          </cell>
          <cell r="F5234">
            <v>309.91000000000003</v>
          </cell>
        </row>
        <row r="5235">
          <cell r="A5235" t="str">
            <v>26-70</v>
          </cell>
          <cell r="B5235" t="str">
            <v>Add to item 26-67 to 26-69 if removal only</v>
          </cell>
          <cell r="D5235" t="str">
            <v>Each</v>
          </cell>
          <cell r="E5235" t="str">
            <v>26-70</v>
          </cell>
          <cell r="F5235">
            <v>232.42</v>
          </cell>
        </row>
        <row r="5236">
          <cell r="B5236" t="str">
            <v>Gas Cooking Range</v>
          </cell>
        </row>
        <row r="5237">
          <cell r="A5237" t="str">
            <v>26-71</v>
          </cell>
          <cell r="B5237" t="str">
            <v>Gas cooking range two burner 27" single door complete with thermostat oven/grill and rotisserie tempered (heat proof) crystal glass S/F</v>
          </cell>
          <cell r="D5237" t="str">
            <v>Each</v>
          </cell>
          <cell r="E5237" t="str">
            <v>26-71</v>
          </cell>
          <cell r="F5237">
            <v>20633.29</v>
          </cell>
        </row>
        <row r="5238">
          <cell r="A5238" t="str">
            <v>26-72</v>
          </cell>
          <cell r="B5238" t="str">
            <v>Gas cooking range 3 burner 34" double door complete with thermostat oven/grill and rotisserie tempered (heat proof) crystal glass S/F</v>
          </cell>
          <cell r="D5238" t="str">
            <v>Each</v>
          </cell>
          <cell r="E5238" t="str">
            <v>26-72</v>
          </cell>
          <cell r="F5238">
            <v>22255.48</v>
          </cell>
        </row>
        <row r="5239">
          <cell r="A5239" t="str">
            <v>26-73</v>
          </cell>
          <cell r="B5239" t="str">
            <v>Gas cooking range 5 burner 34" single door complete with thermostat oven/grill and rotisserie tempered (heat proof) crystal glass S/F</v>
          </cell>
          <cell r="D5239" t="str">
            <v>Each</v>
          </cell>
          <cell r="E5239" t="str">
            <v>26-73</v>
          </cell>
          <cell r="F5239">
            <v>23449.18</v>
          </cell>
        </row>
        <row r="5240">
          <cell r="A5240" t="str">
            <v>26-74</v>
          </cell>
          <cell r="B5240" t="str">
            <v>Gas cooking range 5 burner 34" double door complete with thermostat oven/grill and rotisserie tempered (heat proof) crystal glass S/F</v>
          </cell>
          <cell r="D5240" t="str">
            <v>Each</v>
          </cell>
          <cell r="E5240" t="str">
            <v>26-74</v>
          </cell>
          <cell r="F5240">
            <v>26411.98</v>
          </cell>
        </row>
        <row r="5241">
          <cell r="A5241" t="str">
            <v>26-75</v>
          </cell>
          <cell r="B5241" t="str">
            <v>Same as item 26-71 to 26-74 but fixing only.</v>
          </cell>
          <cell r="D5241" t="str">
            <v>Each</v>
          </cell>
          <cell r="E5241" t="str">
            <v>26-75</v>
          </cell>
          <cell r="F5241">
            <v>309.91000000000003</v>
          </cell>
        </row>
        <row r="5242">
          <cell r="A5242" t="str">
            <v>26-76</v>
          </cell>
          <cell r="B5242" t="str">
            <v>Add to item 26-71 to 26-75 if removal only</v>
          </cell>
          <cell r="D5242" t="str">
            <v>Each</v>
          </cell>
          <cell r="E5242" t="str">
            <v>26-76</v>
          </cell>
          <cell r="F5242">
            <v>232.42</v>
          </cell>
        </row>
        <row r="5243">
          <cell r="B5243" t="str">
            <v>Miscellaneous</v>
          </cell>
        </row>
        <row r="5244">
          <cell r="A5244" t="str">
            <v>26-77</v>
          </cell>
          <cell r="B5244" t="str">
            <v>Thermostat of Gas water heater (imported USA) complete with burner, theremocouple wire and pilot tube with pilot S/F.</v>
          </cell>
          <cell r="D5244" t="str">
            <v>Each</v>
          </cell>
          <cell r="E5244" t="str">
            <v>26-77</v>
          </cell>
          <cell r="F5244">
            <v>5758.04</v>
          </cell>
        </row>
        <row r="5245">
          <cell r="A5245" t="str">
            <v>26-78</v>
          </cell>
          <cell r="B5245" t="str">
            <v>Thermostat of Gas water heater (Pak Made) complete with burner, theremocouple wire and pilot tube with pilot S/F.</v>
          </cell>
          <cell r="D5245" t="str">
            <v>Each</v>
          </cell>
          <cell r="E5245" t="str">
            <v>26-78</v>
          </cell>
          <cell r="F5245">
            <v>2006.79</v>
          </cell>
        </row>
        <row r="5246">
          <cell r="A5246" t="str">
            <v>26-79</v>
          </cell>
          <cell r="B5246" t="str">
            <v>Same as item 26-77 to 26-78 but fixing only.</v>
          </cell>
          <cell r="D5246" t="str">
            <v>Each</v>
          </cell>
          <cell r="E5246" t="str">
            <v>26-79</v>
          </cell>
          <cell r="F5246">
            <v>309.91000000000003</v>
          </cell>
        </row>
        <row r="5247">
          <cell r="A5247" t="str">
            <v>26-80</v>
          </cell>
          <cell r="B5247" t="str">
            <v>Add to item 26-77 to 26-78,26-79 if removal only</v>
          </cell>
          <cell r="D5247" t="str">
            <v>Each</v>
          </cell>
          <cell r="E5247" t="str">
            <v>26-80</v>
          </cell>
          <cell r="F5247">
            <v>232.42</v>
          </cell>
        </row>
        <row r="5248">
          <cell r="A5248" t="str">
            <v>26-81</v>
          </cell>
          <cell r="B5248" t="str">
            <v>Audco valve high pressure MW-13 type - 100 mm dia flanged with nut &amp; bolts complete S/F</v>
          </cell>
          <cell r="D5248" t="str">
            <v>Each</v>
          </cell>
          <cell r="E5248" t="str">
            <v>26-81</v>
          </cell>
          <cell r="F5248">
            <v>12127.3</v>
          </cell>
        </row>
        <row r="5249">
          <cell r="A5249" t="str">
            <v>26-82</v>
          </cell>
          <cell r="B5249" t="str">
            <v>Audco valve high pjressure MW-13 type - 150 mm dia flanged with nut &amp; bolts complete S/F</v>
          </cell>
          <cell r="D5249" t="str">
            <v>Each</v>
          </cell>
          <cell r="E5249" t="str">
            <v>26-82</v>
          </cell>
          <cell r="F5249">
            <v>28084.83</v>
          </cell>
        </row>
        <row r="5250">
          <cell r="A5250" t="str">
            <v>26-83</v>
          </cell>
          <cell r="B5250" t="str">
            <v>Same as item 26-81 to 26-82 but fixing only.</v>
          </cell>
          <cell r="D5250" t="str">
            <v>Each</v>
          </cell>
          <cell r="E5250" t="str">
            <v>26-83</v>
          </cell>
          <cell r="F5250">
            <v>413.2</v>
          </cell>
        </row>
        <row r="5251">
          <cell r="A5251" t="str">
            <v>26-84</v>
          </cell>
          <cell r="B5251" t="str">
            <v>Add to item 26-81 to 26-82, 26-83 if removal only</v>
          </cell>
          <cell r="D5251" t="str">
            <v>Each</v>
          </cell>
          <cell r="E5251" t="str">
            <v>26-84</v>
          </cell>
          <cell r="F5251">
            <v>309.91000000000003</v>
          </cell>
        </row>
        <row r="5252">
          <cell r="A5252" t="str">
            <v>26-85</v>
          </cell>
          <cell r="B5252" t="str">
            <v>Muller tee 20mm dia welded S/F.</v>
          </cell>
          <cell r="D5252" t="str">
            <v>Each</v>
          </cell>
          <cell r="E5252" t="str">
            <v>26-85</v>
          </cell>
          <cell r="F5252">
            <v>798.79</v>
          </cell>
        </row>
        <row r="5253">
          <cell r="A5253" t="str">
            <v>26-86</v>
          </cell>
          <cell r="B5253" t="str">
            <v>Muller tee 25mm dia welded S/F.</v>
          </cell>
          <cell r="D5253" t="str">
            <v>Each</v>
          </cell>
          <cell r="E5253" t="str">
            <v>26-86</v>
          </cell>
          <cell r="F5253">
            <v>1264.8699999999999</v>
          </cell>
        </row>
        <row r="5254">
          <cell r="A5254" t="str">
            <v>26-87</v>
          </cell>
          <cell r="B5254" t="str">
            <v>Muller tee 50mm dia welded S/F.</v>
          </cell>
          <cell r="D5254" t="str">
            <v>Each</v>
          </cell>
          <cell r="E5254" t="str">
            <v>26-87</v>
          </cell>
          <cell r="F5254">
            <v>3929.57</v>
          </cell>
        </row>
        <row r="5255">
          <cell r="A5255" t="str">
            <v>26-88</v>
          </cell>
          <cell r="B5255" t="str">
            <v>Same as item 26-85 to 26-86 but fixing only.</v>
          </cell>
          <cell r="D5255" t="str">
            <v>Each</v>
          </cell>
          <cell r="E5255" t="str">
            <v>26-88</v>
          </cell>
          <cell r="F5255">
            <v>88.84</v>
          </cell>
        </row>
        <row r="5256">
          <cell r="A5256" t="str">
            <v>26-89</v>
          </cell>
          <cell r="B5256" t="str">
            <v>Same as item 26-87 but fixing only.</v>
          </cell>
          <cell r="D5256" t="str">
            <v>Each</v>
          </cell>
          <cell r="E5256" t="str">
            <v>26-89</v>
          </cell>
          <cell r="F5256">
            <v>144.77000000000001</v>
          </cell>
        </row>
        <row r="5257">
          <cell r="A5257" t="str">
            <v>26-90</v>
          </cell>
          <cell r="B5257" t="str">
            <v>Add to item 26-85 to 26-882, 26-89 if removal only</v>
          </cell>
          <cell r="D5257" t="str">
            <v>Each</v>
          </cell>
          <cell r="E5257" t="str">
            <v>26-90</v>
          </cell>
          <cell r="F5257">
            <v>66.63</v>
          </cell>
        </row>
        <row r="5258">
          <cell r="A5258" t="str">
            <v>26-91</v>
          </cell>
          <cell r="B5258" t="str">
            <v>Sui Gas regulator "Peeble type"domestic pak made S/F</v>
          </cell>
          <cell r="D5258" t="str">
            <v>Each</v>
          </cell>
          <cell r="E5258" t="str">
            <v>26-91</v>
          </cell>
          <cell r="F5258">
            <v>913.63</v>
          </cell>
        </row>
        <row r="5259">
          <cell r="A5259" t="str">
            <v>26-92</v>
          </cell>
          <cell r="B5259" t="str">
            <v>Sui Gas regulator domestic pak made but 043 type S/F</v>
          </cell>
          <cell r="D5259" t="str">
            <v>Each</v>
          </cell>
          <cell r="E5259" t="str">
            <v>26-92</v>
          </cell>
          <cell r="F5259">
            <v>2841.91</v>
          </cell>
        </row>
        <row r="5260">
          <cell r="A5260" t="str">
            <v>26-93</v>
          </cell>
          <cell r="B5260" t="str">
            <v>Same as item 26-91 to 26-92 but fixing only.</v>
          </cell>
          <cell r="D5260" t="str">
            <v>Each</v>
          </cell>
          <cell r="E5260" t="str">
            <v>26-93</v>
          </cell>
          <cell r="F5260">
            <v>454.52</v>
          </cell>
        </row>
        <row r="5261">
          <cell r="A5261" t="str">
            <v>26-94</v>
          </cell>
          <cell r="B5261" t="str">
            <v>Add to item 26-91 to 26-92 26-93 if removal only</v>
          </cell>
          <cell r="D5261" t="str">
            <v>Each</v>
          </cell>
          <cell r="E5261" t="str">
            <v>26-94</v>
          </cell>
          <cell r="F5261">
            <v>340.89</v>
          </cell>
        </row>
        <row r="5262">
          <cell r="B5262" t="str">
            <v>Sui Gas Meter</v>
          </cell>
        </row>
        <row r="5263">
          <cell r="A5263" t="str">
            <v>26-95</v>
          </cell>
          <cell r="B5263" t="str">
            <v>Supply and Fixing of Sui Gas meter domestic with brass coupling.</v>
          </cell>
          <cell r="D5263" t="str">
            <v>Each</v>
          </cell>
          <cell r="E5263" t="str">
            <v>26-95</v>
          </cell>
          <cell r="F5263">
            <v>5963.87</v>
          </cell>
        </row>
        <row r="5264">
          <cell r="A5264" t="str">
            <v>26-96</v>
          </cell>
          <cell r="B5264" t="str">
            <v>Sui Gas meter commercial with brass coupling, S/F.</v>
          </cell>
          <cell r="D5264" t="str">
            <v>Each</v>
          </cell>
          <cell r="E5264" t="str">
            <v>26-96</v>
          </cell>
          <cell r="F5264">
            <v>8412.4699999999993</v>
          </cell>
        </row>
        <row r="5265">
          <cell r="A5265" t="str">
            <v>26-97</v>
          </cell>
          <cell r="B5265" t="str">
            <v>Same as item 26-95 to 26-96 but fixing only.</v>
          </cell>
          <cell r="D5265" t="str">
            <v>Each</v>
          </cell>
          <cell r="E5265" t="str">
            <v>26-97</v>
          </cell>
          <cell r="F5265">
            <v>454.52</v>
          </cell>
        </row>
        <row r="5266">
          <cell r="A5266" t="str">
            <v>26-98</v>
          </cell>
          <cell r="B5266" t="str">
            <v>Add to item 26-95 to 26-96 26-97 if removal only</v>
          </cell>
          <cell r="D5266" t="str">
            <v>Each</v>
          </cell>
          <cell r="E5266" t="str">
            <v>26-98</v>
          </cell>
          <cell r="F5266">
            <v>340.89</v>
          </cell>
        </row>
        <row r="5267">
          <cell r="A5267" t="str">
            <v>26-99</v>
          </cell>
          <cell r="B5267" t="str">
            <v>S/F heater Flue pipe assembly fabricated with 24 gauge GI sheets.</v>
          </cell>
          <cell r="D5267" t="str">
            <v>Each</v>
          </cell>
          <cell r="E5267" t="str">
            <v>26-99</v>
          </cell>
          <cell r="F5267">
            <v>342.44</v>
          </cell>
        </row>
        <row r="5268">
          <cell r="A5268" t="str">
            <v>26-100</v>
          </cell>
          <cell r="B5268" t="str">
            <v>Same as item 26-99 but fixing only.</v>
          </cell>
          <cell r="D5268" t="str">
            <v>Each</v>
          </cell>
          <cell r="E5268" t="str">
            <v>26-100</v>
          </cell>
          <cell r="F5268">
            <v>36.36</v>
          </cell>
        </row>
        <row r="5269">
          <cell r="A5269" t="str">
            <v>26-101</v>
          </cell>
          <cell r="B5269" t="str">
            <v>Add to item 26-99 to 26-100 if removal only</v>
          </cell>
          <cell r="D5269" t="str">
            <v>Each</v>
          </cell>
          <cell r="E5269" t="str">
            <v>26-101</v>
          </cell>
          <cell r="F5269">
            <v>27.28</v>
          </cell>
        </row>
        <row r="5270">
          <cell r="A5270" t="str">
            <v>26-102</v>
          </cell>
          <cell r="B5270" t="str">
            <v>S/F Looking cock brass 20mm dia for sui gas.</v>
          </cell>
          <cell r="D5270" t="str">
            <v>Each</v>
          </cell>
          <cell r="E5270" t="str">
            <v>26-102</v>
          </cell>
          <cell r="F5270">
            <v>718.82</v>
          </cell>
        </row>
        <row r="5271">
          <cell r="A5271" t="str">
            <v>26-103</v>
          </cell>
          <cell r="B5271" t="str">
            <v>Same as item 26-102 but fixing only.</v>
          </cell>
          <cell r="D5271" t="str">
            <v>Each</v>
          </cell>
          <cell r="E5271" t="str">
            <v>26-103</v>
          </cell>
          <cell r="F5271">
            <v>45.46</v>
          </cell>
        </row>
        <row r="5272">
          <cell r="A5272" t="str">
            <v>26-104</v>
          </cell>
          <cell r="B5272" t="str">
            <v>Add to item 26-102 to 26-103 if removal only</v>
          </cell>
          <cell r="D5272" t="str">
            <v>Each</v>
          </cell>
          <cell r="E5272" t="str">
            <v>26-104</v>
          </cell>
          <cell r="F5272">
            <v>34.08</v>
          </cell>
        </row>
        <row r="5273">
          <cell r="A5273" t="str">
            <v>26-105</v>
          </cell>
          <cell r="B5273" t="str">
            <v>Poly Ethylene (PE) gas pipe class MDPE-80 yellow pipe (SDR-11) 20mm dia but fusion joint (excl cost of excavation) S/F</v>
          </cell>
          <cell r="D5273" t="str">
            <v>Meter</v>
          </cell>
          <cell r="E5273" t="str">
            <v>26-105</v>
          </cell>
          <cell r="F5273">
            <v>127.02</v>
          </cell>
        </row>
        <row r="5274">
          <cell r="A5274" t="str">
            <v>26-106</v>
          </cell>
          <cell r="B5274" t="str">
            <v>Poly Ethylene (PE) gas pipe class MDPE-80 yellow pipe (SDR-11) 25mm dia but fusion joint (excl cost of excavation) S/F</v>
          </cell>
          <cell r="D5274" t="str">
            <v>Meter</v>
          </cell>
          <cell r="E5274" t="str">
            <v>26-106</v>
          </cell>
          <cell r="F5274">
            <v>182.42</v>
          </cell>
        </row>
        <row r="5275">
          <cell r="A5275" t="str">
            <v>26-107</v>
          </cell>
          <cell r="B5275" t="str">
            <v>Poly Ethylene (PE) gas pipe class MDPE-80 yellow pipe (SDR-11) 40mm dia but fusion joint (excl cost of excavation) S/F</v>
          </cell>
          <cell r="D5275" t="str">
            <v>Meter</v>
          </cell>
          <cell r="E5275" t="str">
            <v>26-107</v>
          </cell>
          <cell r="F5275">
            <v>340.59</v>
          </cell>
        </row>
        <row r="5276">
          <cell r="A5276" t="str">
            <v>26-108</v>
          </cell>
          <cell r="B5276" t="str">
            <v>Poly Ethylene (PE) gas pipe class MDPE-80 yellow pipe (SDR-11) 50mm dia but fusion joint (excl cost of excavation) S/F</v>
          </cell>
          <cell r="D5276" t="str">
            <v>Meter</v>
          </cell>
          <cell r="E5276" t="str">
            <v>26-108</v>
          </cell>
          <cell r="F5276">
            <v>466.69</v>
          </cell>
        </row>
        <row r="5277">
          <cell r="A5277" t="str">
            <v>26-109</v>
          </cell>
          <cell r="B5277" t="str">
            <v>Poly Ethylene (PE) gas pipe class MDPE-80 yellow pipe (SDR-11) 75mm dia but fusion joint (excl cost of excavation) S/F</v>
          </cell>
          <cell r="D5277" t="str">
            <v>Meter</v>
          </cell>
          <cell r="E5277" t="str">
            <v>26-109</v>
          </cell>
          <cell r="F5277">
            <v>1061.7</v>
          </cell>
        </row>
        <row r="5278">
          <cell r="A5278" t="str">
            <v>26-110</v>
          </cell>
          <cell r="B5278" t="str">
            <v>Poly Ethylene (PE) gas pipe class MDPE-80 yellow pipe (SDR-11) 100mm dia but fusion joint (excl cost of excavation) S/F</v>
          </cell>
          <cell r="D5278" t="str">
            <v>Meter</v>
          </cell>
          <cell r="E5278" t="str">
            <v>26-110</v>
          </cell>
          <cell r="F5278">
            <v>1550.06</v>
          </cell>
        </row>
        <row r="5279">
          <cell r="A5279" t="str">
            <v>26-111</v>
          </cell>
          <cell r="B5279" t="str">
            <v>Poly Ethylene (PE) gas pipe class MDPE-80 yellow pipe (SDR-11) 160mm dia but fusion joint (excl cost of excavation) S/F</v>
          </cell>
          <cell r="D5279" t="str">
            <v>Meter</v>
          </cell>
          <cell r="E5279" t="str">
            <v>26-111</v>
          </cell>
          <cell r="F5279">
            <v>3226.01</v>
          </cell>
        </row>
        <row r="5280">
          <cell r="A5280" t="str">
            <v>26-112</v>
          </cell>
          <cell r="B5280" t="str">
            <v>Same as item 26-105 to 26-106 but fixing only.</v>
          </cell>
          <cell r="D5280" t="str">
            <v>Meter</v>
          </cell>
          <cell r="E5280" t="str">
            <v>26-112</v>
          </cell>
          <cell r="F5280">
            <v>41.32</v>
          </cell>
        </row>
        <row r="5281">
          <cell r="A5281" t="str">
            <v>26-113</v>
          </cell>
          <cell r="B5281" t="str">
            <v>Same as item 26-107 to 26-109 but fixing only.</v>
          </cell>
          <cell r="D5281" t="str">
            <v>Meter</v>
          </cell>
          <cell r="E5281" t="str">
            <v>26-113</v>
          </cell>
          <cell r="F5281">
            <v>51.65</v>
          </cell>
        </row>
        <row r="5282">
          <cell r="A5282" t="str">
            <v>26-114</v>
          </cell>
          <cell r="B5282" t="str">
            <v>Same as item 26-110 to 26-111 but fixing only.</v>
          </cell>
          <cell r="D5282" t="str">
            <v>Meter</v>
          </cell>
          <cell r="E5282" t="str">
            <v>26-114</v>
          </cell>
          <cell r="F5282">
            <v>103.31</v>
          </cell>
        </row>
        <row r="5283">
          <cell r="A5283" t="str">
            <v>26-115</v>
          </cell>
          <cell r="B5283" t="str">
            <v>Add to item 26-105 to 26-106,26-112 if removal only</v>
          </cell>
          <cell r="D5283" t="str">
            <v>Meter</v>
          </cell>
          <cell r="E5283" t="str">
            <v>26-115</v>
          </cell>
          <cell r="F5283">
            <v>30.99</v>
          </cell>
        </row>
        <row r="5284">
          <cell r="A5284" t="str">
            <v>26-116</v>
          </cell>
          <cell r="B5284" t="str">
            <v>Add to item 26-107 to 26-109,26-113 if removal only</v>
          </cell>
          <cell r="D5284" t="str">
            <v>Meter</v>
          </cell>
          <cell r="E5284" t="str">
            <v>26-116</v>
          </cell>
          <cell r="F5284">
            <v>38.74</v>
          </cell>
        </row>
        <row r="5285">
          <cell r="A5285" t="str">
            <v>26-117</v>
          </cell>
          <cell r="B5285" t="str">
            <v>Add to item 26-110 to 26-111,26-114 if removal only</v>
          </cell>
          <cell r="D5285" t="str">
            <v>Meter</v>
          </cell>
          <cell r="E5285" t="str">
            <v>26-117</v>
          </cell>
          <cell r="F5285">
            <v>77.47</v>
          </cell>
        </row>
        <row r="5286">
          <cell r="B5286" t="str">
            <v>Fitting</v>
          </cell>
        </row>
        <row r="5287">
          <cell r="A5287" t="str">
            <v>26-118</v>
          </cell>
          <cell r="B5287" t="str">
            <v>Butt  fusion joint for pipe 20 mm dia joint complete as specified</v>
          </cell>
          <cell r="D5287" t="str">
            <v>Each</v>
          </cell>
          <cell r="E5287" t="str">
            <v>26-118</v>
          </cell>
          <cell r="F5287">
            <v>673.37</v>
          </cell>
        </row>
        <row r="5288">
          <cell r="A5288" t="str">
            <v>26-119</v>
          </cell>
          <cell r="B5288" t="str">
            <v>Butt  fusion joint for pipe 25 mm dia joint complete as specified</v>
          </cell>
          <cell r="D5288" t="str">
            <v>Each</v>
          </cell>
          <cell r="E5288" t="str">
            <v>26-119</v>
          </cell>
          <cell r="F5288">
            <v>734.58</v>
          </cell>
        </row>
        <row r="5289">
          <cell r="A5289" t="str">
            <v>26-120</v>
          </cell>
          <cell r="B5289" t="str">
            <v>Butt  fusion joint for pipe 40 mm dia joint complete as specified</v>
          </cell>
          <cell r="D5289" t="str">
            <v>Each</v>
          </cell>
          <cell r="E5289" t="str">
            <v>26-120</v>
          </cell>
          <cell r="F5289">
            <v>857.01</v>
          </cell>
        </row>
        <row r="5290">
          <cell r="A5290" t="str">
            <v>26-121</v>
          </cell>
          <cell r="B5290" t="str">
            <v>Butt  fusion joint for pipe 50 mm or 75 mm dia joint complete as specified</v>
          </cell>
          <cell r="D5290" t="str">
            <v>Each</v>
          </cell>
          <cell r="E5290" t="str">
            <v>26-121</v>
          </cell>
          <cell r="F5290">
            <v>1101.8699999999999</v>
          </cell>
        </row>
        <row r="5291">
          <cell r="A5291" t="str">
            <v>26-122</v>
          </cell>
          <cell r="B5291" t="str">
            <v>Butt  fusion joint for pipe 100 mm dia joint complete as specified</v>
          </cell>
          <cell r="D5291" t="str">
            <v>Each</v>
          </cell>
          <cell r="E5291" t="str">
            <v>26-122</v>
          </cell>
          <cell r="F5291">
            <v>1101.8699999999999</v>
          </cell>
        </row>
        <row r="5292">
          <cell r="A5292" t="str">
            <v>26-123</v>
          </cell>
          <cell r="B5292" t="str">
            <v>Butt  fusion joint for pipe 160 mm dia joint complete as specified</v>
          </cell>
          <cell r="D5292" t="str">
            <v>Each</v>
          </cell>
          <cell r="E5292" t="str">
            <v>26-123</v>
          </cell>
          <cell r="F5292">
            <v>1101.8699999999999</v>
          </cell>
        </row>
        <row r="5293">
          <cell r="A5293" t="str">
            <v>26-124</v>
          </cell>
          <cell r="B5293" t="str">
            <v>Elbow 20 mm dia for gas pipe PE MD 80 S/F</v>
          </cell>
          <cell r="D5293" t="str">
            <v>Each</v>
          </cell>
          <cell r="E5293" t="str">
            <v>26-124</v>
          </cell>
          <cell r="F5293">
            <v>645.05999999999995</v>
          </cell>
        </row>
        <row r="5294">
          <cell r="A5294" t="str">
            <v>26-125</v>
          </cell>
          <cell r="B5294" t="str">
            <v>Elbow 25 mm dia for gas pipe PE MD 80 S/F</v>
          </cell>
          <cell r="D5294" t="str">
            <v>Each</v>
          </cell>
          <cell r="E5294" t="str">
            <v>26-125</v>
          </cell>
          <cell r="F5294">
            <v>1147.02</v>
          </cell>
        </row>
        <row r="5295">
          <cell r="A5295" t="str">
            <v>26-126</v>
          </cell>
          <cell r="B5295" t="str">
            <v>Elbow 50 mm dia for gas pipe PE MD 80 S/F</v>
          </cell>
          <cell r="D5295" t="str">
            <v>Each</v>
          </cell>
          <cell r="E5295" t="str">
            <v>26-126</v>
          </cell>
          <cell r="F5295">
            <v>2538.89</v>
          </cell>
        </row>
        <row r="5296">
          <cell r="A5296" t="str">
            <v>26-127</v>
          </cell>
          <cell r="B5296" t="str">
            <v>Elbow 75 mm dia for gas pipe PE MD 80 S/F</v>
          </cell>
          <cell r="D5296" t="str">
            <v>Each</v>
          </cell>
          <cell r="E5296" t="str">
            <v>26-127</v>
          </cell>
          <cell r="F5296">
            <v>8953</v>
          </cell>
        </row>
        <row r="5297">
          <cell r="A5297" t="str">
            <v>26-128</v>
          </cell>
          <cell r="B5297" t="str">
            <v>Elbow 100 mm dia for gas pipe PE MD 80 S/F</v>
          </cell>
          <cell r="D5297" t="str">
            <v>Each</v>
          </cell>
          <cell r="E5297" t="str">
            <v>26-128</v>
          </cell>
          <cell r="F5297">
            <v>9907.27</v>
          </cell>
        </row>
        <row r="5298">
          <cell r="A5298" t="str">
            <v>26-129</v>
          </cell>
          <cell r="B5298" t="str">
            <v>Elbow 160 mm dia for gas pipe PE MD 80 S/F</v>
          </cell>
          <cell r="D5298" t="str">
            <v>Each</v>
          </cell>
          <cell r="E5298" t="str">
            <v>26-129</v>
          </cell>
          <cell r="F5298">
            <v>24677.22</v>
          </cell>
        </row>
        <row r="5299">
          <cell r="A5299" t="str">
            <v>26-130</v>
          </cell>
          <cell r="B5299" t="str">
            <v xml:space="preserve">Cap 20 mm or 25 mm dia S/F </v>
          </cell>
          <cell r="D5299" t="str">
            <v>Each</v>
          </cell>
          <cell r="E5299" t="str">
            <v>26-130</v>
          </cell>
          <cell r="F5299">
            <v>724.64</v>
          </cell>
        </row>
        <row r="5300">
          <cell r="A5300" t="str">
            <v>26-131</v>
          </cell>
          <cell r="B5300" t="str">
            <v xml:space="preserve">Cap 40 mm or 50 mm dia S/F </v>
          </cell>
          <cell r="D5300" t="str">
            <v>Each</v>
          </cell>
          <cell r="E5300" t="str">
            <v>26-131</v>
          </cell>
          <cell r="F5300">
            <v>938.89</v>
          </cell>
        </row>
        <row r="5301">
          <cell r="A5301" t="str">
            <v>26-132</v>
          </cell>
          <cell r="B5301" t="str">
            <v xml:space="preserve">Cap 75 mm or 100 mm dia S/F </v>
          </cell>
          <cell r="D5301" t="str">
            <v>Each</v>
          </cell>
          <cell r="E5301" t="str">
            <v>26-132</v>
          </cell>
          <cell r="F5301">
            <v>4326.37</v>
          </cell>
        </row>
        <row r="5302">
          <cell r="A5302" t="str">
            <v>26-133</v>
          </cell>
          <cell r="B5302" t="str">
            <v xml:space="preserve">Cap 160 mm  dia S/F </v>
          </cell>
          <cell r="D5302" t="str">
            <v>Each</v>
          </cell>
          <cell r="E5302" t="str">
            <v>26-133</v>
          </cell>
          <cell r="F5302">
            <v>14243.2</v>
          </cell>
        </row>
        <row r="5303">
          <cell r="A5303" t="str">
            <v>26-134</v>
          </cell>
          <cell r="B5303" t="str">
            <v xml:space="preserve">Tee 20 mm or 25 mm dia S/F </v>
          </cell>
          <cell r="D5303" t="str">
            <v>Each</v>
          </cell>
          <cell r="E5303" t="str">
            <v>26-134</v>
          </cell>
          <cell r="F5303">
            <v>1412.54</v>
          </cell>
        </row>
        <row r="5304">
          <cell r="A5304" t="str">
            <v>26-135</v>
          </cell>
          <cell r="B5304" t="str">
            <v xml:space="preserve">Tee 40 mm or 50 mm dia S/F </v>
          </cell>
          <cell r="D5304" t="str">
            <v>Each</v>
          </cell>
          <cell r="E5304" t="str">
            <v>26-135</v>
          </cell>
          <cell r="F5304">
            <v>3016.37</v>
          </cell>
        </row>
        <row r="5305">
          <cell r="A5305" t="str">
            <v>26-136</v>
          </cell>
          <cell r="B5305" t="str">
            <v xml:space="preserve">Tee 75 mm or 100 mm dia S/F </v>
          </cell>
          <cell r="D5305" t="str">
            <v>Each</v>
          </cell>
          <cell r="E5305" t="str">
            <v>26-136</v>
          </cell>
          <cell r="F5305">
            <v>11682.5</v>
          </cell>
        </row>
        <row r="5306">
          <cell r="A5306" t="str">
            <v>26-137</v>
          </cell>
          <cell r="B5306" t="str">
            <v xml:space="preserve">Tee 160 mm  dia S/F </v>
          </cell>
          <cell r="D5306" t="str">
            <v>Each</v>
          </cell>
          <cell r="E5306" t="str">
            <v>26-137</v>
          </cell>
          <cell r="F5306">
            <v>37515.230000000003</v>
          </cell>
        </row>
        <row r="5307">
          <cell r="A5307" t="str">
            <v>26-138</v>
          </cell>
          <cell r="B5307" t="str">
            <v xml:space="preserve">Tapping Tee reducing 25 x 50 mm  or 50 x 20 mm dia S/F </v>
          </cell>
          <cell r="D5307" t="str">
            <v>Each</v>
          </cell>
          <cell r="E5307" t="str">
            <v>26-138</v>
          </cell>
          <cell r="F5307">
            <v>3959.08</v>
          </cell>
        </row>
        <row r="5308">
          <cell r="A5308" t="str">
            <v>26-139</v>
          </cell>
          <cell r="B5308" t="str">
            <v xml:space="preserve">Tapping Tee reducing 100 x 20 mm dia S/F </v>
          </cell>
          <cell r="D5308" t="str">
            <v>Each</v>
          </cell>
          <cell r="E5308" t="str">
            <v>26-139</v>
          </cell>
          <cell r="F5308">
            <v>4961.1000000000004</v>
          </cell>
        </row>
        <row r="5309">
          <cell r="A5309" t="str">
            <v>26-140</v>
          </cell>
          <cell r="B5309" t="str">
            <v xml:space="preserve">Tapping Tee reducing 100 x 25 mm dia S/F </v>
          </cell>
          <cell r="D5309" t="str">
            <v>Each</v>
          </cell>
          <cell r="E5309" t="str">
            <v>26-140</v>
          </cell>
          <cell r="F5309">
            <v>6209.88</v>
          </cell>
        </row>
        <row r="5310">
          <cell r="A5310" t="str">
            <v>26-141</v>
          </cell>
          <cell r="B5310" t="str">
            <v xml:space="preserve">Tapping Tee reducing 100 x 50 mm dia S/F </v>
          </cell>
          <cell r="D5310" t="str">
            <v>Each</v>
          </cell>
          <cell r="E5310" t="str">
            <v>26-141</v>
          </cell>
          <cell r="F5310">
            <v>25405</v>
          </cell>
        </row>
        <row r="5311">
          <cell r="A5311" t="str">
            <v>26-142</v>
          </cell>
          <cell r="B5311" t="str">
            <v xml:space="preserve">Tapping Tee reducing 160 x 25 mm dia S/F </v>
          </cell>
          <cell r="D5311" t="str">
            <v>Each</v>
          </cell>
          <cell r="E5311" t="str">
            <v>26-142</v>
          </cell>
          <cell r="F5311">
            <v>5595.82</v>
          </cell>
        </row>
        <row r="5312">
          <cell r="A5312" t="str">
            <v>26-143</v>
          </cell>
          <cell r="B5312" t="str">
            <v xml:space="preserve">Tapping Tee reducing 160 x 50 mm dia S/F </v>
          </cell>
          <cell r="D5312" t="str">
            <v>Each</v>
          </cell>
          <cell r="E5312" t="str">
            <v>26-143</v>
          </cell>
          <cell r="F5312">
            <v>25405</v>
          </cell>
        </row>
        <row r="5313">
          <cell r="A5313" t="str">
            <v>26-144</v>
          </cell>
          <cell r="B5313" t="str">
            <v>Same as item 26-124 to 26-125 , 26-130 or 26-131 but fixing only.</v>
          </cell>
          <cell r="D5313" t="str">
            <v>Each</v>
          </cell>
          <cell r="E5313" t="str">
            <v>26-144</v>
          </cell>
          <cell r="F5313">
            <v>20.67</v>
          </cell>
        </row>
        <row r="5314">
          <cell r="A5314" t="str">
            <v>26-145</v>
          </cell>
          <cell r="B5314" t="str">
            <v>Same as item 26-126 to 26-127 , 26-132 or 26-135, 26-138 but fixing only.</v>
          </cell>
          <cell r="D5314" t="str">
            <v>Each</v>
          </cell>
          <cell r="E5314" t="str">
            <v>26-145</v>
          </cell>
          <cell r="F5314">
            <v>41.32</v>
          </cell>
        </row>
        <row r="5315">
          <cell r="A5315" t="str">
            <v>26-146</v>
          </cell>
          <cell r="B5315" t="str">
            <v>Same as item 26-128 to 26-128 , 26-136 or 26-137, 26-139, 26-140 but fixing only.</v>
          </cell>
          <cell r="D5315" t="str">
            <v>Each</v>
          </cell>
          <cell r="E5315" t="str">
            <v>26-146</v>
          </cell>
          <cell r="F5315">
            <v>51.65</v>
          </cell>
        </row>
        <row r="5316">
          <cell r="A5316" t="str">
            <v>26-147</v>
          </cell>
          <cell r="B5316" t="str">
            <v>Same as item  26-141, 26-143 but fixing only.</v>
          </cell>
          <cell r="D5316" t="str">
            <v>Each</v>
          </cell>
          <cell r="E5316" t="str">
            <v>26-147</v>
          </cell>
          <cell r="F5316">
            <v>61.99</v>
          </cell>
        </row>
        <row r="5317">
          <cell r="A5317" t="str">
            <v>26-148</v>
          </cell>
          <cell r="B5317" t="str">
            <v>Add to item 26-124 to 26-125,26-130  26-131 , 26-144 if removal only</v>
          </cell>
          <cell r="D5317" t="str">
            <v>Each</v>
          </cell>
          <cell r="E5317" t="str">
            <v>26-148</v>
          </cell>
          <cell r="F5317">
            <v>15.5</v>
          </cell>
        </row>
        <row r="5318">
          <cell r="A5318" t="str">
            <v>26-149</v>
          </cell>
          <cell r="B5318" t="str">
            <v>Add to item 26-126 to 26-127,26-132  26-135 , 26-138,  26-145 if removal only</v>
          </cell>
          <cell r="D5318" t="str">
            <v>Each</v>
          </cell>
          <cell r="E5318" t="str">
            <v>26-149</v>
          </cell>
          <cell r="F5318">
            <v>30.99</v>
          </cell>
        </row>
        <row r="5319">
          <cell r="A5319" t="str">
            <v>26-150</v>
          </cell>
          <cell r="B5319" t="str">
            <v>Add to item 26-126 to 26-127,26-1320  26-135 , 26-139,  26-140 26-146 if removal only</v>
          </cell>
          <cell r="D5319" t="str">
            <v>Each</v>
          </cell>
          <cell r="E5319" t="str">
            <v>26-150</v>
          </cell>
          <cell r="F5319">
            <v>38.74</v>
          </cell>
        </row>
        <row r="5320">
          <cell r="A5320" t="str">
            <v>26-151</v>
          </cell>
          <cell r="B5320" t="str">
            <v>Add to item  26-141  26-143 26-147 if removal only</v>
          </cell>
          <cell r="D5320" t="str">
            <v>Each</v>
          </cell>
          <cell r="E5320" t="str">
            <v>26-151</v>
          </cell>
          <cell r="F5320">
            <v>46.49</v>
          </cell>
        </row>
        <row r="5322">
          <cell r="B5322" t="str">
            <v>27 - Heating Ventilation and Air Conditioning and Refregeration</v>
          </cell>
        </row>
        <row r="5323">
          <cell r="B5323" t="str">
            <v>Heating Ventilation and Air Conditioning and Refregeration</v>
          </cell>
        </row>
        <row r="5324">
          <cell r="A5324" t="str">
            <v>27-01</v>
          </cell>
          <cell r="B5324" t="str">
            <v>GI sheet metal duct complete with hanger for ceiling suspended, proper support for duct running on roof and bracing complete all respect 26 SWG supply and fixing.</v>
          </cell>
          <cell r="D5324" t="str">
            <v>Sqm</v>
          </cell>
          <cell r="E5324" t="str">
            <v>27-01</v>
          </cell>
          <cell r="F5324">
            <v>2193.96</v>
          </cell>
        </row>
        <row r="5325">
          <cell r="A5325" t="str">
            <v>27-02</v>
          </cell>
          <cell r="B5325" t="str">
            <v>GI sheet metal duct complete with hanger for ceiling suspended, proper support for duct running on roof and bracing complete all respect 24 SWG supply and fixing.</v>
          </cell>
          <cell r="D5325" t="str">
            <v>Sqm</v>
          </cell>
          <cell r="E5325" t="str">
            <v>27-02</v>
          </cell>
          <cell r="F5325">
            <v>2236.81</v>
          </cell>
        </row>
        <row r="5326">
          <cell r="A5326" t="str">
            <v>27-03</v>
          </cell>
          <cell r="B5326" t="str">
            <v>GI sheet metal duct complete with hanger for ceiling suspended, proper support for duct running on roof and bracing complete all respect 22 SWG supply and fixing.</v>
          </cell>
          <cell r="D5326" t="str">
            <v>Sqm</v>
          </cell>
          <cell r="E5326" t="str">
            <v>27-03</v>
          </cell>
          <cell r="F5326">
            <v>2415.56</v>
          </cell>
        </row>
        <row r="5327">
          <cell r="A5327" t="str">
            <v>27-04</v>
          </cell>
          <cell r="B5327" t="str">
            <v>GI sheet metal duct complete with hanger for ceiling suspended, proper support for duct running on roof and bracing complete all respect 20 SWG supply and fixing.</v>
          </cell>
          <cell r="D5327" t="str">
            <v>Sqm</v>
          </cell>
          <cell r="E5327" t="str">
            <v>27-04</v>
          </cell>
          <cell r="F5327">
            <v>2759.35</v>
          </cell>
        </row>
        <row r="5328">
          <cell r="A5328" t="str">
            <v>27-05</v>
          </cell>
          <cell r="B5328" t="str">
            <v>GI sheet metal duct complete with hanger for ceiling suspended, proper support for duct running on roof and bracing complete all respect 18 SWG supply and fixing.</v>
          </cell>
          <cell r="D5328" t="str">
            <v>Sqm</v>
          </cell>
          <cell r="E5328" t="str">
            <v>27-05</v>
          </cell>
          <cell r="F5328">
            <v>2873.21</v>
          </cell>
        </row>
        <row r="5329">
          <cell r="A5329" t="str">
            <v>27-06</v>
          </cell>
          <cell r="B5329" t="str">
            <v>Same as item 27-1 but fixing only.</v>
          </cell>
          <cell r="D5329" t="str">
            <v>Sqm</v>
          </cell>
          <cell r="E5329" t="str">
            <v>27-06</v>
          </cell>
          <cell r="F5329">
            <v>518.41999999999996</v>
          </cell>
        </row>
        <row r="5330">
          <cell r="A5330" t="str">
            <v>27-07</v>
          </cell>
          <cell r="B5330" t="str">
            <v>Same as item 27-2 but fixing only.</v>
          </cell>
          <cell r="D5330" t="str">
            <v>Sqm</v>
          </cell>
          <cell r="E5330" t="str">
            <v>27-07</v>
          </cell>
          <cell r="F5330">
            <v>457.2</v>
          </cell>
        </row>
        <row r="5331">
          <cell r="A5331" t="str">
            <v>27-08</v>
          </cell>
          <cell r="B5331" t="str">
            <v>Same as item 27-3 but fixing only.</v>
          </cell>
          <cell r="D5331" t="str">
            <v>Sqm</v>
          </cell>
          <cell r="E5331" t="str">
            <v>27-08</v>
          </cell>
          <cell r="F5331">
            <v>457.2</v>
          </cell>
        </row>
        <row r="5332">
          <cell r="A5332" t="str">
            <v>27-09</v>
          </cell>
          <cell r="B5332" t="str">
            <v>Same as item 27-4 but fixing only.</v>
          </cell>
          <cell r="D5332" t="str">
            <v>Sqm</v>
          </cell>
          <cell r="E5332" t="str">
            <v>27-09</v>
          </cell>
          <cell r="F5332">
            <v>589.19000000000005</v>
          </cell>
        </row>
        <row r="5333">
          <cell r="A5333" t="str">
            <v>27-10</v>
          </cell>
          <cell r="B5333" t="str">
            <v>Same as item 27-5 but fixing only.</v>
          </cell>
          <cell r="D5333" t="str">
            <v>Sqm</v>
          </cell>
          <cell r="E5333" t="str">
            <v>27-10</v>
          </cell>
          <cell r="F5333">
            <v>589.19000000000005</v>
          </cell>
        </row>
        <row r="5334">
          <cell r="A5334" t="str">
            <v>27-11</v>
          </cell>
          <cell r="B5334" t="str">
            <v>Added to item 27-01 or 27-06 if removal only.</v>
          </cell>
          <cell r="D5334" t="str">
            <v>Sqm</v>
          </cell>
          <cell r="E5334" t="str">
            <v>27-11</v>
          </cell>
          <cell r="F5334">
            <v>260.10000000000002</v>
          </cell>
        </row>
        <row r="5335">
          <cell r="A5335" t="str">
            <v>27-12</v>
          </cell>
          <cell r="B5335" t="str">
            <v>Add to item 27-02 or 27-07 if removal only.</v>
          </cell>
          <cell r="D5335" t="str">
            <v>Sqm</v>
          </cell>
          <cell r="E5335" t="str">
            <v>27-12</v>
          </cell>
          <cell r="F5335">
            <v>260.10000000000002</v>
          </cell>
        </row>
        <row r="5336">
          <cell r="A5336" t="str">
            <v>27-13</v>
          </cell>
          <cell r="B5336" t="str">
            <v>Add to item 27-03 or 27-08 if removal only.</v>
          </cell>
          <cell r="D5336" t="str">
            <v>Sqm</v>
          </cell>
          <cell r="E5336" t="str">
            <v>27-13</v>
          </cell>
          <cell r="F5336">
            <v>260.10000000000002</v>
          </cell>
        </row>
        <row r="5337">
          <cell r="A5337" t="str">
            <v>27-14</v>
          </cell>
          <cell r="B5337" t="str">
            <v>Add to item 27-04 or 27-09 if removal only.</v>
          </cell>
          <cell r="D5337" t="str">
            <v>Sqm</v>
          </cell>
          <cell r="E5337" t="str">
            <v>27-14</v>
          </cell>
          <cell r="F5337">
            <v>316.35000000000002</v>
          </cell>
        </row>
        <row r="5338">
          <cell r="A5338" t="str">
            <v>27-15</v>
          </cell>
          <cell r="B5338" t="str">
            <v>Add to item 27-05 or 27-10 if removal only.</v>
          </cell>
          <cell r="D5338" t="str">
            <v>Sqm</v>
          </cell>
          <cell r="E5338" t="str">
            <v>27-15</v>
          </cell>
          <cell r="F5338">
            <v>316.35000000000002</v>
          </cell>
        </row>
        <row r="5339">
          <cell r="A5339" t="str">
            <v>27-16</v>
          </cell>
          <cell r="B5339" t="str">
            <v>Fiber glass or rock wool insulation for GI duct 1" thickness. Supply and fixing.</v>
          </cell>
          <cell r="D5339" t="str">
            <v>Sqm</v>
          </cell>
          <cell r="E5339" t="str">
            <v>27-16</v>
          </cell>
          <cell r="F5339">
            <v>2173.13</v>
          </cell>
        </row>
        <row r="5340">
          <cell r="A5340" t="str">
            <v>27-17</v>
          </cell>
          <cell r="B5340" t="str">
            <v>Fiber glass or rock wool insulation for GI duct 1.5" thickness. Supply and fixing.</v>
          </cell>
          <cell r="D5340" t="str">
            <v>Sqm</v>
          </cell>
          <cell r="E5340" t="str">
            <v>27-17</v>
          </cell>
          <cell r="F5340">
            <v>2968.93</v>
          </cell>
        </row>
        <row r="5341">
          <cell r="A5341" t="str">
            <v>27-18</v>
          </cell>
          <cell r="B5341" t="str">
            <v>Vapour barrier for GI duct consist of 2 ply Kraft foil with internal fiber glass yarn reinforcement at maximum I inch centre to centre.</v>
          </cell>
          <cell r="D5341" t="str">
            <v>Sqm</v>
          </cell>
          <cell r="E5341" t="str">
            <v>27-18</v>
          </cell>
          <cell r="F5341">
            <v>527.98</v>
          </cell>
        </row>
        <row r="5342">
          <cell r="A5342" t="str">
            <v>27-19</v>
          </cell>
          <cell r="B5342" t="str">
            <v>External covering for GI duct consist of coarse cloth covering.</v>
          </cell>
          <cell r="D5342" t="str">
            <v>Sqm</v>
          </cell>
          <cell r="E5342" t="str">
            <v>27-19</v>
          </cell>
          <cell r="F5342">
            <v>595.32000000000005</v>
          </cell>
        </row>
        <row r="5343">
          <cell r="A5343" t="str">
            <v>27-20</v>
          </cell>
          <cell r="B5343" t="str">
            <v>Sound liner thickness 1 inch for GI duct where required. supply and fixing.</v>
          </cell>
          <cell r="D5343" t="str">
            <v>Sqm</v>
          </cell>
          <cell r="E5343" t="str">
            <v>27-20</v>
          </cell>
          <cell r="F5343">
            <v>3303.16</v>
          </cell>
        </row>
        <row r="5344">
          <cell r="A5344" t="str">
            <v>27-21</v>
          </cell>
          <cell r="B5344" t="str">
            <v>Sound liner thickness 2 inch for GI duct where required. supply and fixing.</v>
          </cell>
          <cell r="D5344" t="str">
            <v>Sqm</v>
          </cell>
          <cell r="E5344" t="str">
            <v>27-21</v>
          </cell>
          <cell r="F5344">
            <v>5815.43</v>
          </cell>
        </row>
        <row r="5345">
          <cell r="A5345" t="str">
            <v>27-22</v>
          </cell>
          <cell r="B5345" t="str">
            <v>Same as item 27-16 but fixing only.</v>
          </cell>
          <cell r="D5345" t="str">
            <v>Sqm</v>
          </cell>
          <cell r="E5345" t="str">
            <v>27-22</v>
          </cell>
          <cell r="F5345">
            <v>581.54</v>
          </cell>
        </row>
        <row r="5346">
          <cell r="A5346" t="str">
            <v>27-23</v>
          </cell>
          <cell r="B5346" t="str">
            <v>Same as item 27-17 but fixing only.</v>
          </cell>
          <cell r="D5346" t="str">
            <v>Sqm</v>
          </cell>
          <cell r="E5346" t="str">
            <v>27-23</v>
          </cell>
          <cell r="F5346">
            <v>581.54</v>
          </cell>
        </row>
        <row r="5347">
          <cell r="A5347" t="str">
            <v>27-24</v>
          </cell>
          <cell r="B5347" t="str">
            <v>Same as item 27-18 but fixing only.</v>
          </cell>
          <cell r="D5347" t="str">
            <v>Sqm</v>
          </cell>
          <cell r="E5347" t="str">
            <v>27-24</v>
          </cell>
          <cell r="F5347">
            <v>123.96</v>
          </cell>
        </row>
        <row r="5348">
          <cell r="A5348" t="str">
            <v>27-25</v>
          </cell>
          <cell r="B5348" t="str">
            <v>Same as item 27-19 but fixing only.</v>
          </cell>
          <cell r="D5348" t="str">
            <v>Sqm</v>
          </cell>
          <cell r="E5348" t="str">
            <v>27-25</v>
          </cell>
          <cell r="F5348">
            <v>123.96</v>
          </cell>
        </row>
        <row r="5349">
          <cell r="A5349" t="str">
            <v>27-26</v>
          </cell>
          <cell r="B5349" t="str">
            <v>Same as item 27-20 but fixing only.</v>
          </cell>
          <cell r="D5349" t="str">
            <v>Sqm</v>
          </cell>
          <cell r="E5349" t="str">
            <v>27-26</v>
          </cell>
          <cell r="F5349">
            <v>826.4</v>
          </cell>
        </row>
        <row r="5350">
          <cell r="A5350" t="str">
            <v>27-27</v>
          </cell>
          <cell r="B5350" t="str">
            <v>Same as item 27-21 but fixing only.</v>
          </cell>
          <cell r="D5350" t="str">
            <v>Sqm</v>
          </cell>
          <cell r="E5350" t="str">
            <v>27-27</v>
          </cell>
          <cell r="F5350">
            <v>1071.26</v>
          </cell>
        </row>
        <row r="5351">
          <cell r="A5351" t="str">
            <v>27-28</v>
          </cell>
          <cell r="B5351" t="str">
            <v>Added to item 27-16 or 27-22 if removal only.</v>
          </cell>
          <cell r="D5351" t="str">
            <v>Sqm</v>
          </cell>
          <cell r="E5351" t="str">
            <v>27-28</v>
          </cell>
          <cell r="F5351">
            <v>436.16</v>
          </cell>
        </row>
        <row r="5352">
          <cell r="A5352" t="str">
            <v>27-29</v>
          </cell>
          <cell r="B5352" t="str">
            <v>Added to item 27-17 or 27-23 if removal only.</v>
          </cell>
          <cell r="D5352" t="str">
            <v>Sqm</v>
          </cell>
          <cell r="E5352" t="str">
            <v>27-29</v>
          </cell>
          <cell r="F5352">
            <v>436.16</v>
          </cell>
        </row>
        <row r="5353">
          <cell r="A5353" t="str">
            <v>27-30</v>
          </cell>
          <cell r="B5353" t="str">
            <v>Added to item 27-18 or 27-24 if removal only.</v>
          </cell>
          <cell r="D5353" t="str">
            <v>Sqm</v>
          </cell>
          <cell r="E5353" t="str">
            <v>27-30</v>
          </cell>
          <cell r="F5353">
            <v>92.97</v>
          </cell>
        </row>
        <row r="5354">
          <cell r="A5354" t="str">
            <v>27-31</v>
          </cell>
          <cell r="B5354" t="str">
            <v>Added to item 27-19 or 27-25 if removal only.</v>
          </cell>
          <cell r="D5354" t="str">
            <v>Sqm</v>
          </cell>
          <cell r="E5354" t="str">
            <v>27-31</v>
          </cell>
          <cell r="F5354">
            <v>92.97</v>
          </cell>
        </row>
        <row r="5355">
          <cell r="A5355" t="str">
            <v>27-32</v>
          </cell>
          <cell r="B5355" t="str">
            <v>Added to item 27-20 or 27-26 if removal only.</v>
          </cell>
          <cell r="D5355" t="str">
            <v>Sqm</v>
          </cell>
          <cell r="E5355" t="str">
            <v>27-32</v>
          </cell>
          <cell r="F5355">
            <v>619.79999999999995</v>
          </cell>
        </row>
        <row r="5356">
          <cell r="A5356" t="str">
            <v>27-33</v>
          </cell>
          <cell r="B5356" t="str">
            <v>Added to item 27-21 or 27-27 if removal only.</v>
          </cell>
          <cell r="D5356" t="str">
            <v>Sqm</v>
          </cell>
          <cell r="E5356" t="str">
            <v>27-33</v>
          </cell>
          <cell r="F5356">
            <v>619.79999999999995</v>
          </cell>
        </row>
        <row r="5357">
          <cell r="A5357" t="str">
            <v>27-34</v>
          </cell>
          <cell r="B5357" t="str">
            <v>Supply air difusers, supply and fixing.</v>
          </cell>
          <cell r="D5357" t="str">
            <v>Sqm</v>
          </cell>
          <cell r="E5357" t="str">
            <v>27-34</v>
          </cell>
          <cell r="F5357">
            <v>19775.2</v>
          </cell>
        </row>
        <row r="5358">
          <cell r="A5358" t="str">
            <v>27-35</v>
          </cell>
          <cell r="B5358" t="str">
            <v>Return air difusers, supply and fixing.</v>
          </cell>
          <cell r="D5358" t="str">
            <v>Sqm</v>
          </cell>
          <cell r="E5358" t="str">
            <v>27-35</v>
          </cell>
          <cell r="F5358">
            <v>19775.2</v>
          </cell>
        </row>
        <row r="5359">
          <cell r="A5359" t="str">
            <v>27-36</v>
          </cell>
          <cell r="B5359" t="str">
            <v>Return air grill, supply and fixing.</v>
          </cell>
          <cell r="D5359" t="str">
            <v>Sqm</v>
          </cell>
          <cell r="E5359" t="str">
            <v>27-36</v>
          </cell>
          <cell r="F5359">
            <v>19775.2</v>
          </cell>
        </row>
        <row r="5360">
          <cell r="A5360" t="str">
            <v>27-37</v>
          </cell>
          <cell r="B5360" t="str">
            <v>Exhaust air  difusers, supply and fixing.</v>
          </cell>
          <cell r="D5360" t="str">
            <v>Sqm</v>
          </cell>
          <cell r="E5360" t="str">
            <v>27-37</v>
          </cell>
          <cell r="F5360">
            <v>19775.2</v>
          </cell>
        </row>
        <row r="5361">
          <cell r="A5361" t="str">
            <v>27-38</v>
          </cell>
          <cell r="B5361" t="str">
            <v>Same as item 27-34 to 27-37 but fixing only.</v>
          </cell>
          <cell r="D5361" t="str">
            <v>Sqm</v>
          </cell>
          <cell r="E5361" t="str">
            <v>27-38</v>
          </cell>
          <cell r="F5361">
            <v>619.79999999999995</v>
          </cell>
        </row>
        <row r="5362">
          <cell r="A5362" t="str">
            <v>27-39</v>
          </cell>
          <cell r="B5362" t="str">
            <v>Added to item 27-34 or 27-37 or 27-38 if removal only.</v>
          </cell>
          <cell r="D5362" t="str">
            <v>Sqm</v>
          </cell>
          <cell r="E5362" t="str">
            <v>27-39</v>
          </cell>
          <cell r="F5362">
            <v>464.85</v>
          </cell>
        </row>
        <row r="5363">
          <cell r="A5363" t="str">
            <v>27-40</v>
          </cell>
          <cell r="B5363" t="str">
            <v>Balancing Valve for chilled/ hot water 25mm dia (KITZ Japan) supply and fixing.</v>
          </cell>
          <cell r="D5363" t="str">
            <v>Each</v>
          </cell>
          <cell r="E5363" t="str">
            <v>27-40</v>
          </cell>
          <cell r="F5363">
            <v>2254.0100000000002</v>
          </cell>
        </row>
        <row r="5364">
          <cell r="A5364" t="str">
            <v>27-41</v>
          </cell>
          <cell r="B5364" t="str">
            <v>Balancing Valve for chilled/ hot water 32mm dia (KITZ Japan) supply and fixing.</v>
          </cell>
          <cell r="D5364" t="str">
            <v>Each</v>
          </cell>
          <cell r="E5364" t="str">
            <v>27-41</v>
          </cell>
          <cell r="F5364">
            <v>5926.91</v>
          </cell>
        </row>
        <row r="5365">
          <cell r="A5365" t="str">
            <v>27-42</v>
          </cell>
          <cell r="B5365" t="str">
            <v>Balancing Valve for chilled/ hot water 40mm dia (KITZ Japan) supply and fixing.</v>
          </cell>
          <cell r="D5365" t="str">
            <v>Each</v>
          </cell>
          <cell r="E5365" t="str">
            <v>27-42</v>
          </cell>
          <cell r="F5365">
            <v>7396.07</v>
          </cell>
        </row>
        <row r="5366">
          <cell r="A5366" t="str">
            <v>27-43</v>
          </cell>
          <cell r="B5366" t="str">
            <v>Balancing Valve for chilled/ hot water 50mm dia (KITZ Japan) supply and fixing.</v>
          </cell>
          <cell r="D5366" t="str">
            <v>Each</v>
          </cell>
          <cell r="E5366" t="str">
            <v>27-43</v>
          </cell>
          <cell r="F5366">
            <v>8865.23</v>
          </cell>
        </row>
        <row r="5367">
          <cell r="A5367" t="str">
            <v>27-44</v>
          </cell>
          <cell r="B5367" t="str">
            <v>Balancing Valve for chilled/ hot water 65mm dia (KITZ Japan) supply and fixing.</v>
          </cell>
          <cell r="D5367" t="str">
            <v>Each</v>
          </cell>
          <cell r="E5367" t="str">
            <v>27-44</v>
          </cell>
          <cell r="F5367">
            <v>11803.55</v>
          </cell>
        </row>
        <row r="5368">
          <cell r="A5368" t="str">
            <v>27-45</v>
          </cell>
          <cell r="B5368" t="str">
            <v>Balancing Valve for chilled/ hot water 75mm dia (KITZ Japan) but flanged and drilled BS Table 18-1-9 supply and fixing.</v>
          </cell>
          <cell r="D5368" t="str">
            <v>Each</v>
          </cell>
          <cell r="E5368" t="str">
            <v>27-45</v>
          </cell>
          <cell r="F5368">
            <v>29754.47</v>
          </cell>
        </row>
        <row r="5369">
          <cell r="A5369" t="str">
            <v>27-46</v>
          </cell>
          <cell r="B5369" t="str">
            <v>Balancing Valve for chilled/ hot water 100mm dia (KITZ Japan) but flanged and drilled BS Table 18-1-9 supply and fixing.</v>
          </cell>
          <cell r="D5369" t="str">
            <v>Each</v>
          </cell>
          <cell r="E5369" t="str">
            <v>27-46</v>
          </cell>
          <cell r="F5369">
            <v>32607.09</v>
          </cell>
        </row>
        <row r="5370">
          <cell r="A5370" t="str">
            <v>27-47</v>
          </cell>
          <cell r="B5370" t="str">
            <v>Balancing Valve for chilled/ hot water 125mm dia (KITZ Japan) but flanged and drilled BS Table 18-1-9 supply and fixing.</v>
          </cell>
          <cell r="D5370" t="str">
            <v>Each</v>
          </cell>
          <cell r="E5370" t="str">
            <v>27-47</v>
          </cell>
          <cell r="F5370">
            <v>37558.160000000003</v>
          </cell>
        </row>
        <row r="5371">
          <cell r="A5371" t="str">
            <v>27-48</v>
          </cell>
          <cell r="B5371" t="str">
            <v>Balancing Valve for chilled/ hot water 150mm dia (KITZ Japan) but flanged and drilled BS Table 18-1-9 supply and fixing.</v>
          </cell>
          <cell r="D5371" t="str">
            <v>Each</v>
          </cell>
          <cell r="E5371" t="str">
            <v>27-48</v>
          </cell>
          <cell r="F5371">
            <v>66941.36</v>
          </cell>
        </row>
        <row r="5372">
          <cell r="A5372" t="str">
            <v>27-49</v>
          </cell>
          <cell r="B5372" t="str">
            <v>Balancing Valve for chilled/ hot water 200mm dia (KITZ Japan) but flanged and drilled BS Table 18-1-9 supply and fixing.</v>
          </cell>
          <cell r="D5372" t="str">
            <v>Each</v>
          </cell>
          <cell r="E5372" t="str">
            <v>27-49</v>
          </cell>
          <cell r="F5372">
            <v>96324.56</v>
          </cell>
        </row>
        <row r="5373">
          <cell r="A5373" t="str">
            <v>27-50</v>
          </cell>
          <cell r="B5373" t="str">
            <v>Non Return Valve screwed 75mm dia  (KITZ Japan) flanged and drilled BS Table 18-1-9 supply and fixing.</v>
          </cell>
          <cell r="D5373" t="str">
            <v>Each</v>
          </cell>
          <cell r="E5373" t="str">
            <v>27-50</v>
          </cell>
          <cell r="F5373">
            <v>43094.44</v>
          </cell>
        </row>
        <row r="5374">
          <cell r="A5374" t="str">
            <v>27-51</v>
          </cell>
          <cell r="B5374" t="str">
            <v>Non Return Valve screwed 100mm dia  (KITZ Japan) flanged and drilled BS Table 18-1-9 supply and fixing.</v>
          </cell>
          <cell r="D5374" t="str">
            <v>Each</v>
          </cell>
          <cell r="E5374" t="str">
            <v>27-51</v>
          </cell>
          <cell r="F5374">
            <v>46808.97</v>
          </cell>
        </row>
        <row r="5375">
          <cell r="A5375" t="str">
            <v>27-52</v>
          </cell>
          <cell r="B5375" t="str">
            <v>Non Return Valve screwed 125mm dia  (KITZ Japan) flanged and drilled BS Table 18-1-9 supply and fixing.</v>
          </cell>
          <cell r="D5375" t="str">
            <v>Each</v>
          </cell>
          <cell r="E5375" t="str">
            <v>27-52</v>
          </cell>
          <cell r="F5375">
            <v>51706.17</v>
          </cell>
        </row>
        <row r="5376">
          <cell r="A5376" t="str">
            <v>27-53</v>
          </cell>
          <cell r="B5376" t="str">
            <v>Non Return Valve screwed 150mm dia  (KITZ Japan) flanged and drilled BS Table 18-1-9 supply and fixing.</v>
          </cell>
          <cell r="D5376" t="str">
            <v>Each</v>
          </cell>
          <cell r="E5376" t="str">
            <v>27-53</v>
          </cell>
          <cell r="F5376">
            <v>56185.88</v>
          </cell>
        </row>
        <row r="5377">
          <cell r="A5377" t="str">
            <v>27-54</v>
          </cell>
          <cell r="B5377" t="str">
            <v>Non Return Valve screwed 200mm dia  (KITZ Japan) flanged and drilled BS Table 18-1-9 supply and fixing.</v>
          </cell>
          <cell r="D5377" t="str">
            <v>Each</v>
          </cell>
          <cell r="E5377" t="str">
            <v>27-54</v>
          </cell>
          <cell r="F5377">
            <v>110544.8</v>
          </cell>
        </row>
        <row r="5378">
          <cell r="A5378" t="str">
            <v>27-55</v>
          </cell>
          <cell r="B5378" t="str">
            <v>Y Strainer 75mm dia (KITZ Japan) flanged and drilled BS Table 18-1-9 supply and fixing.</v>
          </cell>
          <cell r="D5378" t="str">
            <v>Each</v>
          </cell>
          <cell r="E5378" t="str">
            <v>27-55</v>
          </cell>
          <cell r="F5378">
            <v>44318.74</v>
          </cell>
        </row>
        <row r="5379">
          <cell r="A5379" t="str">
            <v>27-56</v>
          </cell>
          <cell r="B5379" t="str">
            <v>Y Strainer 100mm dia (KITZ Japan) flanged and drilled BS Table 18-1-9 supply and fixing.</v>
          </cell>
          <cell r="D5379" t="str">
            <v>Each</v>
          </cell>
          <cell r="E5379" t="str">
            <v>27-56</v>
          </cell>
          <cell r="F5379">
            <v>51706.17</v>
          </cell>
        </row>
        <row r="5380">
          <cell r="A5380" t="str">
            <v>27-57</v>
          </cell>
          <cell r="B5380" t="str">
            <v>Y Strainer 125mm dia (KITZ Japan) flanged and drilled BS Table 18-1-9 supply and fixing.</v>
          </cell>
          <cell r="D5380" t="str">
            <v>Each</v>
          </cell>
          <cell r="E5380" t="str">
            <v>27-57</v>
          </cell>
          <cell r="F5380">
            <v>59051.97</v>
          </cell>
        </row>
        <row r="5381">
          <cell r="A5381" t="str">
            <v>27-58</v>
          </cell>
          <cell r="B5381" t="str">
            <v>Y Strainer 150mm dia (KITZ Japan) flanged and drilled BS Table 18-1-9 supply and fixing.</v>
          </cell>
          <cell r="D5381" t="str">
            <v>Each</v>
          </cell>
          <cell r="E5381" t="str">
            <v>27-58</v>
          </cell>
          <cell r="F5381">
            <v>117890.6</v>
          </cell>
        </row>
        <row r="5382">
          <cell r="A5382" t="str">
            <v>27-59</v>
          </cell>
          <cell r="B5382" t="str">
            <v>Y Strainer 200mm dia (KITZ Japan) flanged and drilled BS Table 18-1-9 supply and fixing.</v>
          </cell>
          <cell r="D5382" t="str">
            <v>Each</v>
          </cell>
          <cell r="E5382" t="str">
            <v>27-59</v>
          </cell>
          <cell r="F5382">
            <v>161965.4</v>
          </cell>
        </row>
        <row r="5383">
          <cell r="A5383" t="str">
            <v>27-60</v>
          </cell>
          <cell r="B5383" t="str">
            <v>Automatic Air Vent Valve 20mm dia (KITZ Japan) supply and fixing.</v>
          </cell>
          <cell r="D5383" t="str">
            <v>Each</v>
          </cell>
          <cell r="E5383" t="str">
            <v>27-60</v>
          </cell>
          <cell r="F5383">
            <v>4335.32</v>
          </cell>
        </row>
        <row r="5384">
          <cell r="A5384" t="str">
            <v>27-61</v>
          </cell>
          <cell r="B5384" t="str">
            <v>Automatic Air Vent Valve 25mm dia (KITZ Japan) supply and fixing.</v>
          </cell>
          <cell r="D5384" t="str">
            <v>Each</v>
          </cell>
          <cell r="E5384" t="str">
            <v>27-61</v>
          </cell>
          <cell r="F5384">
            <v>5192.33</v>
          </cell>
        </row>
        <row r="5385">
          <cell r="A5385" t="str">
            <v>27-62</v>
          </cell>
          <cell r="B5385" t="str">
            <v xml:space="preserve">Same as item 27-40 to 27-44, 27-60 to 27-61 but fixing only. </v>
          </cell>
          <cell r="D5385" t="str">
            <v>Sqm</v>
          </cell>
          <cell r="E5385" t="str">
            <v>27-62</v>
          </cell>
          <cell r="F5385">
            <v>50.27</v>
          </cell>
        </row>
        <row r="5386">
          <cell r="A5386" t="str">
            <v>27-63</v>
          </cell>
          <cell r="B5386" t="str">
            <v>Same as item 27-45 to 27-49, 27-50, 27-54, 27-55 to 27-59 but fixing only.</v>
          </cell>
          <cell r="D5386" t="str">
            <v>Each</v>
          </cell>
          <cell r="E5386" t="str">
            <v>27-63</v>
          </cell>
          <cell r="F5386">
            <v>316.18</v>
          </cell>
        </row>
        <row r="5387">
          <cell r="A5387" t="str">
            <v>27-64</v>
          </cell>
          <cell r="B5387" t="str">
            <v>Add to item 27-40 to 27-44, 27-60 to 27-61 and 27-62 if removel only.</v>
          </cell>
          <cell r="D5387" t="str">
            <v>Each</v>
          </cell>
          <cell r="E5387" t="str">
            <v>27-64</v>
          </cell>
          <cell r="F5387">
            <v>223.2</v>
          </cell>
        </row>
        <row r="5388">
          <cell r="A5388" t="str">
            <v>27-65</v>
          </cell>
          <cell r="B5388" t="str">
            <v>Add to  item 27-45 to 27-49, 27-50 to 27-54, 27-55 to 27-59 and 27-63,  if removel only.</v>
          </cell>
          <cell r="D5388" t="str">
            <v>Each</v>
          </cell>
          <cell r="E5388" t="str">
            <v>27-65</v>
          </cell>
          <cell r="F5388">
            <v>92.97</v>
          </cell>
        </row>
        <row r="5389">
          <cell r="A5389" t="str">
            <v>27-66</v>
          </cell>
          <cell r="B5389" t="str">
            <v>Pipe line Thermostat. supply and fixing.</v>
          </cell>
          <cell r="D5389" t="str">
            <v>Each</v>
          </cell>
          <cell r="E5389" t="str">
            <v>27-66</v>
          </cell>
          <cell r="F5389">
            <v>6134.89</v>
          </cell>
        </row>
        <row r="5390">
          <cell r="A5390" t="str">
            <v>27-67</v>
          </cell>
          <cell r="B5390" t="str">
            <v>Pipe line pressure gauge. supply and fixing.</v>
          </cell>
          <cell r="D5390" t="str">
            <v>Each</v>
          </cell>
          <cell r="E5390" t="str">
            <v>27-67</v>
          </cell>
          <cell r="F5390">
            <v>3637.32</v>
          </cell>
        </row>
        <row r="5391">
          <cell r="A5391" t="str">
            <v>27-68</v>
          </cell>
          <cell r="B5391" t="str">
            <v>Same as item 27-66, 27-67 but fixing only.</v>
          </cell>
          <cell r="D5391" t="str">
            <v>Each</v>
          </cell>
          <cell r="E5391" t="str">
            <v>27-68</v>
          </cell>
          <cell r="F5391">
            <v>258.25</v>
          </cell>
        </row>
        <row r="5392">
          <cell r="A5392" t="str">
            <v>27-69</v>
          </cell>
          <cell r="B5392" t="str">
            <v>Add to  item 27-66 , 27-67 or 27-68, if removel only.</v>
          </cell>
          <cell r="D5392" t="str">
            <v>Each</v>
          </cell>
          <cell r="E5392" t="str">
            <v>27-69</v>
          </cell>
          <cell r="F5392">
            <v>194.21</v>
          </cell>
        </row>
        <row r="5393">
          <cell r="A5393" t="str">
            <v>27-70</v>
          </cell>
          <cell r="B5393" t="str">
            <v>Insulation AC Unit, wall mounted split type up to 1.5 Ton (except cost of AC Unit and electric wiring)</v>
          </cell>
          <cell r="D5393" t="str">
            <v>Each</v>
          </cell>
          <cell r="E5393" t="str">
            <v>27-70</v>
          </cell>
          <cell r="F5393">
            <v>3672.9</v>
          </cell>
        </row>
        <row r="5394">
          <cell r="A5394" t="str">
            <v>27-71</v>
          </cell>
          <cell r="B5394" t="str">
            <v>Insulation AC Unit, wall mounted split type up to 2.0 Ton (except cost of AC Unit and electric wiring)</v>
          </cell>
          <cell r="D5394" t="str">
            <v>Each</v>
          </cell>
          <cell r="E5394" t="str">
            <v>27-71</v>
          </cell>
          <cell r="F5394">
            <v>3672.9</v>
          </cell>
        </row>
        <row r="5395">
          <cell r="A5395" t="str">
            <v>27-72</v>
          </cell>
          <cell r="B5395" t="str">
            <v>Insulation AC Unit kit, floor mounted split type 3 phase 5.0 Ton capacity (except cost of AC Unit Kit and electric wiring and PCC foundation)</v>
          </cell>
          <cell r="D5395" t="str">
            <v>Each</v>
          </cell>
          <cell r="E5395" t="str">
            <v>27-72</v>
          </cell>
          <cell r="F5395">
            <v>6121.5</v>
          </cell>
        </row>
        <row r="5396">
          <cell r="A5396" t="str">
            <v>27-73</v>
          </cell>
          <cell r="B5396" t="str">
            <v>Insulation AC Unit, floor mounted split type 3 phase 10 Ton capacity (except cost of AC Unit and electric wiring and PCC foundation)</v>
          </cell>
          <cell r="D5396" t="str">
            <v>Each</v>
          </cell>
          <cell r="E5396" t="str">
            <v>27-73</v>
          </cell>
          <cell r="F5396">
            <v>6121.5</v>
          </cell>
        </row>
        <row r="5397">
          <cell r="A5397" t="str">
            <v>27-74</v>
          </cell>
          <cell r="B5397" t="str">
            <v>Insulation AC Unit, floor mounted split type 3 phase 16 Ton capacity (except cost of AC Unit and electric wiring and PCC foundation)</v>
          </cell>
          <cell r="D5397" t="str">
            <v>Each</v>
          </cell>
          <cell r="E5397" t="str">
            <v>27-74</v>
          </cell>
          <cell r="F5397">
            <v>18364.5</v>
          </cell>
        </row>
        <row r="5398">
          <cell r="A5398" t="str">
            <v>27-75</v>
          </cell>
          <cell r="B5398" t="str">
            <v>Insulation AC Unit, floor mounted split type 3 phase 20 Ton capacity (except cost of AC Unit and electric wiring and PCC foundation)</v>
          </cell>
          <cell r="D5398" t="str">
            <v>Each</v>
          </cell>
          <cell r="E5398" t="str">
            <v>27-75</v>
          </cell>
          <cell r="F5398">
            <v>22037.4</v>
          </cell>
        </row>
        <row r="5399">
          <cell r="A5399" t="str">
            <v>27-76</v>
          </cell>
          <cell r="B5399" t="str">
            <v>Insulation AC Unit, floor mounted split type 3 phase 25 Ton capacity (except cost of AC Unit and electric wiring and PCC foundation)</v>
          </cell>
          <cell r="D5399" t="str">
            <v>Each</v>
          </cell>
          <cell r="E5399" t="str">
            <v>27-76</v>
          </cell>
          <cell r="F5399">
            <v>26934.6</v>
          </cell>
        </row>
        <row r="5400">
          <cell r="A5400" t="str">
            <v>27-77</v>
          </cell>
          <cell r="B5400" t="str">
            <v>Electric Water Cooler, SP, 220/240V, cooling capacity 30 to 40 lits/hour, complete, supply and fixing.</v>
          </cell>
          <cell r="D5400" t="str">
            <v>Each</v>
          </cell>
          <cell r="E5400" t="str">
            <v>27-77</v>
          </cell>
          <cell r="F5400">
            <v>37670.18</v>
          </cell>
        </row>
        <row r="5401">
          <cell r="A5401" t="str">
            <v>27-78</v>
          </cell>
          <cell r="B5401" t="str">
            <v>Electric Water Cooler, SP, 220/240V, cooling capacity 60 lits/hour, complete, supply and fixing.</v>
          </cell>
          <cell r="D5401" t="str">
            <v>Each</v>
          </cell>
          <cell r="E5401" t="str">
            <v>27-78</v>
          </cell>
          <cell r="F5401">
            <v>44281.4</v>
          </cell>
        </row>
        <row r="5402">
          <cell r="A5402" t="str">
            <v>27-79</v>
          </cell>
          <cell r="B5402" t="str">
            <v>Electric Water Cooler, SP, 220/240V, cooling capacity 80 lits/hour, complete, supply and fixing.</v>
          </cell>
          <cell r="D5402" t="str">
            <v>Each</v>
          </cell>
          <cell r="E5402" t="str">
            <v>27-79</v>
          </cell>
          <cell r="F5402">
            <v>48792.19</v>
          </cell>
        </row>
        <row r="5403">
          <cell r="A5403" t="str">
            <v>27-80</v>
          </cell>
          <cell r="B5403" t="str">
            <v>Electric Water Cooler, SP, 220/240V, cooling capacity 100 lits/hour, complete, supply and fixing.</v>
          </cell>
          <cell r="D5403" t="str">
            <v>Each</v>
          </cell>
          <cell r="E5403" t="str">
            <v>27-80</v>
          </cell>
          <cell r="F5403">
            <v>50995.93</v>
          </cell>
        </row>
        <row r="5404">
          <cell r="A5404" t="str">
            <v>27-81</v>
          </cell>
          <cell r="B5404" t="str">
            <v>Electric Water Cooler, SP, 220/240V, cooling capacity 200 lits/hour, complete, supply and fixing.</v>
          </cell>
          <cell r="D5404" t="str">
            <v>Each</v>
          </cell>
          <cell r="E5404" t="str">
            <v>27-81</v>
          </cell>
          <cell r="F5404">
            <v>100193.65</v>
          </cell>
        </row>
        <row r="5405">
          <cell r="A5405" t="str">
            <v>27-82</v>
          </cell>
          <cell r="B5405" t="str">
            <v>Same as item 27-77, 27-78 but fixing only.</v>
          </cell>
          <cell r="D5405" t="str">
            <v>Each</v>
          </cell>
          <cell r="E5405" t="str">
            <v>27-82</v>
          </cell>
          <cell r="F5405">
            <v>206.6</v>
          </cell>
        </row>
        <row r="5406">
          <cell r="A5406" t="str">
            <v>27-83</v>
          </cell>
          <cell r="B5406" t="str">
            <v>Same as item 27-79, 27-80 but fixing only.</v>
          </cell>
          <cell r="D5406" t="str">
            <v>Each</v>
          </cell>
          <cell r="E5406" t="str">
            <v>27-83</v>
          </cell>
          <cell r="F5406">
            <v>309.91000000000003</v>
          </cell>
        </row>
        <row r="5407">
          <cell r="A5407" t="str">
            <v>27-84</v>
          </cell>
          <cell r="B5407" t="str">
            <v>Same as item 27-81 but fixing only.</v>
          </cell>
          <cell r="D5407" t="str">
            <v>Each</v>
          </cell>
          <cell r="E5407" t="str">
            <v>27-84</v>
          </cell>
          <cell r="F5407">
            <v>413.2</v>
          </cell>
        </row>
        <row r="5408">
          <cell r="A5408" t="str">
            <v>27-85</v>
          </cell>
          <cell r="B5408" t="str">
            <v>Add to  item 27-77 to 27-78 or 27-82, if removel only.</v>
          </cell>
          <cell r="D5408" t="str">
            <v>Each</v>
          </cell>
          <cell r="E5408" t="str">
            <v>27-85</v>
          </cell>
          <cell r="F5408">
            <v>154.94999999999999</v>
          </cell>
        </row>
        <row r="5409">
          <cell r="A5409" t="str">
            <v>27-86</v>
          </cell>
          <cell r="B5409" t="str">
            <v>Add to  item 27-79 to 27-80 or 27-83, if removel only.</v>
          </cell>
          <cell r="D5409" t="str">
            <v>Each</v>
          </cell>
          <cell r="E5409" t="str">
            <v>27-86</v>
          </cell>
          <cell r="F5409">
            <v>232.42</v>
          </cell>
        </row>
        <row r="5410">
          <cell r="A5410" t="str">
            <v>27-87</v>
          </cell>
          <cell r="B5410" t="str">
            <v>Add to  item 27-81 or 27-84, if removel only.</v>
          </cell>
          <cell r="D5410" t="str">
            <v>Each</v>
          </cell>
          <cell r="E5410" t="str">
            <v>27-87</v>
          </cell>
          <cell r="F5410">
            <v>309.91000000000003</v>
          </cell>
        </row>
        <row r="5412">
          <cell r="B5412" t="str">
            <v>28 - Material Supply only - Rates (Building and Roads- Items)</v>
          </cell>
        </row>
        <row r="5413">
          <cell r="A5413" t="str">
            <v>28-01</v>
          </cell>
          <cell r="B5413" t="str">
            <v>Aggregrate (Bajri, Ballast, gravel shingle) graded as specified.</v>
          </cell>
          <cell r="D5413" t="str">
            <v>Cum</v>
          </cell>
          <cell r="E5413" t="str">
            <v>28-01</v>
          </cell>
          <cell r="F5413">
            <v>560</v>
          </cell>
        </row>
        <row r="5414">
          <cell r="A5414" t="str">
            <v>28-02</v>
          </cell>
          <cell r="B5414" t="str">
            <v>Ghera  approved gauge 40 mm to 50 mm (soil aggregate)</v>
          </cell>
          <cell r="D5414" t="str">
            <v>Cum</v>
          </cell>
          <cell r="E5414" t="str">
            <v>28-02</v>
          </cell>
          <cell r="F5414">
            <v>517</v>
          </cell>
        </row>
        <row r="5415">
          <cell r="A5415" t="str">
            <v>28-03</v>
          </cell>
          <cell r="B5415" t="str">
            <v>Sand (Washed).</v>
          </cell>
          <cell r="D5415" t="str">
            <v>Cum</v>
          </cell>
          <cell r="E5415" t="str">
            <v>28-03</v>
          </cell>
          <cell r="F5415">
            <v>570</v>
          </cell>
        </row>
        <row r="5416">
          <cell r="A5416" t="str">
            <v>28-04</v>
          </cell>
          <cell r="B5416" t="str">
            <v>Khaha (Stone dust)</v>
          </cell>
          <cell r="D5416" t="str">
            <v>Cum</v>
          </cell>
          <cell r="E5416" t="str">
            <v>28-04</v>
          </cell>
          <cell r="F5416">
            <v>459.04</v>
          </cell>
        </row>
        <row r="5417">
          <cell r="A5417" t="str">
            <v>28-05</v>
          </cell>
          <cell r="B5417" t="str">
            <v xml:space="preserve">Brick burnt 1st class </v>
          </cell>
          <cell r="D5417" t="str">
            <v>M Nos</v>
          </cell>
          <cell r="E5417" t="str">
            <v>28-05</v>
          </cell>
          <cell r="F5417">
            <v>8000</v>
          </cell>
        </row>
        <row r="5418">
          <cell r="A5418" t="str">
            <v>28-06</v>
          </cell>
          <cell r="B5418" t="str">
            <v xml:space="preserve">Brick burnt machine made </v>
          </cell>
          <cell r="D5418" t="str">
            <v>M Nos</v>
          </cell>
          <cell r="E5418" t="str">
            <v>28-06</v>
          </cell>
          <cell r="F5418">
            <v>18000</v>
          </cell>
        </row>
        <row r="5419">
          <cell r="A5419" t="str">
            <v>28-07</v>
          </cell>
          <cell r="B5419" t="str">
            <v xml:space="preserve">Fire Brick  </v>
          </cell>
          <cell r="D5419" t="str">
            <v>C Nos</v>
          </cell>
          <cell r="E5419" t="str">
            <v>28-07</v>
          </cell>
          <cell r="F5419">
            <v>10000</v>
          </cell>
        </row>
        <row r="5420">
          <cell r="A5420" t="str">
            <v>28-08</v>
          </cell>
          <cell r="B5420" t="str">
            <v>Fireclay</v>
          </cell>
          <cell r="D5420" t="str">
            <v>KG</v>
          </cell>
          <cell r="E5420" t="str">
            <v>28-08</v>
          </cell>
          <cell r="F5420">
            <v>15</v>
          </cell>
        </row>
        <row r="5421">
          <cell r="A5421" t="str">
            <v>28-09</v>
          </cell>
          <cell r="B5421" t="str">
            <v>Brick tiles 300 x 150 x 50 mm</v>
          </cell>
          <cell r="D5421" t="str">
            <v>M Nos</v>
          </cell>
          <cell r="E5421" t="str">
            <v>28-09</v>
          </cell>
          <cell r="F5421">
            <v>11000</v>
          </cell>
        </row>
        <row r="5422">
          <cell r="A5422" t="str">
            <v>28-10</v>
          </cell>
          <cell r="B5422" t="str">
            <v>Brick tiles 300 x 150 x 38 mm</v>
          </cell>
          <cell r="D5422" t="str">
            <v>M Nos</v>
          </cell>
          <cell r="E5422" t="str">
            <v>28-10</v>
          </cell>
          <cell r="F5422">
            <v>9000</v>
          </cell>
        </row>
        <row r="5423">
          <cell r="A5423" t="str">
            <v>28-11</v>
          </cell>
          <cell r="B5423" t="str">
            <v>Boarding 13 mm thick 1st class soft wood.</v>
          </cell>
          <cell r="D5423" t="str">
            <v>Sqm</v>
          </cell>
          <cell r="E5423" t="str">
            <v>28-11</v>
          </cell>
          <cell r="F5423">
            <v>1572.48</v>
          </cell>
        </row>
        <row r="5424">
          <cell r="A5424" t="str">
            <v>28-12</v>
          </cell>
          <cell r="B5424" t="str">
            <v>Boarding 19 mm thick 1st class soft wood.</v>
          </cell>
          <cell r="D5424" t="str">
            <v>Sqm</v>
          </cell>
          <cell r="E5424" t="str">
            <v>28-12</v>
          </cell>
          <cell r="F5424">
            <v>2329</v>
          </cell>
        </row>
        <row r="5425">
          <cell r="A5425" t="str">
            <v>28-13</v>
          </cell>
          <cell r="B5425" t="str">
            <v>Boarding 25 mm thick 1st class soft wood.</v>
          </cell>
          <cell r="D5425" t="str">
            <v>Sqm</v>
          </cell>
          <cell r="E5425" t="str">
            <v>28-13</v>
          </cell>
          <cell r="F5425">
            <v>2995</v>
          </cell>
        </row>
        <row r="5426">
          <cell r="A5426" t="str">
            <v>28-14</v>
          </cell>
          <cell r="B5426" t="str">
            <v>Boarding 13 mm thick 1st class Shisham</v>
          </cell>
          <cell r="D5426" t="str">
            <v>Sqm</v>
          </cell>
          <cell r="E5426" t="str">
            <v>28-14</v>
          </cell>
          <cell r="F5426">
            <v>518</v>
          </cell>
        </row>
        <row r="5427">
          <cell r="A5427" t="str">
            <v>28-15</v>
          </cell>
          <cell r="B5427" t="str">
            <v>Boarding 19 mm thick 1st class Shisham</v>
          </cell>
          <cell r="D5427" t="str">
            <v>Sqm</v>
          </cell>
          <cell r="E5427" t="str">
            <v>28-15</v>
          </cell>
          <cell r="F5427">
            <v>765</v>
          </cell>
        </row>
        <row r="5428">
          <cell r="A5428" t="str">
            <v>28-16</v>
          </cell>
          <cell r="B5428" t="str">
            <v>Boarding 25 mm thick 1st class Shisham</v>
          </cell>
          <cell r="D5428" t="str">
            <v>Sqm</v>
          </cell>
          <cell r="E5428" t="str">
            <v>28-16</v>
          </cell>
          <cell r="F5428">
            <v>982</v>
          </cell>
        </row>
        <row r="5429">
          <cell r="A5429" t="str">
            <v>28-17</v>
          </cell>
          <cell r="B5429" t="str">
            <v>Boarding 13 mm thick 1st class Burmateak</v>
          </cell>
          <cell r="D5429" t="str">
            <v>Sqm</v>
          </cell>
          <cell r="E5429" t="str">
            <v>28-17</v>
          </cell>
          <cell r="F5429">
            <v>4322</v>
          </cell>
        </row>
        <row r="5430">
          <cell r="A5430" t="str">
            <v>28-18</v>
          </cell>
          <cell r="B5430" t="str">
            <v>Boarding 19 mm thick 1st class Burmateak</v>
          </cell>
          <cell r="D5430" t="str">
            <v>Sqm</v>
          </cell>
          <cell r="E5430" t="str">
            <v>28-18</v>
          </cell>
          <cell r="F5430">
            <v>6370</v>
          </cell>
        </row>
        <row r="5431">
          <cell r="A5431" t="str">
            <v>28-19</v>
          </cell>
          <cell r="B5431" t="str">
            <v>Boarding 25 mm thick 1st class Burmateak</v>
          </cell>
          <cell r="D5431" t="str">
            <v>Sqm</v>
          </cell>
          <cell r="E5431" t="str">
            <v>28-19</v>
          </cell>
          <cell r="F5431">
            <v>8190</v>
          </cell>
        </row>
        <row r="5432">
          <cell r="A5432" t="str">
            <v>28-20</v>
          </cell>
          <cell r="B5432" t="str">
            <v xml:space="preserve">Medium density fiber board 16 mm thick </v>
          </cell>
          <cell r="D5432" t="str">
            <v>Sqm</v>
          </cell>
          <cell r="E5432" t="str">
            <v>28-20</v>
          </cell>
          <cell r="F5432">
            <v>1592</v>
          </cell>
        </row>
        <row r="5433">
          <cell r="A5433" t="str">
            <v>28-21</v>
          </cell>
          <cell r="B5433" t="str">
            <v>Formica 0.8 mm thick</v>
          </cell>
          <cell r="D5433" t="str">
            <v>Sqm</v>
          </cell>
          <cell r="E5433" t="str">
            <v>28-21</v>
          </cell>
          <cell r="F5433">
            <v>277.5</v>
          </cell>
        </row>
        <row r="5434">
          <cell r="A5434" t="str">
            <v>28-22</v>
          </cell>
          <cell r="B5434" t="str">
            <v xml:space="preserve">PVC/upvc wall panelling /ceiling 1.5 mm thick (Pak Made) </v>
          </cell>
          <cell r="D5434" t="str">
            <v>Sqm</v>
          </cell>
          <cell r="E5434" t="str">
            <v>28-22</v>
          </cell>
          <cell r="F5434">
            <v>2371</v>
          </cell>
        </row>
        <row r="5435">
          <cell r="A5435" t="str">
            <v>28-23</v>
          </cell>
          <cell r="B5435" t="str">
            <v xml:space="preserve">Chipboard 13 mm thick </v>
          </cell>
          <cell r="D5435" t="str">
            <v>Sqm</v>
          </cell>
          <cell r="E5435" t="str">
            <v>28-23</v>
          </cell>
          <cell r="F5435">
            <v>247</v>
          </cell>
        </row>
        <row r="5436">
          <cell r="A5436" t="str">
            <v>28-24</v>
          </cell>
          <cell r="B5436" t="str">
            <v xml:space="preserve">Chipboard 19 mm thick </v>
          </cell>
          <cell r="D5436" t="str">
            <v>Sqm</v>
          </cell>
          <cell r="E5436" t="str">
            <v>28-24</v>
          </cell>
          <cell r="F5436">
            <v>350</v>
          </cell>
        </row>
        <row r="5437">
          <cell r="A5437" t="str">
            <v>28-25</v>
          </cell>
          <cell r="B5437" t="str">
            <v xml:space="preserve">Chipboard 25 mm thick </v>
          </cell>
          <cell r="D5437" t="str">
            <v>Sqm</v>
          </cell>
          <cell r="E5437" t="str">
            <v>28-25</v>
          </cell>
          <cell r="F5437">
            <v>521</v>
          </cell>
        </row>
        <row r="5438">
          <cell r="A5438" t="str">
            <v>28-26</v>
          </cell>
          <cell r="B5438" t="str">
            <v>Cement white/ coloured  in cloth or paper bags (rates incl cost of 40 kg bag)</v>
          </cell>
          <cell r="D5438" t="str">
            <v>Bag</v>
          </cell>
          <cell r="E5438" t="str">
            <v>28-26</v>
          </cell>
          <cell r="F5438">
            <v>760</v>
          </cell>
        </row>
        <row r="5439">
          <cell r="A5439" t="str">
            <v>28-27</v>
          </cell>
          <cell r="B5439" t="str">
            <v>Cement ordinary, normal setting setting in cloth jute or paper bags (rates incl of cost  50 kg bags).</v>
          </cell>
          <cell r="D5439" t="str">
            <v>Bag</v>
          </cell>
          <cell r="E5439" t="str">
            <v>28-27</v>
          </cell>
          <cell r="F5439">
            <v>470</v>
          </cell>
        </row>
        <row r="5440">
          <cell r="A5440" t="str">
            <v>28-28</v>
          </cell>
          <cell r="B5440" t="str">
            <v>Cement sulphateresisting in cloth jute or paper bags (rates incl  of cost 50 kg bags).</v>
          </cell>
          <cell r="D5440" t="str">
            <v>Bag</v>
          </cell>
          <cell r="E5440" t="str">
            <v>28-28</v>
          </cell>
          <cell r="F5440">
            <v>480</v>
          </cell>
        </row>
        <row r="5441">
          <cell r="A5441" t="str">
            <v>28-29</v>
          </cell>
          <cell r="B5441" t="str">
            <v>Broken or crushed stone 50 mm graded for roads</v>
          </cell>
          <cell r="D5441" t="str">
            <v>Cum</v>
          </cell>
          <cell r="E5441" t="str">
            <v>28-29</v>
          </cell>
          <cell r="F5441">
            <v>776.84</v>
          </cell>
        </row>
        <row r="5442">
          <cell r="A5442" t="str">
            <v>28-30</v>
          </cell>
          <cell r="B5442" t="str">
            <v xml:space="preserve">Broken or crushed stone 13/19 mm graded </v>
          </cell>
          <cell r="D5442" t="str">
            <v>Cum</v>
          </cell>
          <cell r="E5442" t="str">
            <v>28-30</v>
          </cell>
          <cell r="F5442">
            <v>847.46</v>
          </cell>
        </row>
        <row r="5443">
          <cell r="A5443" t="str">
            <v>28-31</v>
          </cell>
          <cell r="B5443" t="str">
            <v xml:space="preserve">Broken or crushed stone 3 mm graded </v>
          </cell>
          <cell r="D5443" t="str">
            <v>Cum</v>
          </cell>
          <cell r="E5443" t="str">
            <v>28-31</v>
          </cell>
          <cell r="F5443">
            <v>877</v>
          </cell>
        </row>
        <row r="5444">
          <cell r="A5444" t="str">
            <v>28-32</v>
          </cell>
          <cell r="B5444" t="str">
            <v>Boulders suitable for plum concrete</v>
          </cell>
          <cell r="D5444" t="str">
            <v>Cum</v>
          </cell>
          <cell r="E5444" t="str">
            <v>28-32</v>
          </cell>
          <cell r="F5444">
            <v>1050</v>
          </cell>
        </row>
        <row r="5445">
          <cell r="A5445" t="str">
            <v>28-33</v>
          </cell>
          <cell r="B5445" t="str">
            <v xml:space="preserve">Stone random rubble quarried for hand packing </v>
          </cell>
          <cell r="D5445" t="str">
            <v>Cum</v>
          </cell>
          <cell r="E5445" t="str">
            <v>28-33</v>
          </cell>
          <cell r="F5445">
            <v>777</v>
          </cell>
        </row>
        <row r="5446">
          <cell r="A5446" t="str">
            <v>28-34</v>
          </cell>
          <cell r="B5446" t="str">
            <v xml:space="preserve">Stone random quarried selected for walling </v>
          </cell>
          <cell r="D5446" t="str">
            <v>Cum</v>
          </cell>
          <cell r="E5446" t="str">
            <v>28-34</v>
          </cell>
          <cell r="F5446">
            <v>777</v>
          </cell>
        </row>
        <row r="5447">
          <cell r="A5447" t="str">
            <v>28-35</v>
          </cell>
          <cell r="B5447" t="str">
            <v>Dressed Stone (stone in block) 47 stone in cum</v>
          </cell>
          <cell r="D5447" t="str">
            <v>Cum</v>
          </cell>
          <cell r="E5447" t="str">
            <v>28-35</v>
          </cell>
          <cell r="F5447">
            <v>2750</v>
          </cell>
        </row>
        <row r="5448">
          <cell r="A5448" t="str">
            <v>28-36</v>
          </cell>
          <cell r="B5448" t="str">
            <v>Boulders for filling in crates pitching etc (packed measure)</v>
          </cell>
          <cell r="D5448" t="str">
            <v>Cum</v>
          </cell>
          <cell r="E5448" t="str">
            <v>28-36</v>
          </cell>
          <cell r="F5448">
            <v>1050</v>
          </cell>
        </row>
        <row r="5449">
          <cell r="A5449" t="str">
            <v>28-37</v>
          </cell>
          <cell r="B5449" t="str">
            <v>Mid Steel (MS) bar</v>
          </cell>
          <cell r="D5449" t="str">
            <v>Tonne</v>
          </cell>
          <cell r="E5449" t="str">
            <v>28-37</v>
          </cell>
          <cell r="F5449">
            <v>66000</v>
          </cell>
        </row>
        <row r="5450">
          <cell r="A5450" t="str">
            <v>28-38</v>
          </cell>
          <cell r="B5450" t="str">
            <v>Deformed bar grade 40</v>
          </cell>
          <cell r="D5450" t="str">
            <v>Tonne</v>
          </cell>
          <cell r="E5450" t="str">
            <v>28-38</v>
          </cell>
          <cell r="F5450">
            <v>77000</v>
          </cell>
        </row>
        <row r="5451">
          <cell r="A5451" t="str">
            <v>28-39</v>
          </cell>
          <cell r="B5451" t="str">
            <v>Deformed bar grade 60</v>
          </cell>
          <cell r="D5451" t="str">
            <v>Tonne</v>
          </cell>
          <cell r="E5451" t="str">
            <v>28-39</v>
          </cell>
          <cell r="F5451">
            <v>81600</v>
          </cell>
        </row>
        <row r="5452">
          <cell r="A5452" t="str">
            <v>28-40</v>
          </cell>
          <cell r="B5452" t="str">
            <v>High tensile carbon steel wire</v>
          </cell>
          <cell r="D5452" t="str">
            <v>Kg</v>
          </cell>
          <cell r="E5452" t="str">
            <v>28-40</v>
          </cell>
          <cell r="F5452">
            <v>149</v>
          </cell>
        </row>
        <row r="5453">
          <cell r="A5453" t="str">
            <v>28-41</v>
          </cell>
          <cell r="B5453" t="str">
            <v xml:space="preserve">MS rolled section such as joist channel angle or tee in available lenghts </v>
          </cell>
          <cell r="D5453" t="str">
            <v>Tonne</v>
          </cell>
          <cell r="E5453" t="str">
            <v>28-41</v>
          </cell>
          <cell r="F5453">
            <v>104000</v>
          </cell>
        </row>
        <row r="5454">
          <cell r="A5454" t="str">
            <v>28-42</v>
          </cell>
          <cell r="B5454" t="str">
            <v>MS rolled section such as plates for wheel runs plates plain or chequered etc</v>
          </cell>
          <cell r="D5454" t="str">
            <v>Tonne</v>
          </cell>
          <cell r="E5454" t="str">
            <v>28-42</v>
          </cell>
          <cell r="F5454">
            <v>106600</v>
          </cell>
        </row>
        <row r="5455">
          <cell r="A5455" t="str">
            <v>28-43</v>
          </cell>
          <cell r="B5455" t="str">
            <v>MS soft drawn binding wire black 14-18 SWG</v>
          </cell>
          <cell r="D5455" t="str">
            <v>Tonne</v>
          </cell>
          <cell r="E5455" t="str">
            <v>28-43</v>
          </cell>
          <cell r="F5455">
            <v>117000</v>
          </cell>
        </row>
        <row r="5456">
          <cell r="A5456" t="str">
            <v>28-44</v>
          </cell>
          <cell r="B5456" t="str">
            <v>Steel corrugated black sheeting 24 gauge</v>
          </cell>
          <cell r="D5456" t="str">
            <v>Tonne</v>
          </cell>
          <cell r="E5456" t="str">
            <v>28-44</v>
          </cell>
          <cell r="F5456">
            <v>91789</v>
          </cell>
        </row>
        <row r="5457">
          <cell r="A5457" t="str">
            <v>28-45</v>
          </cell>
          <cell r="B5457" t="str">
            <v>Steel corrugated black sheeting 22 gauge</v>
          </cell>
          <cell r="D5457" t="str">
            <v>Tonne</v>
          </cell>
          <cell r="E5457" t="str">
            <v>28-45</v>
          </cell>
          <cell r="F5457">
            <v>92937</v>
          </cell>
        </row>
        <row r="5458">
          <cell r="A5458" t="str">
            <v>28-46</v>
          </cell>
          <cell r="B5458" t="str">
            <v>Steel corrugated galvd sheeting 24 gauge of any standard size</v>
          </cell>
          <cell r="D5458" t="str">
            <v>Tonne</v>
          </cell>
          <cell r="E5458" t="str">
            <v>28-46</v>
          </cell>
          <cell r="F5458">
            <v>120040</v>
          </cell>
        </row>
        <row r="5459">
          <cell r="A5459" t="str">
            <v>28-47</v>
          </cell>
          <cell r="B5459" t="str">
            <v>Steel corrugated galvd sheeting 22 gauge of any standard size</v>
          </cell>
          <cell r="D5459" t="str">
            <v>Tonne</v>
          </cell>
          <cell r="E5459" t="str">
            <v>28-47</v>
          </cell>
          <cell r="F5459">
            <v>121537</v>
          </cell>
        </row>
        <row r="5460">
          <cell r="A5460" t="str">
            <v>28-48</v>
          </cell>
          <cell r="B5460" t="str">
            <v>Steel corrugated galvd sheeting 20 gauge of any standard size</v>
          </cell>
          <cell r="D5460" t="str">
            <v>Tonne</v>
          </cell>
          <cell r="E5460" t="str">
            <v>28-48</v>
          </cell>
          <cell r="F5460">
            <v>125589</v>
          </cell>
        </row>
        <row r="5461">
          <cell r="A5461" t="str">
            <v>28-49</v>
          </cell>
          <cell r="B5461" t="str">
            <v>Steel plain black sheeting 24 gauge of any  size</v>
          </cell>
          <cell r="D5461" t="str">
            <v>Tonne</v>
          </cell>
          <cell r="E5461" t="str">
            <v>28-49</v>
          </cell>
          <cell r="F5461">
            <v>91000</v>
          </cell>
        </row>
        <row r="5462">
          <cell r="A5462" t="str">
            <v>28-50</v>
          </cell>
          <cell r="B5462" t="str">
            <v>Steel plain galvd sheeting 24 gauge of any  size</v>
          </cell>
          <cell r="D5462" t="str">
            <v>Tonne</v>
          </cell>
          <cell r="E5462" t="str">
            <v>28-50</v>
          </cell>
          <cell r="F5462">
            <v>119600</v>
          </cell>
        </row>
        <row r="5463">
          <cell r="A5463" t="str">
            <v>28-51</v>
          </cell>
          <cell r="B5463" t="str">
            <v>Steel plain galvd sheeting 22 gauge of any  size</v>
          </cell>
          <cell r="D5463" t="str">
            <v>Tonne</v>
          </cell>
          <cell r="E5463" t="str">
            <v>28-51</v>
          </cell>
          <cell r="F5463">
            <v>120900</v>
          </cell>
        </row>
        <row r="5464">
          <cell r="A5464" t="str">
            <v>28-52</v>
          </cell>
          <cell r="B5464" t="str">
            <v>Steel plain galvd sheeting 20 gauge of any  size</v>
          </cell>
          <cell r="D5464" t="str">
            <v>Tonne</v>
          </cell>
          <cell r="E5464" t="str">
            <v>28-52</v>
          </cell>
          <cell r="F5464">
            <v>124800</v>
          </cell>
        </row>
        <row r="5465">
          <cell r="B5465" t="str">
            <v>Asbestos Sheets and Fittings</v>
          </cell>
        </row>
        <row r="5466">
          <cell r="A5466" t="str">
            <v>28-53</v>
          </cell>
          <cell r="B5466" t="str">
            <v>Asbestos cement sheets,corrugated or ribbed, of any approved make, in stock sizes.</v>
          </cell>
          <cell r="D5466" t="str">
            <v>Sqm</v>
          </cell>
          <cell r="E5466" t="str">
            <v>28-53</v>
          </cell>
          <cell r="F5466">
            <v>488</v>
          </cell>
        </row>
        <row r="5467">
          <cell r="A5467" t="str">
            <v>28-54</v>
          </cell>
          <cell r="B5467" t="str">
            <v>Asbestos cement  two piece ridging, serrated or close fitting of any approved make.</v>
          </cell>
          <cell r="D5467" t="str">
            <v>M</v>
          </cell>
          <cell r="E5467" t="str">
            <v>28-54</v>
          </cell>
          <cell r="F5467">
            <v>832</v>
          </cell>
        </row>
        <row r="5468">
          <cell r="A5468" t="str">
            <v>28-55</v>
          </cell>
          <cell r="B5468" t="str">
            <v>Asbestos cement  two piece ridging, un- serrated or  ventilating of any approved make.</v>
          </cell>
          <cell r="D5468" t="str">
            <v>M</v>
          </cell>
          <cell r="E5468" t="str">
            <v>28-55</v>
          </cell>
          <cell r="F5468">
            <v>819</v>
          </cell>
        </row>
        <row r="5469">
          <cell r="A5469" t="str">
            <v>28-56</v>
          </cell>
          <cell r="B5469" t="str">
            <v>Asbestos cement  aprons of any approved make.</v>
          </cell>
          <cell r="D5469" t="str">
            <v>M</v>
          </cell>
          <cell r="E5469" t="str">
            <v>28-56</v>
          </cell>
          <cell r="F5469">
            <v>819</v>
          </cell>
        </row>
        <row r="5470">
          <cell r="A5470" t="str">
            <v>28-57</v>
          </cell>
          <cell r="B5470" t="str">
            <v>Asbestos cement barge board or corner pieces, of any approved make.</v>
          </cell>
          <cell r="D5470" t="str">
            <v>M</v>
          </cell>
          <cell r="E5470" t="str">
            <v>28-57</v>
          </cell>
          <cell r="F5470">
            <v>832</v>
          </cell>
        </row>
        <row r="5471">
          <cell r="A5471" t="str">
            <v>28-58</v>
          </cell>
          <cell r="B5471" t="str">
            <v>Asbestos cement ridge finalss, of any approved make.</v>
          </cell>
          <cell r="D5471" t="str">
            <v>M</v>
          </cell>
          <cell r="E5471" t="str">
            <v>28-58</v>
          </cell>
          <cell r="F5471">
            <v>455</v>
          </cell>
        </row>
        <row r="5472">
          <cell r="A5472" t="str">
            <v>28-59</v>
          </cell>
          <cell r="B5472" t="str">
            <v>Asbestos cement eaves  gutters, 150 mm dia, half round (with socket or plain rebated jointed), of any approved make.</v>
          </cell>
          <cell r="D5472" t="str">
            <v>M</v>
          </cell>
          <cell r="E5472" t="str">
            <v>28-59</v>
          </cell>
          <cell r="F5472">
            <v>325</v>
          </cell>
        </row>
        <row r="5473">
          <cell r="A5473" t="str">
            <v>28-60</v>
          </cell>
          <cell r="B5473" t="str">
            <v>Asbestos cement sheets, plain 6mm thick , of any approved make, in stock sizes.</v>
          </cell>
          <cell r="D5473" t="str">
            <v>Sqm</v>
          </cell>
          <cell r="E5473" t="str">
            <v>28-60</v>
          </cell>
          <cell r="F5473">
            <v>624</v>
          </cell>
        </row>
        <row r="5474">
          <cell r="A5474" t="str">
            <v>28-61</v>
          </cell>
          <cell r="B5474" t="str">
            <v>Aluminium sheet 20 GB imported</v>
          </cell>
          <cell r="D5474" t="str">
            <v>KG</v>
          </cell>
          <cell r="E5474" t="str">
            <v>28-61</v>
          </cell>
          <cell r="F5474">
            <v>975</v>
          </cell>
        </row>
        <row r="5475">
          <cell r="A5475" t="str">
            <v>28-62</v>
          </cell>
          <cell r="B5475" t="str">
            <v>Aluminium sheet 20 GB pak made</v>
          </cell>
          <cell r="D5475" t="str">
            <v>KG</v>
          </cell>
          <cell r="E5475" t="str">
            <v>28-62</v>
          </cell>
          <cell r="F5475">
            <v>325</v>
          </cell>
        </row>
        <row r="5476">
          <cell r="A5476" t="str">
            <v>28-63</v>
          </cell>
          <cell r="B5476" t="str">
            <v>Barbed wire 12 SWG</v>
          </cell>
          <cell r="D5476" t="str">
            <v>M</v>
          </cell>
          <cell r="E5476" t="str">
            <v>28-63</v>
          </cell>
          <cell r="F5476">
            <v>25</v>
          </cell>
        </row>
        <row r="5477">
          <cell r="A5477" t="str">
            <v>28-64</v>
          </cell>
          <cell r="B5477" t="str">
            <v>Concertina GI wire 12 SWG loop dia 0.991M</v>
          </cell>
          <cell r="D5477" t="str">
            <v>M</v>
          </cell>
          <cell r="E5477" t="str">
            <v>28-64</v>
          </cell>
          <cell r="F5477">
            <v>308</v>
          </cell>
        </row>
        <row r="5478">
          <cell r="A5478" t="str">
            <v>28-65</v>
          </cell>
          <cell r="B5478" t="str">
            <v>Razor GI wire 12 SWG loop dia 0.700M</v>
          </cell>
          <cell r="D5478" t="str">
            <v>M</v>
          </cell>
          <cell r="E5478" t="str">
            <v>28-65</v>
          </cell>
          <cell r="F5478">
            <v>294</v>
          </cell>
        </row>
        <row r="5479">
          <cell r="A5479" t="str">
            <v>28-66</v>
          </cell>
          <cell r="B5479" t="str">
            <v>Razor GI wire 12 SWG loop dia 0.450M</v>
          </cell>
          <cell r="D5479" t="str">
            <v>M</v>
          </cell>
          <cell r="E5479" t="str">
            <v>28-66</v>
          </cell>
          <cell r="F5479">
            <v>208</v>
          </cell>
        </row>
        <row r="5480">
          <cell r="A5480" t="str">
            <v>28-67</v>
          </cell>
          <cell r="B5480" t="str">
            <v>U bolts 10 mm dia for roofs</v>
          </cell>
          <cell r="D5480" t="str">
            <v>C Nos</v>
          </cell>
          <cell r="E5480" t="str">
            <v>28-67</v>
          </cell>
          <cell r="F5480">
            <v>1600</v>
          </cell>
        </row>
        <row r="5481">
          <cell r="A5481" t="str">
            <v>28-68</v>
          </cell>
          <cell r="B5481" t="str">
            <v>L hook 10 mm dia for roof</v>
          </cell>
          <cell r="D5481" t="str">
            <v>C Nos</v>
          </cell>
          <cell r="E5481" t="str">
            <v>28-68</v>
          </cell>
          <cell r="F5481">
            <v>1000</v>
          </cell>
        </row>
        <row r="5482">
          <cell r="A5482" t="str">
            <v>28-69</v>
          </cell>
          <cell r="B5482" t="str">
            <v>Hoop iron</v>
          </cell>
          <cell r="D5482" t="str">
            <v>M</v>
          </cell>
          <cell r="E5482" t="str">
            <v>28-69</v>
          </cell>
          <cell r="F5482">
            <v>27</v>
          </cell>
        </row>
        <row r="5483">
          <cell r="A5483" t="str">
            <v>28-70</v>
          </cell>
          <cell r="B5483" t="str">
            <v>steel nails of any size abd gauge</v>
          </cell>
          <cell r="D5483" t="str">
            <v>KG</v>
          </cell>
          <cell r="E5483" t="str">
            <v>28-70</v>
          </cell>
          <cell r="F5483">
            <v>150</v>
          </cell>
        </row>
        <row r="5484">
          <cell r="A5484" t="str">
            <v>28-71</v>
          </cell>
          <cell r="B5484" t="str">
            <v>Expended metal XPM 38 x 44 x 2 mm (16Gauge)</v>
          </cell>
          <cell r="D5484" t="str">
            <v>Sqm</v>
          </cell>
          <cell r="E5484" t="str">
            <v>28-71</v>
          </cell>
          <cell r="F5484">
            <v>295</v>
          </cell>
        </row>
        <row r="5485">
          <cell r="A5485" t="str">
            <v>28-72</v>
          </cell>
          <cell r="B5485" t="str">
            <v xml:space="preserve"> XPM 38 x 44 x 2 mm (18Gauge)</v>
          </cell>
          <cell r="D5485" t="str">
            <v>Sqm</v>
          </cell>
          <cell r="E5485" t="str">
            <v>28-72</v>
          </cell>
          <cell r="F5485">
            <v>197</v>
          </cell>
        </row>
        <row r="5486">
          <cell r="A5486" t="str">
            <v>28-73</v>
          </cell>
          <cell r="B5486" t="str">
            <v xml:space="preserve"> XPM 38 x 25 x 2 mm (16Gauge)</v>
          </cell>
          <cell r="D5486" t="str">
            <v>Sqm</v>
          </cell>
          <cell r="E5486" t="str">
            <v>28-73</v>
          </cell>
          <cell r="F5486">
            <v>322</v>
          </cell>
        </row>
        <row r="5487">
          <cell r="A5487" t="str">
            <v>28-74</v>
          </cell>
          <cell r="B5487" t="str">
            <v xml:space="preserve"> XPM 25 x 25 x 2 mm (18Gauge)</v>
          </cell>
          <cell r="D5487" t="str">
            <v>Sqm</v>
          </cell>
          <cell r="E5487" t="str">
            <v>28-74</v>
          </cell>
          <cell r="F5487">
            <v>214</v>
          </cell>
        </row>
        <row r="5488">
          <cell r="B5488" t="str">
            <v>Scantlings</v>
          </cell>
        </row>
        <row r="5489">
          <cell r="A5489" t="str">
            <v>28-75</v>
          </cell>
          <cell r="B5489" t="str">
            <v xml:space="preserve">Scantling first class soft wood </v>
          </cell>
          <cell r="D5489" t="str">
            <v>Cum</v>
          </cell>
          <cell r="E5489" t="str">
            <v>28-75</v>
          </cell>
          <cell r="F5489">
            <v>88276</v>
          </cell>
        </row>
        <row r="5490">
          <cell r="A5490" t="str">
            <v>28-76</v>
          </cell>
          <cell r="B5490" t="str">
            <v>Scantling first class Shisham</v>
          </cell>
          <cell r="D5490" t="str">
            <v>Cum</v>
          </cell>
          <cell r="E5490" t="str">
            <v>28-76</v>
          </cell>
          <cell r="F5490">
            <v>27300</v>
          </cell>
        </row>
        <row r="5491">
          <cell r="A5491" t="str">
            <v>28-77</v>
          </cell>
          <cell r="B5491" t="str">
            <v>Scantling first class Burma teak</v>
          </cell>
          <cell r="D5491" t="str">
            <v>Cum</v>
          </cell>
          <cell r="E5491" t="str">
            <v>28-77</v>
          </cell>
          <cell r="F5491">
            <v>227500</v>
          </cell>
        </row>
        <row r="5492">
          <cell r="B5492" t="str">
            <v>Ballies</v>
          </cell>
        </row>
        <row r="5493">
          <cell r="A5493" t="str">
            <v>28-78</v>
          </cell>
          <cell r="B5493" t="str">
            <v xml:space="preserve">Ballies, 75mm to 100mm mean dia, </v>
          </cell>
          <cell r="D5493" t="str">
            <v>M</v>
          </cell>
          <cell r="E5493" t="str">
            <v>28-78</v>
          </cell>
          <cell r="F5493">
            <v>105</v>
          </cell>
        </row>
        <row r="5494">
          <cell r="A5494" t="str">
            <v>28-79</v>
          </cell>
          <cell r="B5494" t="str">
            <v xml:space="preserve">Ballies, 100mm to 150mm mean dia, </v>
          </cell>
          <cell r="D5494" t="str">
            <v>M</v>
          </cell>
          <cell r="E5494" t="str">
            <v>28-79</v>
          </cell>
          <cell r="F5494">
            <v>115</v>
          </cell>
        </row>
        <row r="5495">
          <cell r="B5495" t="str">
            <v>Sheet Glass</v>
          </cell>
        </row>
        <row r="5496">
          <cell r="A5496" t="str">
            <v>28-80</v>
          </cell>
          <cell r="B5496" t="str">
            <v>Sheet glass in squares cut to sizes as required, 3mm thick.</v>
          </cell>
          <cell r="D5496" t="str">
            <v>Sqm</v>
          </cell>
          <cell r="E5496" t="str">
            <v>28-80</v>
          </cell>
          <cell r="F5496">
            <v>367</v>
          </cell>
        </row>
        <row r="5497">
          <cell r="A5497" t="str">
            <v>28-81</v>
          </cell>
          <cell r="B5497" t="str">
            <v>Sheet glass in squares cut to sizes as required, 5mm thick.</v>
          </cell>
          <cell r="D5497" t="str">
            <v>Sqm</v>
          </cell>
          <cell r="E5497" t="str">
            <v>28-81</v>
          </cell>
          <cell r="F5497">
            <v>539</v>
          </cell>
        </row>
        <row r="5498">
          <cell r="A5498" t="str">
            <v>28-82</v>
          </cell>
          <cell r="B5498" t="str">
            <v>Sheet  glass milky 3mm thick.</v>
          </cell>
          <cell r="D5498" t="str">
            <v>Sqm</v>
          </cell>
          <cell r="E5498" t="str">
            <v>28-82</v>
          </cell>
          <cell r="F5498">
            <v>367</v>
          </cell>
        </row>
        <row r="5499">
          <cell r="A5499" t="str">
            <v>28-83</v>
          </cell>
          <cell r="B5499" t="str">
            <v>Sheet  glass tinted 5mm thick.</v>
          </cell>
          <cell r="D5499" t="str">
            <v>Sqm</v>
          </cell>
          <cell r="E5499" t="str">
            <v>28-83</v>
          </cell>
          <cell r="F5499">
            <v>786</v>
          </cell>
        </row>
        <row r="5500">
          <cell r="A5500" t="str">
            <v>28-84</v>
          </cell>
          <cell r="B5500" t="str">
            <v>Sheet  glass tinted 8mm thick.</v>
          </cell>
          <cell r="D5500" t="str">
            <v>Sqm</v>
          </cell>
          <cell r="E5500" t="str">
            <v>28-84</v>
          </cell>
          <cell r="F5500">
            <v>969</v>
          </cell>
        </row>
        <row r="5501">
          <cell r="A5501" t="str">
            <v>28-85</v>
          </cell>
          <cell r="B5501" t="str">
            <v>Sheet  glass frosted 3mm thick.</v>
          </cell>
          <cell r="D5501" t="str">
            <v>Sqm</v>
          </cell>
          <cell r="E5501" t="str">
            <v>28-85</v>
          </cell>
          <cell r="F5501">
            <v>450</v>
          </cell>
        </row>
        <row r="5502">
          <cell r="A5502" t="str">
            <v>28-86</v>
          </cell>
          <cell r="B5502" t="str">
            <v>Sheet  glass frosted 5mm thick.</v>
          </cell>
          <cell r="D5502" t="str">
            <v>Sqm</v>
          </cell>
          <cell r="E5502" t="str">
            <v>28-86</v>
          </cell>
          <cell r="F5502">
            <v>460</v>
          </cell>
        </row>
        <row r="5503">
          <cell r="A5503" t="str">
            <v>28-87</v>
          </cell>
          <cell r="B5503" t="str">
            <v>Bitumen 10-20</v>
          </cell>
          <cell r="D5503" t="str">
            <v>Tonne</v>
          </cell>
          <cell r="E5503" t="str">
            <v>28-87</v>
          </cell>
          <cell r="F5503">
            <v>87281</v>
          </cell>
        </row>
        <row r="5504">
          <cell r="A5504" t="str">
            <v>28-88</v>
          </cell>
          <cell r="B5504" t="str">
            <v>Asphalt Bitumen 60/70 or 80/100</v>
          </cell>
          <cell r="D5504" t="str">
            <v>Tonne</v>
          </cell>
          <cell r="E5504" t="str">
            <v>28-88</v>
          </cell>
          <cell r="F5504">
            <v>60120</v>
          </cell>
        </row>
        <row r="5505">
          <cell r="A5505" t="str">
            <v>28-89</v>
          </cell>
          <cell r="B5505" t="str">
            <v>Cold emulsion incl of containers</v>
          </cell>
          <cell r="D5505" t="str">
            <v>Tonne</v>
          </cell>
          <cell r="E5505" t="str">
            <v>28-89</v>
          </cell>
          <cell r="F5505">
            <v>65620</v>
          </cell>
        </row>
        <row r="5506">
          <cell r="A5506" t="str">
            <v>28-90</v>
          </cell>
          <cell r="B5506" t="str">
            <v>Coal Tar</v>
          </cell>
          <cell r="D5506" t="str">
            <v>Lit</v>
          </cell>
          <cell r="E5506" t="str">
            <v>28-90</v>
          </cell>
          <cell r="F5506">
            <v>120</v>
          </cell>
        </row>
        <row r="5507">
          <cell r="A5507" t="str">
            <v>28-91</v>
          </cell>
          <cell r="B5507" t="str">
            <v>Linseed oil raw</v>
          </cell>
          <cell r="D5507" t="str">
            <v>Lit</v>
          </cell>
          <cell r="E5507" t="str">
            <v>28-91</v>
          </cell>
          <cell r="F5507">
            <v>140</v>
          </cell>
        </row>
        <row r="5508">
          <cell r="A5508" t="str">
            <v>28-92</v>
          </cell>
          <cell r="B5508" t="str">
            <v>Oil cresote</v>
          </cell>
          <cell r="D5508" t="str">
            <v>Lit</v>
          </cell>
          <cell r="E5508" t="str">
            <v>28-92</v>
          </cell>
          <cell r="F5508">
            <v>80</v>
          </cell>
        </row>
        <row r="5509">
          <cell r="A5509" t="str">
            <v>28-93</v>
          </cell>
          <cell r="B5509" t="str">
            <v>Oil crude</v>
          </cell>
          <cell r="D5509" t="str">
            <v>Lit</v>
          </cell>
          <cell r="E5509" t="str">
            <v>28-93</v>
          </cell>
          <cell r="F5509">
            <v>55</v>
          </cell>
        </row>
        <row r="5510">
          <cell r="A5510" t="str">
            <v>28-94</v>
          </cell>
          <cell r="B5510" t="str">
            <v>Trupentine</v>
          </cell>
          <cell r="D5510" t="str">
            <v>Lit</v>
          </cell>
          <cell r="E5510" t="str">
            <v>28-94</v>
          </cell>
          <cell r="F5510">
            <v>117</v>
          </cell>
        </row>
        <row r="5511">
          <cell r="A5511" t="str">
            <v>28-95</v>
          </cell>
          <cell r="B5511" t="str">
            <v xml:space="preserve">Black japan or ordinary varnish </v>
          </cell>
          <cell r="D5511" t="str">
            <v>Lit</v>
          </cell>
          <cell r="E5511" t="str">
            <v>28-95</v>
          </cell>
          <cell r="F5511">
            <v>315</v>
          </cell>
        </row>
        <row r="5512">
          <cell r="A5512" t="str">
            <v>28-96</v>
          </cell>
          <cell r="B5512" t="str">
            <v>Bee-wax</v>
          </cell>
          <cell r="D5512" t="str">
            <v>KG</v>
          </cell>
          <cell r="E5512" t="str">
            <v>28-96</v>
          </cell>
          <cell r="F5512">
            <v>350</v>
          </cell>
        </row>
        <row r="5513">
          <cell r="A5513" t="str">
            <v>28-97</v>
          </cell>
          <cell r="B5513" t="str">
            <v>Bitumen washer</v>
          </cell>
          <cell r="D5513" t="str">
            <v>C Nos</v>
          </cell>
          <cell r="E5513" t="str">
            <v>28-97</v>
          </cell>
          <cell r="F5513">
            <v>65</v>
          </cell>
        </row>
        <row r="5514">
          <cell r="B5514" t="str">
            <v>Paint</v>
          </cell>
        </row>
        <row r="5515">
          <cell r="A5515" t="str">
            <v>28-98</v>
          </cell>
          <cell r="B5515" t="str">
            <v>Oil bound distemper</v>
          </cell>
          <cell r="D5515" t="str">
            <v>KG</v>
          </cell>
          <cell r="E5515" t="str">
            <v>28-98</v>
          </cell>
          <cell r="F5515">
            <v>195</v>
          </cell>
        </row>
        <row r="5516">
          <cell r="A5516" t="str">
            <v>28-99</v>
          </cell>
          <cell r="B5516" t="str">
            <v xml:space="preserve">Paint Synthetic Enamel </v>
          </cell>
          <cell r="D5516" t="str">
            <v>Lit</v>
          </cell>
          <cell r="E5516" t="str">
            <v>28-99</v>
          </cell>
          <cell r="F5516">
            <v>480</v>
          </cell>
        </row>
        <row r="5517">
          <cell r="A5517" t="str">
            <v>28-100</v>
          </cell>
          <cell r="B5517" t="str">
            <v>Paint plastic emulsion</v>
          </cell>
          <cell r="D5517" t="str">
            <v>Lit</v>
          </cell>
          <cell r="E5517" t="str">
            <v>28-100</v>
          </cell>
          <cell r="F5517">
            <v>481</v>
          </cell>
        </row>
        <row r="5518">
          <cell r="A5518" t="str">
            <v>28-101</v>
          </cell>
          <cell r="B5518" t="str">
            <v>Paint Aluminium</v>
          </cell>
          <cell r="D5518" t="str">
            <v>Lit</v>
          </cell>
          <cell r="E5518" t="str">
            <v>28-101</v>
          </cell>
          <cell r="F5518">
            <v>480</v>
          </cell>
        </row>
        <row r="5519">
          <cell r="A5519" t="str">
            <v>28-102</v>
          </cell>
          <cell r="B5519" t="str">
            <v>Paint weather shield resistant</v>
          </cell>
          <cell r="D5519" t="str">
            <v>Lit</v>
          </cell>
          <cell r="E5519" t="str">
            <v>28-102</v>
          </cell>
          <cell r="F5519">
            <v>535.71</v>
          </cell>
        </row>
        <row r="5520">
          <cell r="B5520" t="str">
            <v>Marble</v>
          </cell>
        </row>
        <row r="5521">
          <cell r="A5521" t="str">
            <v>28-103</v>
          </cell>
          <cell r="B5521" t="str">
            <v xml:space="preserve">Marble tiles 20 to 22mm thick light/coloured  300 x 300 mm  (except green and yellow). </v>
          </cell>
          <cell r="D5521" t="str">
            <v>Each</v>
          </cell>
          <cell r="E5521" t="str">
            <v>28-103</v>
          </cell>
          <cell r="F5521">
            <v>56</v>
          </cell>
        </row>
        <row r="5522">
          <cell r="A5522" t="str">
            <v>28-104</v>
          </cell>
          <cell r="B5522" t="str">
            <v xml:space="preserve">Marble tiles 20 to 22mm thick brilliant white colour   300 x 300 mm  </v>
          </cell>
          <cell r="D5522" t="str">
            <v>Each</v>
          </cell>
          <cell r="E5522" t="str">
            <v>28-104</v>
          </cell>
          <cell r="F5522">
            <v>225</v>
          </cell>
        </row>
        <row r="5523">
          <cell r="A5523" t="str">
            <v>28-105</v>
          </cell>
          <cell r="B5523" t="str">
            <v xml:space="preserve">Marble tiles yellow colours (Lasbela) 20 to 22mm thick </v>
          </cell>
          <cell r="D5523" t="str">
            <v>Each</v>
          </cell>
          <cell r="E5523" t="str">
            <v>28-105</v>
          </cell>
          <cell r="F5523">
            <v>105</v>
          </cell>
        </row>
        <row r="5524">
          <cell r="A5524" t="str">
            <v>28-106</v>
          </cell>
          <cell r="B5524" t="str">
            <v xml:space="preserve">Marble tiles green onxy coloured 20 to 22mm thick </v>
          </cell>
          <cell r="D5524" t="str">
            <v>Each</v>
          </cell>
          <cell r="E5524" t="str">
            <v>28-106</v>
          </cell>
          <cell r="F5524">
            <v>313</v>
          </cell>
        </row>
        <row r="5525">
          <cell r="A5525" t="str">
            <v>28-107</v>
          </cell>
          <cell r="B5525" t="str">
            <v xml:space="preserve">Marble slab light coloured 20 to 22mm thick exceeding 900 Sq CM    (except green and yellow). </v>
          </cell>
          <cell r="D5525" t="str">
            <v>Sqm</v>
          </cell>
          <cell r="E5525" t="str">
            <v>28-107</v>
          </cell>
          <cell r="F5525">
            <v>3498</v>
          </cell>
        </row>
        <row r="5526">
          <cell r="A5526" t="str">
            <v>28-108</v>
          </cell>
          <cell r="B5526" t="str">
            <v xml:space="preserve">Marble slab  20 to 22mm thick brilliant white exceeding 900 Sq CM    </v>
          </cell>
          <cell r="D5526" t="str">
            <v>Sqm</v>
          </cell>
          <cell r="E5526" t="str">
            <v>28-108</v>
          </cell>
          <cell r="F5526">
            <v>2018</v>
          </cell>
        </row>
        <row r="5527">
          <cell r="A5527" t="str">
            <v>28-109</v>
          </cell>
          <cell r="B5527" t="str">
            <v xml:space="preserve">Marble slab  20 to 22mm thick yellow colours (Lasbela) exceeding 900 Sq CM    </v>
          </cell>
          <cell r="D5527" t="str">
            <v>Sqm</v>
          </cell>
          <cell r="E5527" t="str">
            <v>28-109</v>
          </cell>
          <cell r="F5527">
            <v>4373</v>
          </cell>
        </row>
        <row r="5528">
          <cell r="A5528" t="str">
            <v>28-110</v>
          </cell>
          <cell r="B5528" t="str">
            <v xml:space="preserve">Marble slab  20 to 22mm thick  green onxy  exceeding 900 Sq CM    </v>
          </cell>
          <cell r="D5528" t="str">
            <v>Sqm</v>
          </cell>
          <cell r="E5528" t="str">
            <v>28-110</v>
          </cell>
          <cell r="F5528">
            <v>4547</v>
          </cell>
        </row>
        <row r="5529">
          <cell r="A5529" t="str">
            <v>28-111</v>
          </cell>
          <cell r="B5529" t="str">
            <v xml:space="preserve">25 mm thick  white / coulored marble slab around WHB   </v>
          </cell>
          <cell r="D5529" t="str">
            <v>Sqm</v>
          </cell>
          <cell r="E5529" t="str">
            <v>28-111</v>
          </cell>
          <cell r="F5529">
            <v>1959</v>
          </cell>
        </row>
        <row r="5530">
          <cell r="A5530" t="str">
            <v>28-112</v>
          </cell>
          <cell r="B5530" t="str">
            <v xml:space="preserve">Marble tiles 10 to 12mm thick light colour  (except green and yellow).  </v>
          </cell>
          <cell r="D5530" t="str">
            <v>Sqm</v>
          </cell>
          <cell r="E5530" t="str">
            <v>28-112</v>
          </cell>
          <cell r="F5530">
            <v>350</v>
          </cell>
        </row>
        <row r="5531">
          <cell r="A5531" t="str">
            <v>28-113</v>
          </cell>
          <cell r="B5531" t="str">
            <v>Marble tiles 10 to 12mm thick brilliant white</v>
          </cell>
          <cell r="D5531" t="str">
            <v>Sqm</v>
          </cell>
          <cell r="E5531" t="str">
            <v>28-113</v>
          </cell>
          <cell r="F5531">
            <v>1211</v>
          </cell>
        </row>
        <row r="5532">
          <cell r="A5532" t="str">
            <v>28-114</v>
          </cell>
          <cell r="B5532" t="str">
            <v>Marble tiles 10 to 12mm thick (Lasbela)</v>
          </cell>
          <cell r="D5532" t="str">
            <v>Sqm</v>
          </cell>
          <cell r="E5532" t="str">
            <v>28-114</v>
          </cell>
          <cell r="F5532">
            <v>565</v>
          </cell>
        </row>
        <row r="5533">
          <cell r="A5533" t="str">
            <v>28-115</v>
          </cell>
          <cell r="B5533" t="str">
            <v xml:space="preserve">Marble tiles 10 to 12mm thick onxy </v>
          </cell>
          <cell r="D5533" t="str">
            <v>Sqm</v>
          </cell>
          <cell r="E5533" t="str">
            <v>28-115</v>
          </cell>
          <cell r="F5533">
            <v>2421</v>
          </cell>
        </row>
        <row r="5534">
          <cell r="A5534" t="str">
            <v>28-116</v>
          </cell>
          <cell r="B5534" t="str">
            <v xml:space="preserve">Sodium silicate </v>
          </cell>
          <cell r="D5534" t="str">
            <v>Kg</v>
          </cell>
          <cell r="E5534" t="str">
            <v>28-116</v>
          </cell>
          <cell r="F5534">
            <v>180</v>
          </cell>
        </row>
        <row r="5535">
          <cell r="A5535" t="str">
            <v>28-117</v>
          </cell>
          <cell r="B5535" t="str">
            <v xml:space="preserve">Calcium carbide </v>
          </cell>
          <cell r="D5535" t="str">
            <v>Kg</v>
          </cell>
          <cell r="E5535" t="str">
            <v>28-117</v>
          </cell>
          <cell r="F5535">
            <v>200</v>
          </cell>
        </row>
        <row r="5536">
          <cell r="A5536" t="str">
            <v>28-118</v>
          </cell>
          <cell r="B5536" t="str">
            <v>Marble chips</v>
          </cell>
          <cell r="D5536" t="str">
            <v>Cum</v>
          </cell>
          <cell r="E5536" t="str">
            <v>28-118</v>
          </cell>
          <cell r="F5536">
            <v>6075</v>
          </cell>
        </row>
        <row r="5537">
          <cell r="A5537" t="str">
            <v>28-119</v>
          </cell>
          <cell r="B5537" t="str">
            <v xml:space="preserve">Sand paper </v>
          </cell>
          <cell r="D5537" t="str">
            <v>Each</v>
          </cell>
          <cell r="E5537" t="str">
            <v>28-119</v>
          </cell>
          <cell r="F5537">
            <v>12</v>
          </cell>
        </row>
        <row r="5538">
          <cell r="B5538" t="str">
            <v>Tiles</v>
          </cell>
        </row>
        <row r="5539">
          <cell r="A5539" t="str">
            <v>28-120</v>
          </cell>
          <cell r="B5539" t="str">
            <v xml:space="preserve">White light coloured glazed / non skid tiles not exc 225 Sq CM   (Pak Made). </v>
          </cell>
          <cell r="D5539" t="str">
            <v>Sqm</v>
          </cell>
          <cell r="E5539" t="str">
            <v>28-120</v>
          </cell>
          <cell r="F5539">
            <v>709</v>
          </cell>
        </row>
        <row r="5540">
          <cell r="A5540" t="str">
            <v>28-121</v>
          </cell>
          <cell r="B5540" t="str">
            <v xml:space="preserve">White light coloured glazed / non skid tiles not exc 225 Sq CM  but dark coloured printed textured   (Pak Made). </v>
          </cell>
          <cell r="D5540" t="str">
            <v>Sqm</v>
          </cell>
          <cell r="E5540" t="str">
            <v>28-121</v>
          </cell>
          <cell r="F5540">
            <v>774</v>
          </cell>
        </row>
        <row r="5541">
          <cell r="A5541" t="str">
            <v>28-122</v>
          </cell>
          <cell r="B5541" t="str">
            <v xml:space="preserve"> White light coloured glazed / non skid tiles  exc 225 Sq CM   (Pak Made). </v>
          </cell>
          <cell r="D5541" t="str">
            <v>Sqm</v>
          </cell>
          <cell r="E5541" t="str">
            <v>28-122</v>
          </cell>
          <cell r="F5541">
            <v>683</v>
          </cell>
        </row>
        <row r="5542">
          <cell r="A5542" t="str">
            <v>28-123</v>
          </cell>
          <cell r="B5542" t="str">
            <v xml:space="preserve">White light coloured glazed / non skid tiles  exc 225 Sq CM  but dark coloured printed textured   (Pak Made). </v>
          </cell>
          <cell r="D5542" t="str">
            <v>Sqm</v>
          </cell>
          <cell r="E5542" t="str">
            <v>28-123</v>
          </cell>
          <cell r="F5542">
            <v>722</v>
          </cell>
        </row>
        <row r="5543">
          <cell r="A5543" t="str">
            <v>28-124</v>
          </cell>
          <cell r="B5543" t="str">
            <v xml:space="preserve">White light coloured glazed / non skid tiles  exc 400 Sq CM but not exc 900 Sq CM  (Pak Made). </v>
          </cell>
          <cell r="D5543" t="str">
            <v>Sqm</v>
          </cell>
          <cell r="E5543" t="str">
            <v>28-124</v>
          </cell>
          <cell r="F5543">
            <v>696</v>
          </cell>
        </row>
        <row r="5544">
          <cell r="A5544" t="str">
            <v>28-125</v>
          </cell>
          <cell r="B5544" t="str">
            <v xml:space="preserve">Dark coloured printed textured tiles  exc 400 Sq CM but not exc 900 Sq CM  (Pak Made). </v>
          </cell>
          <cell r="D5544" t="str">
            <v>Sqm</v>
          </cell>
          <cell r="E5544" t="str">
            <v>28-125</v>
          </cell>
          <cell r="F5544">
            <v>754</v>
          </cell>
        </row>
        <row r="5545">
          <cell r="A5545" t="str">
            <v>28-126</v>
          </cell>
          <cell r="B5545" t="str">
            <v xml:space="preserve">White light coloured glazed / non skid tiles  exc 400 Sq CM but not exc 900 Sq CM  (Pak Made). </v>
          </cell>
          <cell r="D5545" t="str">
            <v>Sqm</v>
          </cell>
          <cell r="E5545" t="str">
            <v>28-126</v>
          </cell>
          <cell r="F5545">
            <v>793</v>
          </cell>
        </row>
        <row r="5546">
          <cell r="A5546" t="str">
            <v>28-127</v>
          </cell>
          <cell r="B5546" t="str">
            <v xml:space="preserve">Dark coloured printed textured tiles  exc 400 Sq CM but not exc 900 Sq CM  (Pak Made). </v>
          </cell>
          <cell r="D5546" t="str">
            <v>Sqm</v>
          </cell>
          <cell r="E5546" t="str">
            <v>28-127</v>
          </cell>
          <cell r="F5546">
            <v>858</v>
          </cell>
        </row>
        <row r="5547">
          <cell r="A5547" t="str">
            <v>28-128</v>
          </cell>
          <cell r="B5547" t="str">
            <v xml:space="preserve">White / light coloured glazed / non skid tiles  upto 600 Sq Cm imported (Asian orign China Malaysia Thailand or equivalent) </v>
          </cell>
          <cell r="D5547" t="str">
            <v>Sqm</v>
          </cell>
          <cell r="E5547" t="str">
            <v>28-128</v>
          </cell>
          <cell r="F5547">
            <v>1040</v>
          </cell>
        </row>
        <row r="5548">
          <cell r="A5548" t="str">
            <v>28-129</v>
          </cell>
          <cell r="B5548" t="str">
            <v xml:space="preserve">Dark coloured/Printed/textured glazed / non skid tiles  upto 600 Sq Cm imported (Asian orign China Malaysia Thailand or equivalent) </v>
          </cell>
          <cell r="D5548" t="str">
            <v>Sqm</v>
          </cell>
          <cell r="E5548" t="str">
            <v>28-129</v>
          </cell>
          <cell r="F5548">
            <v>1170</v>
          </cell>
        </row>
        <row r="5549">
          <cell r="A5549" t="str">
            <v>28-130</v>
          </cell>
          <cell r="B5549" t="str">
            <v xml:space="preserve">Glazed / non skid tiles in any Colour. Printed / textured but not exc 1000 Sq Cm imported (Asian orign China Malaysia Thailand or equivalent) </v>
          </cell>
          <cell r="D5549" t="str">
            <v>Sqm</v>
          </cell>
          <cell r="E5549" t="str">
            <v>28-130</v>
          </cell>
          <cell r="F5549">
            <v>910</v>
          </cell>
        </row>
        <row r="5550">
          <cell r="A5550" t="str">
            <v>28-131</v>
          </cell>
          <cell r="B5550" t="str">
            <v>Glazed / non skid tiles in any Colour. Printed / textured but not exc 1000 Sq Cm imported  European origin (Span or  equivalent)</v>
          </cell>
          <cell r="D5550" t="str">
            <v>Sqm</v>
          </cell>
          <cell r="E5550" t="str">
            <v>28-131</v>
          </cell>
          <cell r="F5550">
            <v>2080</v>
          </cell>
        </row>
        <row r="5551">
          <cell r="A5551" t="str">
            <v>28-132</v>
          </cell>
          <cell r="B5551" t="str">
            <v xml:space="preserve">Glazed / non skid tiles in any Colour. Printed / textured exc 1000 Sq Cm imported (Asian orign China Malaysia Thailand or equivalent) </v>
          </cell>
          <cell r="D5551" t="str">
            <v>Sqm</v>
          </cell>
          <cell r="E5551" t="str">
            <v>28-132</v>
          </cell>
          <cell r="F5551">
            <v>1235</v>
          </cell>
        </row>
        <row r="5552">
          <cell r="A5552" t="str">
            <v>28-133</v>
          </cell>
          <cell r="B5552" t="str">
            <v>Glazed / non skid tiles in any Colour. Printed / textured but exc 1000 Sq Cm imported European origin (Span or  equivalent)</v>
          </cell>
          <cell r="D5552" t="str">
            <v>Sqm</v>
          </cell>
          <cell r="E5552" t="str">
            <v>28-133</v>
          </cell>
          <cell r="F5552">
            <v>2340</v>
          </cell>
        </row>
        <row r="5553">
          <cell r="A5553" t="str">
            <v>28-134</v>
          </cell>
          <cell r="B5553" t="str">
            <v xml:space="preserve">Glazed / non skid tiles in any Colour. Printed / textured but exc 1600 Sq Cm imported (Asian orign China Malaysia Thailand or equivalent) </v>
          </cell>
          <cell r="D5553" t="str">
            <v>Sqm</v>
          </cell>
          <cell r="E5553" t="str">
            <v>28-134</v>
          </cell>
          <cell r="F5553">
            <v>1625</v>
          </cell>
        </row>
        <row r="5554">
          <cell r="A5554" t="str">
            <v>28-135</v>
          </cell>
          <cell r="B5554" t="str">
            <v>Glazed / non skid tiles in any Colour. Printed / textured but  exc 1600 Sq Cm imported  European origin (Span or  equivalent)</v>
          </cell>
          <cell r="D5554" t="str">
            <v>Sqm</v>
          </cell>
          <cell r="E5554" t="str">
            <v>28-135</v>
          </cell>
          <cell r="F5554">
            <v>2600</v>
          </cell>
        </row>
        <row r="5555">
          <cell r="A5555" t="str">
            <v>28-136</v>
          </cell>
          <cell r="B5555" t="str">
            <v>Border, glazed tiles 100mm wide, any Colour / size (except gold Colour), Pak made.</v>
          </cell>
          <cell r="D5555" t="str">
            <v>Mtr</v>
          </cell>
          <cell r="E5555" t="str">
            <v>28-136</v>
          </cell>
          <cell r="F5555">
            <v>533</v>
          </cell>
        </row>
        <row r="5556">
          <cell r="A5556" t="str">
            <v>28-137</v>
          </cell>
          <cell r="B5556" t="str">
            <v>Border, glazed tiles 75mm wide, any Colour / size (except gold Colour), imported.</v>
          </cell>
          <cell r="D5556" t="str">
            <v>Mtr</v>
          </cell>
          <cell r="E5556" t="str">
            <v>28-137</v>
          </cell>
          <cell r="F5556">
            <v>2050.52</v>
          </cell>
        </row>
        <row r="5557">
          <cell r="A5557" t="str">
            <v>28-138</v>
          </cell>
          <cell r="B5557" t="str">
            <v>Unglazed split tiles 10mm thick (light/dark Colour. Printed / textured), Pak made.</v>
          </cell>
          <cell r="D5557" t="str">
            <v>Sqm</v>
          </cell>
          <cell r="E5557" t="str">
            <v>28-138</v>
          </cell>
          <cell r="F5557">
            <v>780</v>
          </cell>
        </row>
        <row r="5558">
          <cell r="A5558" t="str">
            <v>28-139</v>
          </cell>
          <cell r="B5558" t="str">
            <v>Rough / glossy glazed double matt split tiles facing strip and chequered tiles laid on walls light Colour (Pak made).</v>
          </cell>
          <cell r="D5558" t="str">
            <v>Sqm</v>
          </cell>
          <cell r="E5558" t="str">
            <v>28-139</v>
          </cell>
          <cell r="F5558">
            <v>910</v>
          </cell>
        </row>
        <row r="5559">
          <cell r="A5559" t="str">
            <v>28-140</v>
          </cell>
          <cell r="B5559" t="str">
            <v xml:space="preserve">Glazed / non skid tiles in any Colour. Printed / textured but exc 1600 Sq Cm imported (Asian orign China Malaysia Thailand or equivalent) </v>
          </cell>
          <cell r="D5559" t="str">
            <v>Sqm</v>
          </cell>
          <cell r="E5559" t="str">
            <v>28-140</v>
          </cell>
          <cell r="F5559">
            <v>1625</v>
          </cell>
        </row>
        <row r="5560">
          <cell r="A5560" t="str">
            <v>28-141</v>
          </cell>
          <cell r="B5560" t="str">
            <v>Glazed / non skid tiles in any Colour. Printed / textured but  exc 1600 Sq Cm imported  European origin (Span or  equivalent)</v>
          </cell>
          <cell r="D5560" t="str">
            <v>Sqm</v>
          </cell>
          <cell r="E5560" t="str">
            <v>28-141</v>
          </cell>
          <cell r="F5560">
            <v>2600</v>
          </cell>
        </row>
        <row r="5561">
          <cell r="A5561" t="str">
            <v>28-142</v>
          </cell>
          <cell r="B5561" t="str">
            <v>Artifical Stone.</v>
          </cell>
          <cell r="D5561" t="str">
            <v>Sqm</v>
          </cell>
          <cell r="E5561" t="str">
            <v>28-142</v>
          </cell>
          <cell r="F5561">
            <v>420</v>
          </cell>
        </row>
        <row r="5562">
          <cell r="A5562" t="str">
            <v>28-143</v>
          </cell>
          <cell r="B5562" t="str">
            <v>Unglazed split tiles 10mm thick (light/dark Colour. Printed / textured), Pak made.</v>
          </cell>
          <cell r="D5562" t="str">
            <v>Sqm</v>
          </cell>
          <cell r="E5562" t="str">
            <v>28-143</v>
          </cell>
          <cell r="F5562">
            <v>780</v>
          </cell>
        </row>
        <row r="5563">
          <cell r="A5563" t="str">
            <v>28-144</v>
          </cell>
          <cell r="B5563" t="str">
            <v>Rough / glossy glazed double matt split tiles facing strip and chequered tiles laid on walls light Colour (Pak made).</v>
          </cell>
          <cell r="D5563" t="str">
            <v>Sqm</v>
          </cell>
          <cell r="E5563" t="str">
            <v>28-144</v>
          </cell>
          <cell r="F5563">
            <v>910</v>
          </cell>
        </row>
        <row r="5564">
          <cell r="A5564" t="str">
            <v>28-145</v>
          </cell>
          <cell r="B5564" t="str">
            <v>Mosaic tiles 200x200x20mm of white cement.</v>
          </cell>
          <cell r="D5564" t="str">
            <v>Each</v>
          </cell>
          <cell r="E5564" t="str">
            <v>28-145</v>
          </cell>
          <cell r="F5564">
            <v>21</v>
          </cell>
        </row>
        <row r="5565">
          <cell r="A5565" t="str">
            <v>28-146</v>
          </cell>
          <cell r="B5565" t="str">
            <v>Mosaic tiles 300x300x20mm of white cement.</v>
          </cell>
          <cell r="D5565" t="str">
            <v>Sqm</v>
          </cell>
          <cell r="E5565" t="str">
            <v>28-146</v>
          </cell>
          <cell r="F5565">
            <v>39</v>
          </cell>
        </row>
        <row r="5566">
          <cell r="A5566" t="str">
            <v>28-147</v>
          </cell>
          <cell r="B5566" t="str">
            <v>Mosaic tiles 200x200x20mm of ordinary cement.</v>
          </cell>
          <cell r="D5566" t="str">
            <v>Each</v>
          </cell>
          <cell r="E5566" t="str">
            <v>28-147</v>
          </cell>
          <cell r="F5566">
            <v>18</v>
          </cell>
        </row>
        <row r="5567">
          <cell r="A5567" t="str">
            <v>28-148</v>
          </cell>
          <cell r="B5567" t="str">
            <v>Mosaic tiles 300x300x20mm of ordinary cement.</v>
          </cell>
          <cell r="D5567" t="str">
            <v>Each</v>
          </cell>
          <cell r="E5567" t="str">
            <v>28-148</v>
          </cell>
          <cell r="F5567">
            <v>33</v>
          </cell>
        </row>
        <row r="5568">
          <cell r="A5568" t="str">
            <v>28-149</v>
          </cell>
          <cell r="B5568" t="str">
            <v>Rubbing and chemical polishing to mosaic tiles.</v>
          </cell>
          <cell r="D5568" t="str">
            <v>Sqm</v>
          </cell>
          <cell r="E5568" t="str">
            <v>28-149</v>
          </cell>
          <cell r="F5568">
            <v>77</v>
          </cell>
        </row>
        <row r="5569">
          <cell r="A5569" t="str">
            <v>28-150</v>
          </cell>
          <cell r="B5569" t="str">
            <v>PVC plain floor tiles, 2mm thick.</v>
          </cell>
          <cell r="D5569" t="str">
            <v>Sqm</v>
          </cell>
          <cell r="E5569" t="str">
            <v>28-150</v>
          </cell>
          <cell r="F5569">
            <v>560</v>
          </cell>
        </row>
        <row r="5570">
          <cell r="A5570" t="str">
            <v>28-151</v>
          </cell>
          <cell r="B5570" t="str">
            <v>PVC plain floor tiles, 2mm thick but textured.</v>
          </cell>
          <cell r="D5570" t="str">
            <v>Sqm</v>
          </cell>
          <cell r="E5570" t="str">
            <v>28-151</v>
          </cell>
          <cell r="F5570">
            <v>588</v>
          </cell>
        </row>
        <row r="5571">
          <cell r="A5571" t="str">
            <v>28-152</v>
          </cell>
          <cell r="B5571" t="str">
            <v>PVC plain floor tiles, 3mm thick.</v>
          </cell>
          <cell r="D5571" t="str">
            <v>Sqm</v>
          </cell>
          <cell r="E5571" t="str">
            <v>28-152</v>
          </cell>
          <cell r="F5571">
            <v>700</v>
          </cell>
        </row>
        <row r="5572">
          <cell r="A5572" t="str">
            <v>28-153</v>
          </cell>
          <cell r="B5572" t="str">
            <v>PVC plain floor tiles, 3mm thick but textured.</v>
          </cell>
          <cell r="D5572" t="str">
            <v>Sqm</v>
          </cell>
          <cell r="E5572" t="str">
            <v>28-153</v>
          </cell>
          <cell r="F5572">
            <v>728</v>
          </cell>
        </row>
        <row r="5573">
          <cell r="A5573" t="str">
            <v>28-154</v>
          </cell>
          <cell r="B5573" t="str">
            <v>PVC plain floor tiles, 5mm thick.</v>
          </cell>
          <cell r="D5573" t="str">
            <v>Sqm</v>
          </cell>
          <cell r="E5573" t="str">
            <v>28-154</v>
          </cell>
          <cell r="F5573">
            <v>1189</v>
          </cell>
        </row>
        <row r="5574">
          <cell r="A5574" t="str">
            <v>28-155</v>
          </cell>
          <cell r="B5574" t="str">
            <v>PVC floor plain sheet, 2mm thick.</v>
          </cell>
          <cell r="D5574" t="str">
            <v>Sqm</v>
          </cell>
          <cell r="E5574" t="str">
            <v>28-155</v>
          </cell>
          <cell r="F5574">
            <v>588</v>
          </cell>
        </row>
        <row r="5575">
          <cell r="A5575" t="str">
            <v>28-156</v>
          </cell>
          <cell r="B5575" t="str">
            <v>PVC floor plain sheet, 2mm thick but textured.</v>
          </cell>
          <cell r="D5575" t="str">
            <v>Sqm</v>
          </cell>
          <cell r="E5575" t="str">
            <v>28-156</v>
          </cell>
          <cell r="F5575">
            <v>602</v>
          </cell>
        </row>
        <row r="5576">
          <cell r="A5576" t="str">
            <v>28-157</v>
          </cell>
          <cell r="B5576" t="str">
            <v>PVC floor plain sheet, 3mm thick.</v>
          </cell>
          <cell r="D5576" t="str">
            <v>Sqm</v>
          </cell>
          <cell r="E5576" t="str">
            <v>28-157</v>
          </cell>
          <cell r="F5576">
            <v>728</v>
          </cell>
        </row>
        <row r="5577">
          <cell r="A5577" t="str">
            <v>28-158</v>
          </cell>
          <cell r="B5577" t="str">
            <v>PVC floor plain sheet, 3mm thick but textured.</v>
          </cell>
          <cell r="D5577" t="str">
            <v>Sqm</v>
          </cell>
          <cell r="E5577" t="str">
            <v>28-158</v>
          </cell>
          <cell r="F5577">
            <v>742</v>
          </cell>
        </row>
        <row r="5578">
          <cell r="A5578" t="str">
            <v>28-159</v>
          </cell>
          <cell r="B5578" t="str">
            <v>Anti static tiles, 3mm thick, size (300 x 300mm)</v>
          </cell>
          <cell r="D5578" t="str">
            <v>Sqm</v>
          </cell>
          <cell r="E5578" t="str">
            <v>28-159</v>
          </cell>
          <cell r="F5578">
            <v>1889</v>
          </cell>
        </row>
        <row r="5579">
          <cell r="B5579" t="str">
            <v>Paving Stone</v>
          </cell>
        </row>
        <row r="5580">
          <cell r="A5580" t="str">
            <v>28-160</v>
          </cell>
          <cell r="B5580" t="str">
            <v>Paving Stone, Coloured 50mm thick.</v>
          </cell>
          <cell r="D5580" t="str">
            <v>Sqm</v>
          </cell>
          <cell r="E5580" t="str">
            <v>28-160</v>
          </cell>
          <cell r="F5580">
            <v>588</v>
          </cell>
        </row>
        <row r="5581">
          <cell r="A5581" t="str">
            <v>28-161</v>
          </cell>
          <cell r="B5581" t="str">
            <v>Paving Stone, natural Coloured 50mm thick.</v>
          </cell>
          <cell r="D5581" t="str">
            <v>Sqm</v>
          </cell>
          <cell r="E5581" t="str">
            <v>28-161</v>
          </cell>
          <cell r="F5581">
            <v>532</v>
          </cell>
        </row>
        <row r="5582">
          <cell r="A5582" t="str">
            <v>28-162</v>
          </cell>
          <cell r="B5582" t="str">
            <v>Paving Stone, Coloured 60mm thick.</v>
          </cell>
          <cell r="D5582" t="str">
            <v>Sqm</v>
          </cell>
          <cell r="E5582" t="str">
            <v>28-162</v>
          </cell>
          <cell r="F5582">
            <v>672</v>
          </cell>
        </row>
        <row r="5583">
          <cell r="A5583" t="str">
            <v>28-163</v>
          </cell>
          <cell r="B5583" t="str">
            <v>Paving Stone, natural Coloured 60mm thick.</v>
          </cell>
          <cell r="D5583" t="str">
            <v>Sqm</v>
          </cell>
          <cell r="E5583" t="str">
            <v>28-163</v>
          </cell>
          <cell r="F5583">
            <v>616</v>
          </cell>
        </row>
        <row r="5584">
          <cell r="A5584" t="str">
            <v>28-164</v>
          </cell>
          <cell r="B5584" t="str">
            <v>Paving Stone, Red/ Black Coloured 80mm thick.</v>
          </cell>
          <cell r="D5584" t="str">
            <v>Sqm</v>
          </cell>
          <cell r="E5584" t="str">
            <v>28-164</v>
          </cell>
          <cell r="F5584">
            <v>784</v>
          </cell>
        </row>
        <row r="5585">
          <cell r="A5585" t="str">
            <v>28-165</v>
          </cell>
          <cell r="B5585" t="str">
            <v>Paving Stone, natural Coloured 80mm thick.</v>
          </cell>
          <cell r="D5585" t="str">
            <v>Sqm</v>
          </cell>
          <cell r="E5585" t="str">
            <v>28-165</v>
          </cell>
          <cell r="F5585">
            <v>728</v>
          </cell>
        </row>
        <row r="5586">
          <cell r="B5586" t="str">
            <v>Wire Netting</v>
          </cell>
        </row>
        <row r="5587">
          <cell r="A5587" t="str">
            <v>28-166</v>
          </cell>
          <cell r="B5587" t="str">
            <v>Wire Netting, iron galvd 50x50 mm mesh, 8 gauge.</v>
          </cell>
          <cell r="D5587" t="str">
            <v>Sqm</v>
          </cell>
          <cell r="E5587" t="str">
            <v>28-166</v>
          </cell>
          <cell r="F5587">
            <v>529</v>
          </cell>
        </row>
        <row r="5588">
          <cell r="A5588" t="str">
            <v>28-167</v>
          </cell>
          <cell r="B5588" t="str">
            <v>Wire Netting, iron galvd 50x50 mm mesh, 10 gauge.</v>
          </cell>
          <cell r="D5588" t="str">
            <v>Sqm</v>
          </cell>
          <cell r="E5588" t="str">
            <v>28-167</v>
          </cell>
          <cell r="F5588">
            <v>632</v>
          </cell>
        </row>
        <row r="5589">
          <cell r="A5589" t="str">
            <v>28-168</v>
          </cell>
          <cell r="B5589" t="str">
            <v>Wire Netting, iron galvd 50x50 mm mesh, 12 gauge.</v>
          </cell>
          <cell r="D5589" t="str">
            <v>Sqm</v>
          </cell>
          <cell r="E5589" t="str">
            <v>28-168</v>
          </cell>
          <cell r="F5589">
            <v>271.42</v>
          </cell>
        </row>
        <row r="5590">
          <cell r="A5590" t="str">
            <v>28-169</v>
          </cell>
          <cell r="B5590" t="str">
            <v>Wire Netting, iron galvd 50x50 mm mesh, 14 gauge.</v>
          </cell>
          <cell r="D5590" t="str">
            <v>Sqm</v>
          </cell>
          <cell r="E5590" t="str">
            <v>28-169</v>
          </cell>
          <cell r="F5590">
            <v>215</v>
          </cell>
        </row>
        <row r="5591">
          <cell r="A5591" t="str">
            <v>28-170</v>
          </cell>
          <cell r="B5591" t="str">
            <v>Wire Netting, iron galvd 40x40 mm mesh, 8 gauge.</v>
          </cell>
          <cell r="D5591" t="str">
            <v>Sqm</v>
          </cell>
          <cell r="E5591" t="str">
            <v>28-170</v>
          </cell>
          <cell r="F5591">
            <v>858.99</v>
          </cell>
        </row>
        <row r="5592">
          <cell r="A5592" t="str">
            <v>28-171</v>
          </cell>
          <cell r="B5592" t="str">
            <v>Wire Netting, iron galvd 40x40 mm mesh, 10 gauge.</v>
          </cell>
          <cell r="D5592" t="str">
            <v>Sqm</v>
          </cell>
          <cell r="E5592" t="str">
            <v>28-171</v>
          </cell>
          <cell r="F5592">
            <v>544.04999999999995</v>
          </cell>
        </row>
        <row r="5593">
          <cell r="A5593" t="str">
            <v>28-172</v>
          </cell>
          <cell r="B5593" t="str">
            <v>Wire Netting, iron galvd 40x40 mm mesh, 12 gauge.</v>
          </cell>
          <cell r="D5593" t="str">
            <v>Sqm</v>
          </cell>
          <cell r="E5593" t="str">
            <v>28-172</v>
          </cell>
          <cell r="F5593">
            <v>400.05</v>
          </cell>
        </row>
        <row r="5594">
          <cell r="A5594" t="str">
            <v>28-173</v>
          </cell>
          <cell r="B5594" t="str">
            <v>Wire Netting, iron galvd 40x40 mm mesh, 14 gauge.</v>
          </cell>
          <cell r="D5594" t="str">
            <v>Sqm</v>
          </cell>
          <cell r="E5594" t="str">
            <v>28-173</v>
          </cell>
          <cell r="F5594">
            <v>257.7</v>
          </cell>
        </row>
        <row r="5595">
          <cell r="A5595" t="str">
            <v>28-174</v>
          </cell>
          <cell r="B5595" t="str">
            <v>Wire Netting, iron galvd 25x25 mm mesh, 10 gauge.</v>
          </cell>
          <cell r="D5595" t="str">
            <v>Sqm</v>
          </cell>
          <cell r="E5595" t="str">
            <v>28-174</v>
          </cell>
          <cell r="F5595">
            <v>858.99</v>
          </cell>
        </row>
        <row r="5596">
          <cell r="A5596" t="str">
            <v>28-175</v>
          </cell>
          <cell r="B5596" t="str">
            <v>Wire Netting, iron galvd 25x25 mm mesh, 12 gauge.</v>
          </cell>
          <cell r="D5596" t="str">
            <v>Sqm</v>
          </cell>
          <cell r="E5596" t="str">
            <v>28-175</v>
          </cell>
          <cell r="F5596">
            <v>572.24</v>
          </cell>
        </row>
        <row r="5597">
          <cell r="A5597" t="str">
            <v>28-176</v>
          </cell>
          <cell r="B5597" t="str">
            <v>Wire Netting, iron galvd 25x25 mm mesh, 14 gauge.</v>
          </cell>
          <cell r="D5597" t="str">
            <v>Sqm</v>
          </cell>
          <cell r="E5597" t="str">
            <v>28-176</v>
          </cell>
          <cell r="F5597">
            <v>400.7</v>
          </cell>
        </row>
        <row r="5598">
          <cell r="A5598" t="str">
            <v>28-177</v>
          </cell>
          <cell r="B5598" t="str">
            <v>8 SWG GI wire, made in to mattress, 100x100mm.</v>
          </cell>
          <cell r="D5598" t="str">
            <v>Sqm</v>
          </cell>
          <cell r="E5598" t="str">
            <v>28-177</v>
          </cell>
          <cell r="F5598">
            <v>300.58</v>
          </cell>
        </row>
        <row r="5599">
          <cell r="A5599" t="str">
            <v>28-178</v>
          </cell>
          <cell r="B5599" t="str">
            <v>8 SWG GI wire, made in to mattress, 150x150mm.</v>
          </cell>
          <cell r="D5599" t="str">
            <v>Sqm</v>
          </cell>
          <cell r="E5599" t="str">
            <v>28-178</v>
          </cell>
          <cell r="F5599">
            <v>200</v>
          </cell>
        </row>
        <row r="5600">
          <cell r="A5600" t="str">
            <v>28-179</v>
          </cell>
          <cell r="B5600" t="str">
            <v>Iron tinned wire gauze, fly proof, 9x9 mesh. 24 gauge.</v>
          </cell>
          <cell r="D5600" t="str">
            <v>Sqm</v>
          </cell>
          <cell r="E5600" t="str">
            <v>28-179</v>
          </cell>
          <cell r="F5600">
            <v>197</v>
          </cell>
        </row>
        <row r="5601">
          <cell r="A5601" t="str">
            <v>28-180</v>
          </cell>
          <cell r="B5601" t="str">
            <v>Iron tinned wire gauze, fly proof, 9x9 mesh. 22 gauge.</v>
          </cell>
          <cell r="D5601" t="str">
            <v>Sqm</v>
          </cell>
          <cell r="E5601" t="str">
            <v>28-180</v>
          </cell>
          <cell r="F5601">
            <v>572</v>
          </cell>
        </row>
        <row r="5602">
          <cell r="A5602" t="str">
            <v>28-181</v>
          </cell>
          <cell r="B5602" t="str">
            <v>Iron tinned wire gauze, fly proof, 8x8 mesh. 22 gauge.</v>
          </cell>
          <cell r="D5602" t="str">
            <v>Sqm</v>
          </cell>
          <cell r="E5602" t="str">
            <v>28-181</v>
          </cell>
          <cell r="F5602">
            <v>508</v>
          </cell>
        </row>
        <row r="5603">
          <cell r="A5603" t="str">
            <v>28-182</v>
          </cell>
          <cell r="B5603" t="str">
            <v>Iron tinned wire gauze, fly proof, 18x18 mesh. 28 gauge.</v>
          </cell>
          <cell r="D5603" t="str">
            <v>Sqm</v>
          </cell>
          <cell r="E5603" t="str">
            <v>28-182</v>
          </cell>
          <cell r="F5603">
            <v>166</v>
          </cell>
        </row>
        <row r="5604">
          <cell r="A5604" t="str">
            <v>28-183</v>
          </cell>
          <cell r="B5604" t="str">
            <v>Iron tinned wire gauze, fly proof, 18x18 mesh. 24 gauge.</v>
          </cell>
          <cell r="D5604" t="str">
            <v>Sqm</v>
          </cell>
          <cell r="E5604" t="str">
            <v>28-183</v>
          </cell>
          <cell r="F5604">
            <v>678</v>
          </cell>
        </row>
        <row r="5605">
          <cell r="A5605" t="str">
            <v>28-184</v>
          </cell>
          <cell r="B5605" t="str">
            <v>Wire gauze plastic, 18x18 mesh</v>
          </cell>
          <cell r="D5605" t="str">
            <v>Sqm</v>
          </cell>
          <cell r="E5605" t="str">
            <v>28-184</v>
          </cell>
          <cell r="F5605">
            <v>54</v>
          </cell>
        </row>
        <row r="5606">
          <cell r="A5606" t="str">
            <v>28-185</v>
          </cell>
          <cell r="B5606" t="str">
            <v>14 SWG wire</v>
          </cell>
          <cell r="D5606" t="str">
            <v>Metre</v>
          </cell>
          <cell r="E5606" t="str">
            <v>28-185</v>
          </cell>
          <cell r="F5606">
            <v>5</v>
          </cell>
        </row>
        <row r="5607">
          <cell r="B5607" t="str">
            <v>Survey instruments</v>
          </cell>
        </row>
        <row r="5608">
          <cell r="A5608" t="str">
            <v>28-186</v>
          </cell>
          <cell r="B5608" t="str">
            <v>Leveling beam, for Rapid Run way repair all as per Drg No CEP/Misc 405.</v>
          </cell>
          <cell r="D5608" t="str">
            <v>Each</v>
          </cell>
          <cell r="E5608" t="str">
            <v>28-186</v>
          </cell>
          <cell r="F5608">
            <v>275600</v>
          </cell>
        </row>
        <row r="5609">
          <cell r="A5609" t="str">
            <v>28-187</v>
          </cell>
          <cell r="B5609" t="str">
            <v>Hoisting bar, for Rapid Run way repair all as per Drg No CEP/Misc 405.</v>
          </cell>
          <cell r="D5609" t="str">
            <v>Each</v>
          </cell>
          <cell r="E5609" t="str">
            <v>28-187</v>
          </cell>
          <cell r="F5609">
            <v>35800</v>
          </cell>
        </row>
        <row r="5610">
          <cell r="B5610" t="str">
            <v>Miscellaneous</v>
          </cell>
        </row>
        <row r="5611">
          <cell r="A5611" t="str">
            <v>28-188</v>
          </cell>
          <cell r="B5611" t="str">
            <v>Hardcore, of any approved description.</v>
          </cell>
          <cell r="D5611" t="str">
            <v>Cum</v>
          </cell>
          <cell r="E5611" t="str">
            <v>28-188</v>
          </cell>
          <cell r="F5611">
            <v>754</v>
          </cell>
        </row>
        <row r="5612">
          <cell r="A5612" t="str">
            <v>28-189</v>
          </cell>
          <cell r="B5612" t="str">
            <v>Pudlo</v>
          </cell>
          <cell r="D5612" t="str">
            <v>Kg</v>
          </cell>
          <cell r="E5612" t="str">
            <v>28-189</v>
          </cell>
          <cell r="F5612">
            <v>100</v>
          </cell>
        </row>
        <row r="5613">
          <cell r="A5613" t="str">
            <v>28-190</v>
          </cell>
          <cell r="B5613" t="str">
            <v>Plaster of Paris</v>
          </cell>
          <cell r="D5613" t="str">
            <v>Kg</v>
          </cell>
          <cell r="E5613" t="str">
            <v>28-190</v>
          </cell>
          <cell r="F5613">
            <v>15</v>
          </cell>
        </row>
        <row r="5614">
          <cell r="A5614" t="str">
            <v>28-191</v>
          </cell>
          <cell r="B5614" t="str">
            <v>Red or white lead.</v>
          </cell>
          <cell r="D5614" t="str">
            <v>Kg</v>
          </cell>
          <cell r="E5614" t="str">
            <v>28-191</v>
          </cell>
          <cell r="F5614">
            <v>150</v>
          </cell>
        </row>
        <row r="5615">
          <cell r="A5615" t="str">
            <v>28-192</v>
          </cell>
          <cell r="B5615" t="str">
            <v>Hessian cloth.</v>
          </cell>
          <cell r="D5615" t="str">
            <v>Sqm</v>
          </cell>
          <cell r="E5615" t="str">
            <v>28-192</v>
          </cell>
          <cell r="F5615">
            <v>52</v>
          </cell>
        </row>
        <row r="5616">
          <cell r="A5616" t="str">
            <v>28-193</v>
          </cell>
          <cell r="B5616" t="str">
            <v>Jute Chopped.</v>
          </cell>
          <cell r="D5616" t="str">
            <v>Kg</v>
          </cell>
          <cell r="E5616" t="str">
            <v>28-193</v>
          </cell>
          <cell r="F5616">
            <v>11</v>
          </cell>
        </row>
        <row r="5617">
          <cell r="A5617" t="str">
            <v>28-194</v>
          </cell>
          <cell r="B5617" t="str">
            <v>Lime un-slaked.</v>
          </cell>
          <cell r="D5617" t="str">
            <v>Kg</v>
          </cell>
          <cell r="E5617" t="str">
            <v>28-194</v>
          </cell>
          <cell r="F5617">
            <v>8</v>
          </cell>
        </row>
        <row r="5618">
          <cell r="A5618" t="str">
            <v>28-195</v>
          </cell>
          <cell r="B5618" t="str">
            <v>Limpet or embossed washers.</v>
          </cell>
          <cell r="D5618" t="str">
            <v>C.No</v>
          </cell>
          <cell r="E5618" t="str">
            <v>28-195</v>
          </cell>
          <cell r="F5618">
            <v>66</v>
          </cell>
        </row>
        <row r="5619">
          <cell r="A5619" t="str">
            <v>28-196</v>
          </cell>
          <cell r="B5619" t="str">
            <v>Secrews wood, steel any gauge, 13 to 25mm long.</v>
          </cell>
          <cell r="D5619" t="str">
            <v>C.No</v>
          </cell>
          <cell r="E5619" t="str">
            <v>28-196</v>
          </cell>
          <cell r="F5619">
            <v>66</v>
          </cell>
        </row>
        <row r="5620">
          <cell r="A5620" t="str">
            <v>28-197</v>
          </cell>
          <cell r="B5620" t="str">
            <v>Secrews wood, steel any gauge, 25 to 50mm long.</v>
          </cell>
          <cell r="D5620" t="str">
            <v>C.No</v>
          </cell>
          <cell r="E5620" t="str">
            <v>28-197</v>
          </cell>
          <cell r="F5620">
            <v>80</v>
          </cell>
        </row>
        <row r="5621">
          <cell r="A5621" t="str">
            <v>28-198</v>
          </cell>
          <cell r="B5621" t="str">
            <v>Secrews wood, steel any gauge, over 75mm long.</v>
          </cell>
          <cell r="D5621" t="str">
            <v>C.No</v>
          </cell>
          <cell r="E5621" t="str">
            <v>28-198</v>
          </cell>
          <cell r="F5621">
            <v>260</v>
          </cell>
        </row>
        <row r="5622">
          <cell r="A5622" t="str">
            <v>28-199</v>
          </cell>
          <cell r="B5622" t="str">
            <v>Secrews wood, steel any gauge, over 100mm long.</v>
          </cell>
          <cell r="D5622" t="str">
            <v>C.No</v>
          </cell>
          <cell r="E5622" t="str">
            <v>28-199</v>
          </cell>
          <cell r="F5622">
            <v>400</v>
          </cell>
        </row>
        <row r="5623">
          <cell r="A5623" t="str">
            <v>28-200</v>
          </cell>
          <cell r="B5623" t="str">
            <v>Secrews 100mm long brass with Rawal plug.</v>
          </cell>
          <cell r="D5623" t="str">
            <v>Each</v>
          </cell>
          <cell r="E5623" t="str">
            <v>28-200</v>
          </cell>
          <cell r="F5623">
            <v>9</v>
          </cell>
        </row>
        <row r="5624">
          <cell r="A5624" t="str">
            <v>28-201</v>
          </cell>
          <cell r="B5624" t="str">
            <v>Secrews 25mm  with Rawal plug.</v>
          </cell>
          <cell r="D5624" t="str">
            <v>Each</v>
          </cell>
          <cell r="E5624" t="str">
            <v>28-201</v>
          </cell>
          <cell r="F5624">
            <v>2.25</v>
          </cell>
        </row>
        <row r="5625">
          <cell r="A5625" t="str">
            <v>28-202</v>
          </cell>
          <cell r="B5625" t="str">
            <v>Chopped straw, (Bhoosa)</v>
          </cell>
          <cell r="D5625" t="str">
            <v>Kg</v>
          </cell>
          <cell r="E5625" t="str">
            <v>28-202</v>
          </cell>
          <cell r="F5625">
            <v>11</v>
          </cell>
        </row>
        <row r="5626">
          <cell r="B5626" t="str">
            <v>Faisal Sanitary Fittings</v>
          </cell>
        </row>
        <row r="5627">
          <cell r="B5627" t="str">
            <v>Single Lever Basin</v>
          </cell>
        </row>
        <row r="5628">
          <cell r="A5628" t="str">
            <v>28-203</v>
          </cell>
          <cell r="B5628" t="str">
            <v>Single Lever Basin Mixer (5401) Waterfall Service Chrome</v>
          </cell>
          <cell r="D5628" t="str">
            <v>Each</v>
          </cell>
          <cell r="E5628" t="str">
            <v>28-203</v>
          </cell>
          <cell r="F5628">
            <v>7040</v>
          </cell>
        </row>
        <row r="5629">
          <cell r="A5629" t="str">
            <v>28-204</v>
          </cell>
          <cell r="B5629" t="str">
            <v>Single Lever Basin Mixer (4801) Recta Service Chrome</v>
          </cell>
          <cell r="D5629" t="str">
            <v>Each</v>
          </cell>
          <cell r="E5629" t="str">
            <v>28-204</v>
          </cell>
          <cell r="F5629">
            <v>7395</v>
          </cell>
        </row>
        <row r="5630">
          <cell r="A5630" t="str">
            <v>28-205</v>
          </cell>
          <cell r="B5630" t="str">
            <v>Single Lever Basin Mixer (4601) Grace Service Chrome</v>
          </cell>
          <cell r="D5630" t="str">
            <v>Each</v>
          </cell>
          <cell r="E5630" t="str">
            <v>28-205</v>
          </cell>
          <cell r="F5630">
            <v>5715</v>
          </cell>
        </row>
        <row r="5631">
          <cell r="A5631" t="str">
            <v>28-206</v>
          </cell>
          <cell r="B5631" t="str">
            <v>Single Lever Basin Mixer (4901) Casper Service CP.</v>
          </cell>
          <cell r="D5631" t="str">
            <v>Each</v>
          </cell>
          <cell r="E5631" t="str">
            <v>28-206</v>
          </cell>
          <cell r="F5631">
            <v>6996</v>
          </cell>
        </row>
        <row r="5632">
          <cell r="A5632" t="str">
            <v>28-207</v>
          </cell>
          <cell r="B5632" t="str">
            <v>Single Lever Basin Mixer (5501) Carrera Service CP.</v>
          </cell>
          <cell r="D5632" t="str">
            <v>Each</v>
          </cell>
          <cell r="E5632" t="str">
            <v>28-207</v>
          </cell>
          <cell r="F5632">
            <v>5316</v>
          </cell>
        </row>
        <row r="5633">
          <cell r="A5633" t="str">
            <v>28-208</v>
          </cell>
          <cell r="B5633" t="str">
            <v>Single Lever Basin Mixer (7401) Artic Service CP.</v>
          </cell>
          <cell r="D5633" t="str">
            <v>Each</v>
          </cell>
          <cell r="E5633" t="str">
            <v>28-208</v>
          </cell>
          <cell r="F5633">
            <v>5225</v>
          </cell>
        </row>
        <row r="5634">
          <cell r="A5634" t="str">
            <v>28-209</v>
          </cell>
          <cell r="B5634" t="str">
            <v>Single Lever Basin Mixer (7401) Artic Service Youthful Colour.</v>
          </cell>
          <cell r="D5634" t="str">
            <v>Each</v>
          </cell>
          <cell r="E5634" t="str">
            <v>28-209</v>
          </cell>
          <cell r="F5634">
            <v>4967</v>
          </cell>
        </row>
        <row r="5635">
          <cell r="A5635" t="str">
            <v>28-210</v>
          </cell>
          <cell r="B5635" t="str">
            <v>Single Lever Basin Mixer (5701) Novia Service CP.</v>
          </cell>
          <cell r="D5635" t="str">
            <v>Each</v>
          </cell>
          <cell r="E5635" t="str">
            <v>28-210</v>
          </cell>
          <cell r="F5635">
            <v>4659</v>
          </cell>
        </row>
        <row r="5636">
          <cell r="A5636" t="str">
            <v>28-211</v>
          </cell>
          <cell r="B5636" t="str">
            <v>Single Lever Basin Mixer (2101) Excel Service CP.</v>
          </cell>
          <cell r="D5636" t="str">
            <v>Each</v>
          </cell>
          <cell r="E5636" t="str">
            <v>28-211</v>
          </cell>
          <cell r="F5636">
            <v>5242</v>
          </cell>
        </row>
        <row r="5637">
          <cell r="A5637" t="str">
            <v>28-212</v>
          </cell>
          <cell r="B5637" t="str">
            <v>Single Lever Basin Mixer (2101) Excel Service YC.</v>
          </cell>
          <cell r="D5637" t="str">
            <v>Each</v>
          </cell>
          <cell r="E5637" t="str">
            <v>28-212</v>
          </cell>
          <cell r="F5637">
            <v>4890</v>
          </cell>
        </row>
        <row r="5638">
          <cell r="A5638" t="str">
            <v>28-213</v>
          </cell>
          <cell r="B5638" t="str">
            <v>Single Lever Basin Mixer (1501) Faisal Pride CP.</v>
          </cell>
          <cell r="D5638" t="str">
            <v>Each</v>
          </cell>
          <cell r="E5638" t="str">
            <v>28-213</v>
          </cell>
          <cell r="F5638">
            <v>5525</v>
          </cell>
        </row>
        <row r="5639">
          <cell r="A5639" t="str">
            <v>28-214</v>
          </cell>
          <cell r="B5639" t="str">
            <v>Single Lever Basin Mixer (1501) Faisal Pride YC.</v>
          </cell>
          <cell r="D5639" t="str">
            <v>Each</v>
          </cell>
          <cell r="E5639" t="str">
            <v>28-214</v>
          </cell>
          <cell r="F5639">
            <v>5247</v>
          </cell>
        </row>
        <row r="5640">
          <cell r="A5640" t="str">
            <v>28-215</v>
          </cell>
          <cell r="B5640" t="str">
            <v>Single Lever Basin Mixer (3801) Solar Service CP.</v>
          </cell>
          <cell r="D5640" t="str">
            <v>Each</v>
          </cell>
          <cell r="E5640" t="str">
            <v>28-215</v>
          </cell>
          <cell r="F5640">
            <v>5327</v>
          </cell>
        </row>
        <row r="5641">
          <cell r="A5641" t="str">
            <v>28-216</v>
          </cell>
          <cell r="B5641" t="str">
            <v>Single Lever Basin Mixer (3801) Solar Service CP.</v>
          </cell>
          <cell r="D5641" t="str">
            <v>Each</v>
          </cell>
          <cell r="E5641" t="str">
            <v>28-216</v>
          </cell>
          <cell r="F5641">
            <v>5060</v>
          </cell>
        </row>
        <row r="5642">
          <cell r="A5642" t="str">
            <v>28-217</v>
          </cell>
          <cell r="B5642" t="str">
            <v>Single Lever Basin Mixer (2801) Venus/Pearl Service (Economy) CP.</v>
          </cell>
          <cell r="D5642" t="str">
            <v>Each</v>
          </cell>
          <cell r="E5642" t="str">
            <v>28-217</v>
          </cell>
          <cell r="F5642">
            <v>3922</v>
          </cell>
        </row>
        <row r="5643">
          <cell r="A5643" t="str">
            <v>28-218</v>
          </cell>
          <cell r="B5643" t="str">
            <v>Single Lever Basin Mixer (2801) Venus/Pearl Service (Economy) YC.</v>
          </cell>
          <cell r="D5643" t="str">
            <v>Each</v>
          </cell>
          <cell r="E5643" t="str">
            <v>28-218</v>
          </cell>
          <cell r="F5643">
            <v>3724</v>
          </cell>
        </row>
        <row r="5644">
          <cell r="A5644" t="str">
            <v>28-219</v>
          </cell>
          <cell r="B5644" t="str">
            <v>Single Lever Basin Mixer (2701) Indusl Service (Economy) CP.</v>
          </cell>
          <cell r="D5644" t="str">
            <v>Each</v>
          </cell>
          <cell r="E5644" t="str">
            <v>28-219</v>
          </cell>
          <cell r="F5644">
            <v>3949</v>
          </cell>
        </row>
        <row r="5645">
          <cell r="A5645" t="str">
            <v>28-220</v>
          </cell>
          <cell r="B5645" t="str">
            <v>Single Lever Basin Mixer (2701) Indusl Service (Economy) YC.</v>
          </cell>
          <cell r="D5645" t="str">
            <v>Each</v>
          </cell>
          <cell r="E5645" t="str">
            <v>28-220</v>
          </cell>
          <cell r="F5645">
            <v>3751</v>
          </cell>
        </row>
        <row r="5646">
          <cell r="A5646" t="str">
            <v>28-221</v>
          </cell>
          <cell r="B5646" t="str">
            <v>Single Lever Basin Mixer (3401) Gemini Service (Economy) CP.</v>
          </cell>
          <cell r="D5646" t="str">
            <v>Each</v>
          </cell>
          <cell r="E5646" t="str">
            <v>28-221</v>
          </cell>
          <cell r="F5646">
            <v>3922</v>
          </cell>
        </row>
        <row r="5647">
          <cell r="A5647" t="str">
            <v>28-222</v>
          </cell>
          <cell r="B5647" t="str">
            <v>Single Lever Basin Mixer (3401) Gemini Service (Economy) YC.</v>
          </cell>
          <cell r="D5647" t="str">
            <v>Each</v>
          </cell>
          <cell r="E5647" t="str">
            <v>28-222</v>
          </cell>
          <cell r="F5647">
            <v>3724</v>
          </cell>
        </row>
        <row r="5648">
          <cell r="A5648" t="str">
            <v>28-223</v>
          </cell>
          <cell r="B5648" t="str">
            <v>Single Lever Basin Mixer (3601) Aqua Service (Economy) CP.</v>
          </cell>
          <cell r="D5648" t="str">
            <v>Each</v>
          </cell>
          <cell r="E5648" t="str">
            <v>28-223</v>
          </cell>
          <cell r="F5648">
            <v>3949</v>
          </cell>
        </row>
        <row r="5649">
          <cell r="A5649" t="str">
            <v>28-224</v>
          </cell>
          <cell r="B5649" t="str">
            <v>Single Lever Basin Mixer (3601) Aqua Service (Economy) YC.</v>
          </cell>
          <cell r="D5649" t="str">
            <v>Each</v>
          </cell>
          <cell r="E5649" t="str">
            <v>28-224</v>
          </cell>
          <cell r="F5649">
            <v>3751</v>
          </cell>
        </row>
        <row r="5650">
          <cell r="A5650" t="str">
            <v>28-225</v>
          </cell>
          <cell r="B5650" t="str">
            <v>Single Lever Basin Mixer (5801) Project Service (Economy) CP.</v>
          </cell>
          <cell r="D5650" t="str">
            <v>Each</v>
          </cell>
          <cell r="E5650" t="str">
            <v>28-225</v>
          </cell>
          <cell r="F5650">
            <v>2057</v>
          </cell>
        </row>
        <row r="5651">
          <cell r="A5651" t="str">
            <v>28-226</v>
          </cell>
          <cell r="B5651" t="str">
            <v>Single Lever Basin Mixer (5801) Project Service (Economy) YC.</v>
          </cell>
          <cell r="D5651" t="str">
            <v>Each</v>
          </cell>
          <cell r="E5651" t="str">
            <v>28-226</v>
          </cell>
          <cell r="F5651">
            <v>1955</v>
          </cell>
        </row>
        <row r="5652">
          <cell r="B5652" t="str">
            <v>Basin Mixer</v>
          </cell>
        </row>
        <row r="5653">
          <cell r="A5653" t="str">
            <v>28-227</v>
          </cell>
          <cell r="B5653" t="str">
            <v>Basin Mixer (5601) Sleek Series CP.</v>
          </cell>
          <cell r="D5653" t="str">
            <v>Each</v>
          </cell>
          <cell r="E5653" t="str">
            <v>28-227</v>
          </cell>
          <cell r="F5653">
            <v>4540</v>
          </cell>
        </row>
        <row r="5654">
          <cell r="A5654" t="str">
            <v>28-228</v>
          </cell>
          <cell r="B5654" t="str">
            <v>Basin Mixer (2001) Diamond Series CP Chrome.</v>
          </cell>
          <cell r="D5654" t="str">
            <v>Each</v>
          </cell>
          <cell r="E5654" t="str">
            <v>28-228</v>
          </cell>
          <cell r="F5654">
            <v>5225</v>
          </cell>
        </row>
        <row r="5655">
          <cell r="A5655" t="str">
            <v>28-229</v>
          </cell>
          <cell r="B5655" t="str">
            <v>Basin Mixer (2001) Diamond Series YC.</v>
          </cell>
          <cell r="D5655" t="str">
            <v>Each</v>
          </cell>
          <cell r="E5655" t="str">
            <v>28-229</v>
          </cell>
          <cell r="F5655">
            <v>5226</v>
          </cell>
        </row>
        <row r="5656">
          <cell r="A5656" t="str">
            <v>28-230</v>
          </cell>
          <cell r="B5656" t="str">
            <v>Basin Mixer (3201) Royal Series CP .</v>
          </cell>
          <cell r="D5656" t="str">
            <v>Each</v>
          </cell>
          <cell r="E5656" t="str">
            <v>28-230</v>
          </cell>
          <cell r="F5656">
            <v>4961</v>
          </cell>
        </row>
        <row r="5657">
          <cell r="A5657" t="str">
            <v>28-231</v>
          </cell>
          <cell r="B5657" t="str">
            <v>Basin Mixer (3201) Royal Series YC .</v>
          </cell>
          <cell r="D5657" t="str">
            <v>Each</v>
          </cell>
          <cell r="E5657" t="str">
            <v>28-231</v>
          </cell>
          <cell r="F5657">
            <v>4714</v>
          </cell>
        </row>
        <row r="5658">
          <cell r="A5658" t="str">
            <v>28-232</v>
          </cell>
          <cell r="B5658" t="str">
            <v>Basin Mixer (3501) Admiral Series CP .</v>
          </cell>
          <cell r="D5658" t="str">
            <v>Each</v>
          </cell>
          <cell r="E5658" t="str">
            <v>28-232</v>
          </cell>
          <cell r="F5658">
            <v>5115</v>
          </cell>
        </row>
        <row r="5659">
          <cell r="A5659" t="str">
            <v>28-233</v>
          </cell>
          <cell r="B5659" t="str">
            <v>Basin Mixer (3501) Admiral Series YC .</v>
          </cell>
          <cell r="D5659" t="str">
            <v>Each</v>
          </cell>
          <cell r="E5659" t="str">
            <v>28-233</v>
          </cell>
          <cell r="F5659">
            <v>4848</v>
          </cell>
        </row>
        <row r="5660">
          <cell r="A5660" t="str">
            <v>28-234</v>
          </cell>
          <cell r="B5660" t="str">
            <v>Basin Mixer (1701) Bolan Series CP .</v>
          </cell>
          <cell r="D5660" t="str">
            <v>Each</v>
          </cell>
          <cell r="E5660" t="str">
            <v>28-234</v>
          </cell>
          <cell r="F5660">
            <v>4353</v>
          </cell>
        </row>
        <row r="5661">
          <cell r="A5661" t="str">
            <v>28-235</v>
          </cell>
          <cell r="B5661" t="str">
            <v>Basin Mixer (1701) Bolan Series YC .</v>
          </cell>
          <cell r="D5661" t="str">
            <v>Each</v>
          </cell>
          <cell r="E5661" t="str">
            <v>28-235</v>
          </cell>
          <cell r="F5661">
            <v>4023</v>
          </cell>
        </row>
        <row r="5662">
          <cell r="A5662" t="str">
            <v>28-236</v>
          </cell>
          <cell r="B5662" t="str">
            <v>Basin Mixer (1701) Bolan Rang Chrome Gold.</v>
          </cell>
          <cell r="D5662" t="str">
            <v>Each</v>
          </cell>
          <cell r="E5662" t="str">
            <v>28-236</v>
          </cell>
          <cell r="F5662">
            <v>5225</v>
          </cell>
        </row>
        <row r="5663">
          <cell r="A5663" t="str">
            <v>28-237</v>
          </cell>
          <cell r="B5663" t="str">
            <v>Basin Mixer (1401) Moon Series CP .</v>
          </cell>
          <cell r="D5663" t="str">
            <v>Each</v>
          </cell>
          <cell r="E5663" t="str">
            <v>28-237</v>
          </cell>
          <cell r="F5663">
            <v>5085</v>
          </cell>
        </row>
        <row r="5664">
          <cell r="A5664" t="str">
            <v>28-238</v>
          </cell>
          <cell r="B5664" t="str">
            <v>Basin Mixer (1401) Moon Series YC .</v>
          </cell>
          <cell r="D5664" t="str">
            <v>Each</v>
          </cell>
          <cell r="E5664" t="str">
            <v>28-238</v>
          </cell>
          <cell r="F5664">
            <v>4832</v>
          </cell>
        </row>
        <row r="5665">
          <cell r="A5665" t="str">
            <v>28-239</v>
          </cell>
          <cell r="B5665" t="str">
            <v>Basin Mixer (1901) Noble Series CP .</v>
          </cell>
          <cell r="D5665" t="str">
            <v>Each</v>
          </cell>
          <cell r="E5665" t="str">
            <v>28-239</v>
          </cell>
          <cell r="F5665">
            <v>4752</v>
          </cell>
        </row>
        <row r="5666">
          <cell r="A5666" t="str">
            <v>28-240</v>
          </cell>
          <cell r="B5666" t="str">
            <v>Basin Mixer (1901) Noble Series YC .</v>
          </cell>
          <cell r="D5666" t="str">
            <v>Each</v>
          </cell>
          <cell r="E5666" t="str">
            <v>28-240</v>
          </cell>
          <cell r="F5666">
            <v>4513</v>
          </cell>
        </row>
        <row r="5667">
          <cell r="A5667" t="str">
            <v>28-241</v>
          </cell>
          <cell r="B5667" t="str">
            <v>Basin Mixer (601) Swan Range CP .</v>
          </cell>
          <cell r="D5667" t="str">
            <v>Each</v>
          </cell>
          <cell r="E5667" t="str">
            <v>28-241</v>
          </cell>
          <cell r="F5667">
            <v>3748</v>
          </cell>
        </row>
        <row r="5668">
          <cell r="A5668" t="str">
            <v>28-242</v>
          </cell>
          <cell r="B5668" t="str">
            <v>Basin Mixer (601) Swan Range YC .</v>
          </cell>
          <cell r="D5668" t="str">
            <v>Each</v>
          </cell>
          <cell r="E5668" t="str">
            <v>28-242</v>
          </cell>
          <cell r="F5668">
            <v>3561</v>
          </cell>
        </row>
        <row r="5669">
          <cell r="A5669" t="str">
            <v>28-243</v>
          </cell>
          <cell r="B5669" t="str">
            <v>Basin Mixer (701) Victrian classic CP.</v>
          </cell>
          <cell r="D5669" t="str">
            <v>Each</v>
          </cell>
          <cell r="E5669" t="str">
            <v>28-243</v>
          </cell>
          <cell r="F5669">
            <v>2940</v>
          </cell>
        </row>
        <row r="5670">
          <cell r="A5670" t="str">
            <v>28-244</v>
          </cell>
          <cell r="B5670" t="str">
            <v>Basin Mixer (701) Victrian classic YC.</v>
          </cell>
          <cell r="D5670" t="str">
            <v>Each</v>
          </cell>
          <cell r="E5670" t="str">
            <v>28-244</v>
          </cell>
          <cell r="F5670">
            <v>2794</v>
          </cell>
        </row>
        <row r="5671">
          <cell r="A5671" t="str">
            <v>28-245</v>
          </cell>
          <cell r="B5671" t="str">
            <v>Basin Mixer (701) Victrian classic  Chrome Gold.</v>
          </cell>
          <cell r="D5671" t="str">
            <v>Each</v>
          </cell>
          <cell r="E5671" t="str">
            <v>28-245</v>
          </cell>
          <cell r="F5671">
            <v>3528</v>
          </cell>
        </row>
        <row r="5672">
          <cell r="A5672" t="str">
            <v>28-246</v>
          </cell>
          <cell r="B5672" t="str">
            <v>Basin Mixer (801) Galaxy Series CP.</v>
          </cell>
          <cell r="D5672" t="str">
            <v>Each</v>
          </cell>
          <cell r="E5672" t="str">
            <v>28-246</v>
          </cell>
          <cell r="F5672">
            <v>3773</v>
          </cell>
        </row>
        <row r="5673">
          <cell r="A5673" t="str">
            <v>28-247</v>
          </cell>
          <cell r="B5673" t="str">
            <v>Basin Mixer (801) Galaxy Series YC.</v>
          </cell>
          <cell r="D5673" t="str">
            <v>Each</v>
          </cell>
          <cell r="E5673" t="str">
            <v>28-247</v>
          </cell>
          <cell r="F5673">
            <v>3586</v>
          </cell>
        </row>
        <row r="5674">
          <cell r="A5674" t="str">
            <v>28-248</v>
          </cell>
          <cell r="B5674" t="str">
            <v>Basin Mixer (801) Galaxy Series Chrome Gold.</v>
          </cell>
          <cell r="D5674" t="str">
            <v>Each</v>
          </cell>
          <cell r="E5674" t="str">
            <v>28-248</v>
          </cell>
          <cell r="F5674">
            <v>4529</v>
          </cell>
        </row>
        <row r="5675">
          <cell r="A5675" t="str">
            <v>28-249</v>
          </cell>
          <cell r="B5675" t="str">
            <v>Basin Mixer (901) Jawel Series CP.</v>
          </cell>
          <cell r="D5675" t="str">
            <v>Each</v>
          </cell>
          <cell r="E5675" t="str">
            <v>28-249</v>
          </cell>
          <cell r="F5675">
            <v>4675</v>
          </cell>
        </row>
        <row r="5676">
          <cell r="A5676" t="str">
            <v>28-250</v>
          </cell>
          <cell r="B5676" t="str">
            <v>Basin Mixer (901) Jawel Series YC.</v>
          </cell>
          <cell r="D5676" t="str">
            <v>Each</v>
          </cell>
          <cell r="E5676" t="str">
            <v>28-250</v>
          </cell>
          <cell r="F5676">
            <v>4441</v>
          </cell>
        </row>
        <row r="5677">
          <cell r="A5677" t="str">
            <v>28-251</v>
          </cell>
          <cell r="B5677" t="str">
            <v>Basin Mixer (1001) Libra Series CP.</v>
          </cell>
          <cell r="D5677" t="str">
            <v>Each</v>
          </cell>
          <cell r="E5677" t="str">
            <v>28-251</v>
          </cell>
          <cell r="F5677">
            <v>5000</v>
          </cell>
        </row>
        <row r="5678">
          <cell r="A5678" t="str">
            <v>28-252</v>
          </cell>
          <cell r="B5678" t="str">
            <v>Basin Mixer (1001) Libra Series YC.</v>
          </cell>
          <cell r="D5678" t="str">
            <v>Each</v>
          </cell>
          <cell r="E5678" t="str">
            <v>28-252</v>
          </cell>
          <cell r="F5678">
            <v>4829</v>
          </cell>
        </row>
        <row r="5679">
          <cell r="A5679" t="str">
            <v>28-253</v>
          </cell>
          <cell r="B5679" t="str">
            <v>Basin Mixer (5001) Falcon Series CP.</v>
          </cell>
          <cell r="D5679" t="str">
            <v>Each</v>
          </cell>
          <cell r="E5679" t="str">
            <v>28-253</v>
          </cell>
          <cell r="F5679">
            <v>3809</v>
          </cell>
        </row>
        <row r="5680">
          <cell r="A5680" t="str">
            <v>28-254</v>
          </cell>
          <cell r="B5680" t="str">
            <v>Basin Mixer (5001) Falcon Series YC.</v>
          </cell>
          <cell r="D5680" t="str">
            <v>Each</v>
          </cell>
          <cell r="E5680" t="str">
            <v>28-254</v>
          </cell>
          <cell r="F5680">
            <v>3616</v>
          </cell>
        </row>
        <row r="5681">
          <cell r="A5681" t="str">
            <v>28-255</v>
          </cell>
          <cell r="B5681" t="str">
            <v>Basin Mixer (5201) Serena Series CP.</v>
          </cell>
          <cell r="D5681" t="str">
            <v>Each</v>
          </cell>
          <cell r="E5681" t="str">
            <v>28-255</v>
          </cell>
          <cell r="F5681">
            <v>3575</v>
          </cell>
        </row>
        <row r="5682">
          <cell r="A5682" t="str">
            <v>28-256</v>
          </cell>
          <cell r="B5682" t="str">
            <v>Basin Mixer (5201) Serena Series YC.</v>
          </cell>
          <cell r="D5682" t="str">
            <v>Each</v>
          </cell>
          <cell r="E5682" t="str">
            <v>28-256</v>
          </cell>
          <cell r="F5682">
            <v>3396</v>
          </cell>
        </row>
        <row r="5683">
          <cell r="A5683" t="str">
            <v>28-257</v>
          </cell>
          <cell r="B5683" t="str">
            <v>Basin Mixer (3901) Capri Series CP.</v>
          </cell>
          <cell r="D5683" t="str">
            <v>Each</v>
          </cell>
          <cell r="E5683" t="str">
            <v>28-257</v>
          </cell>
          <cell r="F5683">
            <v>3564</v>
          </cell>
        </row>
        <row r="5684">
          <cell r="A5684" t="str">
            <v>28-258</v>
          </cell>
          <cell r="B5684" t="str">
            <v>Basin Mixer (3901) Capri Series YC.</v>
          </cell>
          <cell r="D5684" t="str">
            <v>Each</v>
          </cell>
          <cell r="E5684" t="str">
            <v>28-258</v>
          </cell>
          <cell r="F5684">
            <v>3385</v>
          </cell>
        </row>
        <row r="5685">
          <cell r="A5685" t="str">
            <v>28-259</v>
          </cell>
          <cell r="B5685" t="str">
            <v>Basin Mixer (1201) Super Series CP.</v>
          </cell>
          <cell r="D5685" t="str">
            <v>Each</v>
          </cell>
          <cell r="E5685" t="str">
            <v>28-259</v>
          </cell>
          <cell r="F5685">
            <v>2750</v>
          </cell>
        </row>
        <row r="5686">
          <cell r="A5686" t="str">
            <v>28-260</v>
          </cell>
          <cell r="B5686" t="str">
            <v>Basin Mixer (1201) Super Series YC.</v>
          </cell>
          <cell r="D5686" t="str">
            <v>Each</v>
          </cell>
          <cell r="E5686" t="str">
            <v>28-260</v>
          </cell>
          <cell r="F5686">
            <v>2637</v>
          </cell>
        </row>
        <row r="5687">
          <cell r="A5687" t="str">
            <v>28-261</v>
          </cell>
          <cell r="B5687" t="str">
            <v>Basin Mixer (1301) Margalla Series CP.</v>
          </cell>
          <cell r="D5687" t="str">
            <v>Each</v>
          </cell>
          <cell r="E5687" t="str">
            <v>28-261</v>
          </cell>
          <cell r="F5687">
            <v>2442</v>
          </cell>
        </row>
        <row r="5688">
          <cell r="A5688" t="str">
            <v>28-262</v>
          </cell>
          <cell r="B5688" t="str">
            <v>Basin Mixer (1301) Margalla Series YC.</v>
          </cell>
          <cell r="D5688" t="str">
            <v>Each</v>
          </cell>
          <cell r="E5688" t="str">
            <v>28-262</v>
          </cell>
          <cell r="F5688">
            <v>2332</v>
          </cell>
        </row>
        <row r="5689">
          <cell r="A5689" t="str">
            <v>28-263</v>
          </cell>
          <cell r="B5689" t="str">
            <v>Basin Mixer (3101) Shaheen Series CP.</v>
          </cell>
          <cell r="D5689" t="str">
            <v>Each</v>
          </cell>
          <cell r="E5689" t="str">
            <v>28-263</v>
          </cell>
          <cell r="F5689">
            <v>2742</v>
          </cell>
        </row>
        <row r="5690">
          <cell r="A5690" t="str">
            <v>28-264</v>
          </cell>
          <cell r="B5690" t="str">
            <v>Basin Mixer (3101) Shaheen Series YC.</v>
          </cell>
          <cell r="D5690" t="str">
            <v>Each</v>
          </cell>
          <cell r="E5690" t="str">
            <v>28-264</v>
          </cell>
          <cell r="F5690">
            <v>2604</v>
          </cell>
        </row>
        <row r="5691">
          <cell r="A5691" t="str">
            <v>28-265</v>
          </cell>
          <cell r="B5691" t="str">
            <v>Basin Mixer (2301) Omega Series CP.</v>
          </cell>
          <cell r="D5691" t="str">
            <v>Each</v>
          </cell>
          <cell r="E5691" t="str">
            <v>28-265</v>
          </cell>
          <cell r="F5691">
            <v>2318</v>
          </cell>
        </row>
        <row r="5692">
          <cell r="A5692" t="str">
            <v>28-266</v>
          </cell>
          <cell r="B5692" t="str">
            <v>Basin Mixer (2501) Star Series CP.</v>
          </cell>
          <cell r="D5692" t="str">
            <v>Each</v>
          </cell>
          <cell r="E5692" t="str">
            <v>28-266</v>
          </cell>
          <cell r="F5692">
            <v>2360</v>
          </cell>
        </row>
        <row r="5693">
          <cell r="A5693" t="str">
            <v>28-267</v>
          </cell>
          <cell r="B5693" t="str">
            <v>Basin Mixer (2501) Star Series YC.</v>
          </cell>
          <cell r="D5693" t="str">
            <v>Each</v>
          </cell>
          <cell r="E5693" t="str">
            <v>28-267</v>
          </cell>
          <cell r="F5693">
            <v>2239</v>
          </cell>
        </row>
        <row r="5694">
          <cell r="A5694" t="str">
            <v>28-268</v>
          </cell>
          <cell r="B5694" t="str">
            <v>Basin Mixer (3701) Askari Range YC.</v>
          </cell>
          <cell r="D5694" t="str">
            <v>Each</v>
          </cell>
          <cell r="E5694" t="str">
            <v>28-268</v>
          </cell>
          <cell r="F5694">
            <v>2742</v>
          </cell>
        </row>
        <row r="5695">
          <cell r="A5695" t="str">
            <v>28-269</v>
          </cell>
          <cell r="B5695" t="str">
            <v>Basin Mixer (3001) Ocean Series YC.</v>
          </cell>
          <cell r="D5695" t="str">
            <v>Each</v>
          </cell>
          <cell r="E5695" t="str">
            <v>28-269</v>
          </cell>
          <cell r="F5695">
            <v>2318</v>
          </cell>
        </row>
        <row r="5696">
          <cell r="A5696" t="str">
            <v>28-270</v>
          </cell>
          <cell r="B5696" t="str">
            <v>Basin Mixer (5101) Project Set CP.</v>
          </cell>
          <cell r="D5696" t="str">
            <v>Each</v>
          </cell>
          <cell r="E5696" t="str">
            <v>28-270</v>
          </cell>
          <cell r="F5696">
            <v>1936</v>
          </cell>
        </row>
        <row r="5697">
          <cell r="A5697" t="str">
            <v>28-271</v>
          </cell>
          <cell r="B5697" t="str">
            <v>Basin Mixer (5101) Project Set YC.</v>
          </cell>
          <cell r="D5697" t="str">
            <v>Each</v>
          </cell>
          <cell r="E5697" t="str">
            <v>28-271</v>
          </cell>
          <cell r="F5697">
            <v>1840</v>
          </cell>
        </row>
        <row r="5698">
          <cell r="B5698" t="str">
            <v>Wall Hand / Hand Shower</v>
          </cell>
        </row>
        <row r="5699">
          <cell r="A5699" t="str">
            <v>28-272</v>
          </cell>
          <cell r="B5699" t="str">
            <v xml:space="preserve">Wall Shower / Hand Shower Type (5602) Sleek Series CP.                           </v>
          </cell>
          <cell r="D5699" t="str">
            <v>Each</v>
          </cell>
          <cell r="E5699" t="str">
            <v>28-272</v>
          </cell>
          <cell r="F5699">
            <v>6716</v>
          </cell>
        </row>
        <row r="5700">
          <cell r="A5700" t="str">
            <v>28-273</v>
          </cell>
          <cell r="B5700" t="str">
            <v xml:space="preserve">Wall Shower / Hand Shower Type (2002) Diamond Series CP.                           </v>
          </cell>
          <cell r="D5700" t="str">
            <v>Each</v>
          </cell>
          <cell r="E5700" t="str">
            <v>28-273</v>
          </cell>
          <cell r="F5700">
            <v>6991</v>
          </cell>
        </row>
        <row r="5701">
          <cell r="A5701" t="str">
            <v>28-274</v>
          </cell>
          <cell r="B5701" t="str">
            <v xml:space="preserve">Wall Shower / Hand Shower Type (2002) Diamond Series YC.                           </v>
          </cell>
          <cell r="D5701" t="str">
            <v>Each</v>
          </cell>
          <cell r="E5701" t="str">
            <v>28-274</v>
          </cell>
          <cell r="F5701">
            <v>6641</v>
          </cell>
        </row>
        <row r="5702">
          <cell r="A5702" t="str">
            <v>28-275</v>
          </cell>
          <cell r="B5702" t="str">
            <v xml:space="preserve">Wall Shower / Hand Shower Type (3202) Royal Series CP.                           </v>
          </cell>
          <cell r="D5702" t="str">
            <v>Each</v>
          </cell>
          <cell r="E5702" t="str">
            <v>28-275</v>
          </cell>
          <cell r="F5702">
            <v>6157</v>
          </cell>
        </row>
        <row r="5703">
          <cell r="A5703" t="str">
            <v>28-276</v>
          </cell>
          <cell r="B5703" t="str">
            <v xml:space="preserve">Wall Shower / Hand Shower Type (3202) Royal Series YC.                           </v>
          </cell>
          <cell r="D5703" t="str">
            <v>Each</v>
          </cell>
          <cell r="E5703" t="str">
            <v>28-276</v>
          </cell>
          <cell r="F5703">
            <v>5847</v>
          </cell>
        </row>
        <row r="5704">
          <cell r="A5704" t="str">
            <v>28-277</v>
          </cell>
          <cell r="B5704" t="str">
            <v xml:space="preserve">Wall Shower / Hand Shower Type (3502) Admiral Series CP.                           </v>
          </cell>
          <cell r="D5704" t="str">
            <v>Each</v>
          </cell>
          <cell r="E5704" t="str">
            <v>28-277</v>
          </cell>
          <cell r="F5704">
            <v>7549</v>
          </cell>
        </row>
        <row r="5705">
          <cell r="A5705" t="str">
            <v>28-278</v>
          </cell>
          <cell r="B5705" t="str">
            <v xml:space="preserve">Wall Shower / Hand Shower Type (3502) Admiral Series YC.                           </v>
          </cell>
          <cell r="D5705" t="str">
            <v>Each</v>
          </cell>
          <cell r="E5705" t="str">
            <v>28-278</v>
          </cell>
          <cell r="F5705">
            <v>7172</v>
          </cell>
        </row>
        <row r="5706">
          <cell r="A5706" t="str">
            <v>28-279</v>
          </cell>
          <cell r="B5706" t="str">
            <v xml:space="preserve">Wall Shower / Hand Shower Type (1702) Bolan Range CP.                           </v>
          </cell>
          <cell r="D5706" t="str">
            <v>Each</v>
          </cell>
          <cell r="E5706" t="str">
            <v>28-279</v>
          </cell>
          <cell r="F5706">
            <v>6144</v>
          </cell>
        </row>
        <row r="5707">
          <cell r="A5707" t="str">
            <v>28-280</v>
          </cell>
          <cell r="B5707" t="str">
            <v xml:space="preserve">Wall Shower / Hand Shower Type (1702) Bolan Range YC.                           </v>
          </cell>
          <cell r="D5707" t="str">
            <v>Each</v>
          </cell>
          <cell r="E5707" t="str">
            <v>28-280</v>
          </cell>
          <cell r="F5707">
            <v>5838</v>
          </cell>
        </row>
        <row r="5708">
          <cell r="A5708" t="str">
            <v>28-281</v>
          </cell>
          <cell r="B5708" t="str">
            <v xml:space="preserve">Wall Shower / Hand Shower Type (1702) Bolan Range Chrome Gold .                           </v>
          </cell>
          <cell r="D5708" t="str">
            <v>Each</v>
          </cell>
          <cell r="E5708" t="str">
            <v>28-281</v>
          </cell>
          <cell r="F5708">
            <v>7373</v>
          </cell>
        </row>
        <row r="5709">
          <cell r="A5709" t="str">
            <v>28-282</v>
          </cell>
          <cell r="B5709" t="str">
            <v xml:space="preserve">Wall Shower / Hand Shower Type (1402) Moon Series CP.                           </v>
          </cell>
          <cell r="D5709" t="str">
            <v>Each</v>
          </cell>
          <cell r="E5709" t="str">
            <v>28-282</v>
          </cell>
          <cell r="F5709">
            <v>5918</v>
          </cell>
        </row>
        <row r="5710">
          <cell r="A5710" t="str">
            <v>28-283</v>
          </cell>
          <cell r="B5710" t="str">
            <v xml:space="preserve">Wall Shower / Hand Shower Type (1402) Moon Series YC.                           </v>
          </cell>
          <cell r="D5710" t="str">
            <v>Each</v>
          </cell>
          <cell r="E5710" t="str">
            <v>28-283</v>
          </cell>
          <cell r="F5710">
            <v>5621</v>
          </cell>
        </row>
        <row r="5711">
          <cell r="A5711" t="str">
            <v>28-284</v>
          </cell>
          <cell r="B5711" t="str">
            <v xml:space="preserve">Wall Shower / Hand Shower Type (1902) Noble Series CP.                           </v>
          </cell>
          <cell r="D5711" t="str">
            <v>Each</v>
          </cell>
          <cell r="E5711" t="str">
            <v>28-284</v>
          </cell>
          <cell r="F5711">
            <v>5525</v>
          </cell>
        </row>
        <row r="5712">
          <cell r="A5712" t="str">
            <v>28-285</v>
          </cell>
          <cell r="B5712" t="str">
            <v xml:space="preserve">Wall Shower / Hand Shower Type (602) Swan Range CP.                           </v>
          </cell>
          <cell r="D5712" t="str">
            <v>Each</v>
          </cell>
          <cell r="E5712" t="str">
            <v>28-285</v>
          </cell>
          <cell r="F5712">
            <v>5431</v>
          </cell>
        </row>
        <row r="5713">
          <cell r="A5713" t="str">
            <v>28-286</v>
          </cell>
          <cell r="B5713" t="str">
            <v xml:space="preserve">Wall Shower / Hand Shower Type (602) Swan Range YC.                           </v>
          </cell>
          <cell r="D5713" t="str">
            <v>Each</v>
          </cell>
          <cell r="E5713" t="str">
            <v>28-286</v>
          </cell>
          <cell r="F5713">
            <v>5159</v>
          </cell>
        </row>
        <row r="5714">
          <cell r="A5714" t="str">
            <v>28-287</v>
          </cell>
          <cell r="B5714" t="str">
            <v xml:space="preserve">Wall Shower / Hand Shower Type (702) Victorian Classic CP.                           </v>
          </cell>
          <cell r="D5714" t="str">
            <v>Each</v>
          </cell>
          <cell r="E5714" t="str">
            <v>28-287</v>
          </cell>
          <cell r="F5714">
            <v>5088</v>
          </cell>
        </row>
        <row r="5715">
          <cell r="A5715" t="str">
            <v>28-288</v>
          </cell>
          <cell r="B5715" t="str">
            <v xml:space="preserve">Wall Shower / Hand Shower Type (702) Victorian Classic YC.                           </v>
          </cell>
          <cell r="D5715" t="str">
            <v>Each</v>
          </cell>
          <cell r="E5715" t="str">
            <v>28-288</v>
          </cell>
          <cell r="F5715">
            <v>4832</v>
          </cell>
        </row>
        <row r="5716">
          <cell r="A5716" t="str">
            <v>28-289</v>
          </cell>
          <cell r="B5716" t="str">
            <v xml:space="preserve">Wall Shower / Hand Shower Type (702) Victorian Classic Chrome Gold.                           </v>
          </cell>
          <cell r="D5716" t="str">
            <v>Each</v>
          </cell>
          <cell r="E5716" t="str">
            <v>28-289</v>
          </cell>
          <cell r="F5716">
            <v>6105</v>
          </cell>
        </row>
        <row r="5717">
          <cell r="A5717" t="str">
            <v>28-290</v>
          </cell>
          <cell r="B5717" t="str">
            <v xml:space="preserve">Wall Shower / Hand Shower Type (802) Galaxy Series CP.                           </v>
          </cell>
          <cell r="D5717" t="str">
            <v>Each</v>
          </cell>
          <cell r="E5717" t="str">
            <v>28-290</v>
          </cell>
          <cell r="F5717">
            <v>5376</v>
          </cell>
        </row>
        <row r="5718">
          <cell r="A5718" t="str">
            <v>28-291</v>
          </cell>
          <cell r="B5718" t="str">
            <v xml:space="preserve">Wall Shower / Hand Shower Type (802) Galaxy Series YC.                           </v>
          </cell>
          <cell r="D5718" t="str">
            <v>Each</v>
          </cell>
          <cell r="E5718" t="str">
            <v>28-291</v>
          </cell>
          <cell r="F5718">
            <v>5110</v>
          </cell>
        </row>
        <row r="5719">
          <cell r="A5719" t="str">
            <v>28-292</v>
          </cell>
          <cell r="B5719" t="str">
            <v xml:space="preserve">Wall Shower / Hand Shower Type (802) Galaxy Series Chrome Gold.                           </v>
          </cell>
          <cell r="D5719" t="str">
            <v>Each</v>
          </cell>
          <cell r="E5719" t="str">
            <v>28-292</v>
          </cell>
          <cell r="F5719">
            <v>6452</v>
          </cell>
        </row>
        <row r="5720">
          <cell r="A5720" t="str">
            <v>28-293</v>
          </cell>
          <cell r="B5720" t="str">
            <v xml:space="preserve">Wall Shower / Hand Shower Type (902) Jawel Series CP.                           </v>
          </cell>
          <cell r="D5720" t="str">
            <v>Each</v>
          </cell>
          <cell r="E5720" t="str">
            <v>28-293</v>
          </cell>
          <cell r="F5720">
            <v>5525</v>
          </cell>
        </row>
        <row r="5721">
          <cell r="A5721" t="str">
            <v>28-294</v>
          </cell>
          <cell r="B5721" t="str">
            <v xml:space="preserve">Wall Shower / Hand Shower Type (902) Jawel Series YC.                           </v>
          </cell>
          <cell r="D5721" t="str">
            <v>Each</v>
          </cell>
          <cell r="E5721" t="str">
            <v>28-294</v>
          </cell>
          <cell r="F5721">
            <v>5247</v>
          </cell>
        </row>
        <row r="5722">
          <cell r="A5722" t="str">
            <v>28-295</v>
          </cell>
          <cell r="B5722" t="str">
            <v xml:space="preserve">Wall Shower / Hand Shower Type (1002) Libra Series CP.                           </v>
          </cell>
          <cell r="D5722" t="str">
            <v>Each</v>
          </cell>
          <cell r="E5722" t="str">
            <v>28-295</v>
          </cell>
          <cell r="F5722">
            <v>6633</v>
          </cell>
        </row>
        <row r="5723">
          <cell r="A5723" t="str">
            <v>28-296</v>
          </cell>
          <cell r="B5723" t="str">
            <v xml:space="preserve">Wall Shower / Hand Shower Type (1002) Libra Series YC.                           </v>
          </cell>
          <cell r="D5723" t="str">
            <v>Each</v>
          </cell>
          <cell r="E5723" t="str">
            <v>28-296</v>
          </cell>
          <cell r="F5723">
            <v>6303</v>
          </cell>
        </row>
        <row r="5724">
          <cell r="A5724" t="str">
            <v>28-297</v>
          </cell>
          <cell r="B5724" t="str">
            <v xml:space="preserve">Wall Shower / Hand Shower Type (5002) Falcon Series CP.                           </v>
          </cell>
          <cell r="D5724" t="str">
            <v>Each</v>
          </cell>
          <cell r="E5724" t="str">
            <v>28-297</v>
          </cell>
          <cell r="F5724">
            <v>5429</v>
          </cell>
        </row>
        <row r="5725">
          <cell r="A5725" t="str">
            <v>28-298</v>
          </cell>
          <cell r="B5725" t="str">
            <v xml:space="preserve">Wall Shower / Hand Shower Type (5002) Falcon Series YC.                           </v>
          </cell>
          <cell r="D5725" t="str">
            <v>Each</v>
          </cell>
          <cell r="E5725" t="str">
            <v>28-298</v>
          </cell>
          <cell r="F5725">
            <v>5159</v>
          </cell>
        </row>
        <row r="5726">
          <cell r="A5726" t="str">
            <v>28-299</v>
          </cell>
          <cell r="B5726" t="str">
            <v xml:space="preserve">Wall Shower / Hand Shower Type (5002) Serena Series CP.                           </v>
          </cell>
          <cell r="D5726" t="str">
            <v>Each</v>
          </cell>
          <cell r="E5726" t="str">
            <v>28-299</v>
          </cell>
          <cell r="F5726">
            <v>5225</v>
          </cell>
        </row>
        <row r="5727">
          <cell r="A5727" t="str">
            <v>28-300</v>
          </cell>
          <cell r="B5727" t="str">
            <v xml:space="preserve">Wall Shower / Hand Shower Type (5002) Serena Series YC.                           </v>
          </cell>
          <cell r="D5727" t="str">
            <v>Each</v>
          </cell>
          <cell r="E5727" t="str">
            <v>28-300</v>
          </cell>
          <cell r="F5727">
            <v>4967</v>
          </cell>
        </row>
        <row r="5728">
          <cell r="A5728" t="str">
            <v>28-301</v>
          </cell>
          <cell r="B5728" t="str">
            <v xml:space="preserve">Wall Shower / Hand Shower Type (3902) Capri Series CP.                           </v>
          </cell>
          <cell r="D5728" t="str">
            <v>Each</v>
          </cell>
          <cell r="E5728" t="str">
            <v>28-301</v>
          </cell>
          <cell r="F5728">
            <v>5225</v>
          </cell>
        </row>
        <row r="5729">
          <cell r="A5729" t="str">
            <v>28-302</v>
          </cell>
          <cell r="B5729" t="str">
            <v xml:space="preserve">Wall Shower / Hand Shower Type (3902) Capri Series YC.                           </v>
          </cell>
          <cell r="D5729" t="str">
            <v>Each</v>
          </cell>
          <cell r="E5729" t="str">
            <v>28-302</v>
          </cell>
          <cell r="F5729">
            <v>4969</v>
          </cell>
        </row>
        <row r="5730">
          <cell r="A5730" t="str">
            <v>28-303</v>
          </cell>
          <cell r="B5730" t="str">
            <v xml:space="preserve">Wall Shower / Hand Shower Type (1202) Super Series CP.                           </v>
          </cell>
          <cell r="D5730" t="str">
            <v>Each</v>
          </cell>
          <cell r="E5730" t="str">
            <v>28-303</v>
          </cell>
          <cell r="F5730">
            <v>5137</v>
          </cell>
        </row>
        <row r="5731">
          <cell r="A5731" t="str">
            <v>28-304</v>
          </cell>
          <cell r="B5731" t="str">
            <v xml:space="preserve">Wall Shower / Hand Shower Type (1202) Super Series YC.                           </v>
          </cell>
          <cell r="D5731" t="str">
            <v>Each</v>
          </cell>
          <cell r="E5731" t="str">
            <v>28-304</v>
          </cell>
          <cell r="F5731">
            <v>4931</v>
          </cell>
        </row>
        <row r="5732">
          <cell r="A5732" t="str">
            <v>28-305</v>
          </cell>
          <cell r="B5732" t="str">
            <v xml:space="preserve">Wall Shower / Hand Shower Type (1302) Margalla Series CP.                           </v>
          </cell>
          <cell r="D5732" t="str">
            <v>Each</v>
          </cell>
          <cell r="E5732" t="str">
            <v>28-305</v>
          </cell>
          <cell r="F5732">
            <v>4601</v>
          </cell>
        </row>
        <row r="5733">
          <cell r="A5733" t="str">
            <v>28-306</v>
          </cell>
          <cell r="B5733" t="str">
            <v xml:space="preserve">Wall Shower / Hand Shower Type (1302) Margalla Series YC.                           </v>
          </cell>
          <cell r="D5733" t="str">
            <v>Each</v>
          </cell>
          <cell r="E5733" t="str">
            <v>28-306</v>
          </cell>
          <cell r="F5733">
            <v>4417</v>
          </cell>
        </row>
        <row r="5734">
          <cell r="A5734" t="str">
            <v>28-307</v>
          </cell>
          <cell r="B5734" t="str">
            <v xml:space="preserve">Wall Shower / Hand Shower Type (3102) Shaheen Series CP.                           </v>
          </cell>
          <cell r="D5734" t="str">
            <v>Each</v>
          </cell>
          <cell r="E5734" t="str">
            <v>28-307</v>
          </cell>
          <cell r="F5734">
            <v>4494</v>
          </cell>
        </row>
        <row r="5735">
          <cell r="A5735" t="str">
            <v>28-308</v>
          </cell>
          <cell r="B5735" t="str">
            <v xml:space="preserve">Wall Shower / Hand Shower Type (3102) Shaheen Series YC.                           </v>
          </cell>
          <cell r="D5735" t="str">
            <v>Each</v>
          </cell>
          <cell r="E5735" t="str">
            <v>28-308</v>
          </cell>
          <cell r="F5735">
            <v>4307</v>
          </cell>
        </row>
        <row r="5736">
          <cell r="A5736" t="str">
            <v>28-309</v>
          </cell>
          <cell r="B5736" t="str">
            <v xml:space="preserve">Wall Shower / Hand Shower Type (2302) Omega Series CP.                           </v>
          </cell>
          <cell r="D5736" t="str">
            <v>Each</v>
          </cell>
          <cell r="E5736" t="str">
            <v>28-309</v>
          </cell>
          <cell r="F5736">
            <v>4307</v>
          </cell>
        </row>
        <row r="5737">
          <cell r="A5737" t="str">
            <v>28-310</v>
          </cell>
          <cell r="B5737" t="str">
            <v xml:space="preserve">Wall Shower / Hand Shower Type (2502) Star Series CP.                           </v>
          </cell>
          <cell r="D5737" t="str">
            <v>Each</v>
          </cell>
          <cell r="E5737" t="str">
            <v>28-310</v>
          </cell>
          <cell r="F5737">
            <v>4529</v>
          </cell>
        </row>
        <row r="5738">
          <cell r="A5738" t="str">
            <v>28-311</v>
          </cell>
          <cell r="B5738" t="str">
            <v xml:space="preserve">Wall Shower / Hand Shower Type (2502) Star Series YC.                           </v>
          </cell>
          <cell r="D5738" t="str">
            <v>Each</v>
          </cell>
          <cell r="E5738" t="str">
            <v>28-311</v>
          </cell>
          <cell r="F5738">
            <v>4425</v>
          </cell>
        </row>
        <row r="5739">
          <cell r="A5739" t="str">
            <v>28-312</v>
          </cell>
          <cell r="B5739" t="str">
            <v xml:space="preserve">Wall Shower / Hand Shower Type (3702) Askari Range CP.                           </v>
          </cell>
          <cell r="D5739" t="str">
            <v>Each</v>
          </cell>
          <cell r="E5739" t="str">
            <v>28-312</v>
          </cell>
          <cell r="F5739">
            <v>4307</v>
          </cell>
        </row>
        <row r="5740">
          <cell r="A5740" t="str">
            <v>28-313</v>
          </cell>
          <cell r="B5740" t="str">
            <v xml:space="preserve">Wall Shower / Hand Shower Type (3002) Ocean Series CP.                           </v>
          </cell>
          <cell r="D5740" t="str">
            <v>Each</v>
          </cell>
          <cell r="E5740" t="str">
            <v>28-313</v>
          </cell>
          <cell r="F5740">
            <v>4813</v>
          </cell>
        </row>
        <row r="5741">
          <cell r="A5741" t="str">
            <v>28-314</v>
          </cell>
          <cell r="B5741" t="str">
            <v xml:space="preserve">Wall Shower / Hand Shower Type (5102) Project Set CP.                           </v>
          </cell>
          <cell r="D5741" t="str">
            <v>Each</v>
          </cell>
          <cell r="E5741" t="str">
            <v>28-314</v>
          </cell>
          <cell r="F5741">
            <v>3251</v>
          </cell>
        </row>
        <row r="5742">
          <cell r="A5742" t="str">
            <v>28-315</v>
          </cell>
          <cell r="B5742" t="str">
            <v xml:space="preserve">Wall Shower / Hand Shower Type (5102) Project Set YC.                           </v>
          </cell>
          <cell r="D5742" t="str">
            <v>Each</v>
          </cell>
          <cell r="E5742" t="str">
            <v>28-315</v>
          </cell>
          <cell r="F5742">
            <v>3088</v>
          </cell>
        </row>
        <row r="5743">
          <cell r="B5743" t="str">
            <v>Double Bib Cock</v>
          </cell>
        </row>
        <row r="5744">
          <cell r="A5744" t="str">
            <v>28-316</v>
          </cell>
          <cell r="B5744" t="str">
            <v>Double Bib Cock (5603) Sleek Series CP.</v>
          </cell>
          <cell r="D5744" t="str">
            <v>Each</v>
          </cell>
          <cell r="E5744" t="str">
            <v>28-316</v>
          </cell>
          <cell r="F5744">
            <v>1540</v>
          </cell>
        </row>
        <row r="5745">
          <cell r="A5745" t="str">
            <v>28-317</v>
          </cell>
          <cell r="B5745" t="str">
            <v>Double Bib Cock (2003) Diamond Series CP.</v>
          </cell>
          <cell r="D5745" t="str">
            <v>Each</v>
          </cell>
          <cell r="E5745" t="str">
            <v>28-317</v>
          </cell>
          <cell r="F5745">
            <v>1114</v>
          </cell>
        </row>
        <row r="5746">
          <cell r="A5746" t="str">
            <v>28-318</v>
          </cell>
          <cell r="B5746" t="str">
            <v>Double Bib Cock (2003) Diamond Series YC.</v>
          </cell>
          <cell r="D5746" t="str">
            <v>Each</v>
          </cell>
          <cell r="E5746" t="str">
            <v>28-318</v>
          </cell>
          <cell r="F5746">
            <v>1056</v>
          </cell>
        </row>
        <row r="5747">
          <cell r="A5747" t="str">
            <v>28-319</v>
          </cell>
          <cell r="B5747" t="str">
            <v>Double Bib Cock (1703) Bolan Range CP.</v>
          </cell>
          <cell r="D5747" t="str">
            <v>Each</v>
          </cell>
          <cell r="E5747" t="str">
            <v>28-319</v>
          </cell>
          <cell r="F5747">
            <v>1210</v>
          </cell>
        </row>
        <row r="5748">
          <cell r="A5748" t="str">
            <v>28-320</v>
          </cell>
          <cell r="B5748" t="str">
            <v>Double Bib Cock (1703) Bolan Range YC.</v>
          </cell>
          <cell r="D5748" t="str">
            <v>Each</v>
          </cell>
          <cell r="E5748" t="str">
            <v>28-320</v>
          </cell>
          <cell r="F5748">
            <v>1152</v>
          </cell>
        </row>
        <row r="5749">
          <cell r="A5749" t="str">
            <v>28-321</v>
          </cell>
          <cell r="B5749" t="str">
            <v>Double Bib Cock (1703) Bolan Range Chrome Gold.</v>
          </cell>
          <cell r="D5749" t="str">
            <v>Each</v>
          </cell>
          <cell r="E5749" t="str">
            <v>28-321</v>
          </cell>
          <cell r="F5749">
            <v>1452</v>
          </cell>
        </row>
        <row r="5750">
          <cell r="A5750" t="str">
            <v>28-322</v>
          </cell>
          <cell r="B5750" t="str">
            <v>Double Bib Cock (1403) Moon Series CP.</v>
          </cell>
          <cell r="D5750" t="str">
            <v>Each</v>
          </cell>
          <cell r="E5750" t="str">
            <v>28-322</v>
          </cell>
          <cell r="F5750">
            <v>1394</v>
          </cell>
        </row>
        <row r="5751">
          <cell r="A5751" t="str">
            <v>28-323</v>
          </cell>
          <cell r="B5751" t="str">
            <v>Double Bib Cock (1403) Moon Series YC.</v>
          </cell>
          <cell r="D5751" t="str">
            <v>Each</v>
          </cell>
          <cell r="E5751" t="str">
            <v>28-323</v>
          </cell>
          <cell r="F5751">
            <v>1328</v>
          </cell>
        </row>
        <row r="5752">
          <cell r="A5752" t="str">
            <v>28-324</v>
          </cell>
          <cell r="B5752" t="str">
            <v>Double Bib Cock (603) Swan Range CP.</v>
          </cell>
          <cell r="D5752" t="str">
            <v>Each</v>
          </cell>
          <cell r="E5752" t="str">
            <v>28-324</v>
          </cell>
          <cell r="F5752">
            <v>1100</v>
          </cell>
        </row>
        <row r="5753">
          <cell r="A5753" t="str">
            <v>28-325</v>
          </cell>
          <cell r="B5753" t="str">
            <v>Double Bib Cock (603) Swan Range YC.</v>
          </cell>
          <cell r="D5753" t="str">
            <v>Each</v>
          </cell>
          <cell r="E5753" t="str">
            <v>28-325</v>
          </cell>
          <cell r="F5753">
            <v>1045</v>
          </cell>
        </row>
        <row r="5754">
          <cell r="A5754" t="str">
            <v>28-326</v>
          </cell>
          <cell r="B5754" t="str">
            <v>Double Bib Cock (1003) Libra Series CP.</v>
          </cell>
          <cell r="D5754" t="str">
            <v>Each</v>
          </cell>
          <cell r="E5754" t="str">
            <v>28-326</v>
          </cell>
          <cell r="F5754">
            <v>1337</v>
          </cell>
        </row>
        <row r="5755">
          <cell r="A5755" t="str">
            <v>28-327</v>
          </cell>
          <cell r="B5755" t="str">
            <v>Double Bib Cock (1003) Libra Series YC.</v>
          </cell>
          <cell r="D5755" t="str">
            <v>Each</v>
          </cell>
          <cell r="E5755" t="str">
            <v>28-327</v>
          </cell>
          <cell r="F5755">
            <v>1320</v>
          </cell>
        </row>
        <row r="5756">
          <cell r="A5756" t="str">
            <v>28-328</v>
          </cell>
          <cell r="B5756" t="str">
            <v>Double Bib Cock (5003) Falcon Series CP.</v>
          </cell>
          <cell r="D5756" t="str">
            <v>Each</v>
          </cell>
          <cell r="E5756" t="str">
            <v>28-328</v>
          </cell>
          <cell r="F5756">
            <v>1040</v>
          </cell>
        </row>
        <row r="5757">
          <cell r="A5757" t="str">
            <v>28-329</v>
          </cell>
          <cell r="B5757" t="str">
            <v>Double Bib Cock (5003) Falcon Series YC.</v>
          </cell>
          <cell r="D5757" t="str">
            <v>Each</v>
          </cell>
          <cell r="E5757" t="str">
            <v>28-329</v>
          </cell>
          <cell r="F5757">
            <v>990</v>
          </cell>
        </row>
        <row r="5758">
          <cell r="A5758" t="str">
            <v>28-330</v>
          </cell>
          <cell r="B5758" t="str">
            <v>Double Bib Cock (3903) Capri Series CP.</v>
          </cell>
          <cell r="D5758" t="str">
            <v>Each</v>
          </cell>
          <cell r="E5758" t="str">
            <v>28-330</v>
          </cell>
          <cell r="F5758">
            <v>1009</v>
          </cell>
        </row>
        <row r="5759">
          <cell r="A5759" t="str">
            <v>28-331</v>
          </cell>
          <cell r="B5759" t="str">
            <v>Double Bib Cock (3903) Capri Series YC.</v>
          </cell>
          <cell r="D5759" t="str">
            <v>Each</v>
          </cell>
          <cell r="E5759" t="str">
            <v>28-331</v>
          </cell>
          <cell r="F5759">
            <v>982</v>
          </cell>
        </row>
        <row r="5760">
          <cell r="A5760" t="str">
            <v>28-332</v>
          </cell>
          <cell r="B5760" t="str">
            <v>Double Bib Cock Rectangular (1203) Super Series CP.</v>
          </cell>
          <cell r="D5760" t="str">
            <v>Each</v>
          </cell>
          <cell r="E5760" t="str">
            <v>28-332</v>
          </cell>
          <cell r="F5760">
            <v>1045</v>
          </cell>
        </row>
        <row r="5761">
          <cell r="A5761" t="str">
            <v>28-333</v>
          </cell>
          <cell r="B5761" t="str">
            <v>Double Bib Cock Rectangular (1203) Super Series YC.</v>
          </cell>
          <cell r="D5761" t="str">
            <v>Each</v>
          </cell>
          <cell r="E5761" t="str">
            <v>28-333</v>
          </cell>
          <cell r="F5761">
            <v>996</v>
          </cell>
        </row>
        <row r="5762">
          <cell r="A5762" t="str">
            <v>28-334</v>
          </cell>
          <cell r="B5762" t="str">
            <v>Double Bib Cock Rectangular (2303) Omega Series CP.</v>
          </cell>
          <cell r="D5762" t="str">
            <v>Each</v>
          </cell>
          <cell r="E5762" t="str">
            <v>28-334</v>
          </cell>
          <cell r="F5762">
            <v>982</v>
          </cell>
        </row>
        <row r="5763">
          <cell r="A5763" t="str">
            <v>28-335</v>
          </cell>
          <cell r="B5763" t="str">
            <v>Double Bib Cock (3003) Ocean Series CP.</v>
          </cell>
          <cell r="D5763" t="str">
            <v>Each</v>
          </cell>
          <cell r="E5763" t="str">
            <v>28-335</v>
          </cell>
          <cell r="F5763">
            <v>1064</v>
          </cell>
        </row>
        <row r="5764">
          <cell r="A5764" t="str">
            <v>28-336</v>
          </cell>
          <cell r="B5764" t="str">
            <v>Double Bib Cock (5103) Project Set CP.</v>
          </cell>
          <cell r="D5764" t="str">
            <v>Each</v>
          </cell>
          <cell r="E5764" t="str">
            <v>28-336</v>
          </cell>
          <cell r="F5764">
            <v>877</v>
          </cell>
        </row>
        <row r="5765">
          <cell r="A5765" t="str">
            <v>28-337</v>
          </cell>
          <cell r="B5765" t="str">
            <v>Double Bib Cock (5103) Project Set YC.</v>
          </cell>
          <cell r="D5765" t="str">
            <v>Each</v>
          </cell>
          <cell r="E5765" t="str">
            <v>28-337</v>
          </cell>
          <cell r="F5765">
            <v>836</v>
          </cell>
        </row>
        <row r="5766">
          <cell r="B5766" t="str">
            <v>Sink Mixers</v>
          </cell>
        </row>
        <row r="5767">
          <cell r="A5767" t="str">
            <v>28-338</v>
          </cell>
          <cell r="B5767" t="str">
            <v>Sink Mixer (700) Victorian CP.</v>
          </cell>
          <cell r="D5767" t="str">
            <v>Each</v>
          </cell>
          <cell r="E5767" t="str">
            <v>28-338</v>
          </cell>
          <cell r="F5767">
            <v>2239</v>
          </cell>
        </row>
        <row r="5768">
          <cell r="A5768" t="str">
            <v>28-339</v>
          </cell>
          <cell r="B5768" t="str">
            <v>Sink Mixer (700) Victorian YC.</v>
          </cell>
          <cell r="D5768" t="str">
            <v>Each</v>
          </cell>
          <cell r="E5768" t="str">
            <v>28-339</v>
          </cell>
          <cell r="F5768">
            <v>2277</v>
          </cell>
        </row>
        <row r="5769">
          <cell r="A5769" t="str">
            <v>28-340</v>
          </cell>
          <cell r="B5769" t="str">
            <v>Sink Mixer (800) Galaxy CP.</v>
          </cell>
          <cell r="D5769" t="str">
            <v>Each</v>
          </cell>
          <cell r="E5769" t="str">
            <v>28-340</v>
          </cell>
          <cell r="F5769">
            <v>3402</v>
          </cell>
        </row>
        <row r="5770">
          <cell r="A5770" t="str">
            <v>28-341</v>
          </cell>
          <cell r="B5770" t="str">
            <v>Sink Mixer (800) Galaxy YC.</v>
          </cell>
          <cell r="D5770" t="str">
            <v>Each</v>
          </cell>
          <cell r="E5770" t="str">
            <v>28-341</v>
          </cell>
          <cell r="F5770">
            <v>3176</v>
          </cell>
        </row>
        <row r="5771">
          <cell r="A5771" t="str">
            <v>28-342</v>
          </cell>
          <cell r="B5771" t="str">
            <v>Sink Mixer (900) Jawel CP.</v>
          </cell>
          <cell r="D5771" t="str">
            <v>Each</v>
          </cell>
          <cell r="E5771" t="str">
            <v>28-342</v>
          </cell>
          <cell r="F5771">
            <v>3856</v>
          </cell>
        </row>
        <row r="5772">
          <cell r="A5772" t="str">
            <v>28-343</v>
          </cell>
          <cell r="B5772" t="str">
            <v>Sink Mixer (900) Jawel YC.</v>
          </cell>
          <cell r="D5772" t="str">
            <v>Each</v>
          </cell>
          <cell r="E5772" t="str">
            <v>28-343</v>
          </cell>
          <cell r="F5772">
            <v>3594</v>
          </cell>
        </row>
        <row r="5773">
          <cell r="A5773" t="str">
            <v>28-344</v>
          </cell>
          <cell r="B5773" t="str">
            <v>Sink Mixer (Quarter Round) (1100) Bolan CP.</v>
          </cell>
          <cell r="D5773" t="str">
            <v>Each</v>
          </cell>
          <cell r="E5773" t="str">
            <v>28-344</v>
          </cell>
          <cell r="F5773">
            <v>3913</v>
          </cell>
        </row>
        <row r="5774">
          <cell r="A5774" t="str">
            <v>28-345</v>
          </cell>
          <cell r="B5774" t="str">
            <v>Sink Mixer (Quarter Round) (1100) Bolan YC.</v>
          </cell>
          <cell r="D5774" t="str">
            <v>Each</v>
          </cell>
          <cell r="E5774" t="str">
            <v>28-345</v>
          </cell>
          <cell r="F5774">
            <v>3655</v>
          </cell>
        </row>
        <row r="5775">
          <cell r="A5775" t="str">
            <v>28-346</v>
          </cell>
          <cell r="B5775" t="str">
            <v>Sink Mixer (1300) Margalla CP.</v>
          </cell>
          <cell r="D5775" t="str">
            <v>Each</v>
          </cell>
          <cell r="E5775" t="str">
            <v>28-346</v>
          </cell>
          <cell r="F5775">
            <v>2626</v>
          </cell>
        </row>
        <row r="5776">
          <cell r="A5776" t="str">
            <v>28-347</v>
          </cell>
          <cell r="B5776" t="str">
            <v>Sink Mixer (1300)  Margalla  YC.</v>
          </cell>
          <cell r="D5776" t="str">
            <v>Each</v>
          </cell>
          <cell r="E5776" t="str">
            <v>28-347</v>
          </cell>
          <cell r="F5776">
            <v>2450</v>
          </cell>
        </row>
        <row r="5777">
          <cell r="A5777" t="str">
            <v>28-348</v>
          </cell>
          <cell r="B5777" t="str">
            <v>Sink Mixer Single Lever (1600) Ravi CP.</v>
          </cell>
          <cell r="D5777" t="str">
            <v>Each</v>
          </cell>
          <cell r="E5777" t="str">
            <v>28-348</v>
          </cell>
          <cell r="F5777">
            <v>5940</v>
          </cell>
        </row>
        <row r="5778">
          <cell r="A5778" t="str">
            <v>28-349</v>
          </cell>
          <cell r="B5778" t="str">
            <v>Sink Mixer Single Lever (1600) Ravi YC.</v>
          </cell>
          <cell r="D5778" t="str">
            <v>Each</v>
          </cell>
          <cell r="E5778" t="str">
            <v>28-349</v>
          </cell>
          <cell r="F5778">
            <v>5550</v>
          </cell>
        </row>
        <row r="5779">
          <cell r="A5779" t="str">
            <v>28-350</v>
          </cell>
          <cell r="B5779" t="str">
            <v>Sink Mixer Single Lever (1700) Indus CP.</v>
          </cell>
          <cell r="D5779" t="str">
            <v>Each</v>
          </cell>
          <cell r="E5779" t="str">
            <v>28-350</v>
          </cell>
          <cell r="F5779">
            <v>5376</v>
          </cell>
        </row>
        <row r="5780">
          <cell r="A5780" t="str">
            <v>28-351</v>
          </cell>
          <cell r="B5780" t="str">
            <v>Sink Mixer Single Lever (1700) Indus YC.</v>
          </cell>
          <cell r="D5780" t="str">
            <v>Each</v>
          </cell>
          <cell r="E5780" t="str">
            <v>28-351</v>
          </cell>
          <cell r="F5780">
            <v>5019</v>
          </cell>
        </row>
        <row r="5781">
          <cell r="A5781" t="str">
            <v>28-352</v>
          </cell>
          <cell r="B5781" t="str">
            <v>Sink Mixer Single Lever  (Long Neck) (1900) CP.</v>
          </cell>
          <cell r="D5781" t="str">
            <v>Each</v>
          </cell>
          <cell r="E5781" t="str">
            <v>28-352</v>
          </cell>
          <cell r="F5781">
            <v>4884</v>
          </cell>
        </row>
        <row r="5782">
          <cell r="A5782" t="str">
            <v>28-353</v>
          </cell>
          <cell r="B5782" t="str">
            <v>Sink Mixer Single Lever  (Long Neck) (1900) YC.</v>
          </cell>
          <cell r="D5782" t="str">
            <v>Each</v>
          </cell>
          <cell r="E5782" t="str">
            <v>28-353</v>
          </cell>
          <cell r="F5782">
            <v>4560</v>
          </cell>
        </row>
        <row r="5783">
          <cell r="A5783" t="str">
            <v>28-354</v>
          </cell>
          <cell r="B5783" t="str">
            <v>Wast Sink (551)</v>
          </cell>
          <cell r="D5783" t="str">
            <v>Each</v>
          </cell>
          <cell r="E5783" t="str">
            <v>28-354</v>
          </cell>
          <cell r="F5783">
            <v>193</v>
          </cell>
        </row>
        <row r="5784">
          <cell r="B5784" t="str">
            <v>Bath Set Complete 8 Pieces</v>
          </cell>
        </row>
        <row r="5785">
          <cell r="A5785" t="str">
            <v>28-355</v>
          </cell>
          <cell r="B5785" t="str">
            <v>Bath set Complete 8 Pieces (5607) Sleek Series CP.</v>
          </cell>
          <cell r="D5785" t="str">
            <v>Each</v>
          </cell>
          <cell r="E5785" t="str">
            <v>28-355</v>
          </cell>
          <cell r="F5785">
            <v>16231</v>
          </cell>
        </row>
        <row r="5786">
          <cell r="A5786" t="str">
            <v>28-356</v>
          </cell>
          <cell r="B5786" t="str">
            <v>Bath set Complete 8 Pieces (2007) Diamond Series CP.</v>
          </cell>
          <cell r="D5786" t="str">
            <v>Each</v>
          </cell>
          <cell r="E5786" t="str">
            <v>28-356</v>
          </cell>
          <cell r="F5786">
            <v>16624</v>
          </cell>
        </row>
        <row r="5787">
          <cell r="A5787" t="str">
            <v>28-357</v>
          </cell>
          <cell r="B5787" t="str">
            <v>Bath set Complete 8 Pieces (2007) Diamond Series YC.</v>
          </cell>
          <cell r="D5787" t="str">
            <v>Each</v>
          </cell>
          <cell r="E5787" t="str">
            <v>28-357</v>
          </cell>
          <cell r="F5787">
            <v>15645</v>
          </cell>
        </row>
        <row r="5788">
          <cell r="A5788" t="str">
            <v>28-358</v>
          </cell>
          <cell r="B5788" t="str">
            <v>Bath set Complete 8 Pieces (3207) Royal Series CP.</v>
          </cell>
          <cell r="D5788" t="str">
            <v>Each</v>
          </cell>
          <cell r="E5788" t="str">
            <v>28-358</v>
          </cell>
          <cell r="F5788">
            <v>15527</v>
          </cell>
        </row>
        <row r="5789">
          <cell r="A5789" t="str">
            <v>28-359</v>
          </cell>
          <cell r="B5789" t="str">
            <v>Bath set Complete 8 Pieces (3207) Royal Series YC.</v>
          </cell>
          <cell r="D5789" t="str">
            <v>Each</v>
          </cell>
          <cell r="E5789" t="str">
            <v>28-359</v>
          </cell>
          <cell r="F5789">
            <v>14600</v>
          </cell>
        </row>
        <row r="5790">
          <cell r="A5790" t="str">
            <v>28-360</v>
          </cell>
          <cell r="B5790" t="str">
            <v>Bath set Complete 8 Pieces (3507) Admiral Series CP.</v>
          </cell>
          <cell r="D5790" t="str">
            <v>Each</v>
          </cell>
          <cell r="E5790" t="str">
            <v>28-360</v>
          </cell>
          <cell r="F5790">
            <v>17072</v>
          </cell>
        </row>
        <row r="5791">
          <cell r="A5791" t="str">
            <v>28-361</v>
          </cell>
          <cell r="B5791" t="str">
            <v>Bath set Complete 8 Pieces (3507) Admiral Series YC.</v>
          </cell>
          <cell r="D5791" t="str">
            <v>Each</v>
          </cell>
          <cell r="E5791" t="str">
            <v>28-361</v>
          </cell>
          <cell r="F5791">
            <v>16060</v>
          </cell>
        </row>
        <row r="5792">
          <cell r="A5792" t="str">
            <v>28-362</v>
          </cell>
          <cell r="B5792" t="str">
            <v>Bath set Complete 8 Pieces (1707) Bolan Range CP.</v>
          </cell>
          <cell r="D5792" t="str">
            <v>Each</v>
          </cell>
          <cell r="E5792" t="str">
            <v>28-362</v>
          </cell>
          <cell r="F5792">
            <v>15381</v>
          </cell>
        </row>
        <row r="5793">
          <cell r="A5793" t="str">
            <v>28-363</v>
          </cell>
          <cell r="B5793" t="str">
            <v>Bath set Complete 8 Pieces (1707) Bolan Range YC.</v>
          </cell>
          <cell r="D5793" t="str">
            <v>Each</v>
          </cell>
          <cell r="E5793" t="str">
            <v>28-363</v>
          </cell>
          <cell r="F5793">
            <v>14691</v>
          </cell>
        </row>
        <row r="5794">
          <cell r="A5794" t="str">
            <v>28-364</v>
          </cell>
          <cell r="B5794" t="str">
            <v>Bath set Complete 8 Pieces (1707) Bolan Range Chrome Gold.</v>
          </cell>
          <cell r="D5794" t="str">
            <v>Each</v>
          </cell>
          <cell r="E5794" t="str">
            <v>28-364</v>
          </cell>
          <cell r="F5794">
            <v>18235</v>
          </cell>
        </row>
        <row r="5795">
          <cell r="A5795" t="str">
            <v>28-365</v>
          </cell>
          <cell r="B5795" t="str">
            <v>Bath set Complete 8 Pieces (1407) Moon Series CP.</v>
          </cell>
          <cell r="D5795" t="str">
            <v>Each</v>
          </cell>
          <cell r="E5795" t="str">
            <v>28-365</v>
          </cell>
          <cell r="F5795">
            <v>16236</v>
          </cell>
        </row>
        <row r="5796">
          <cell r="A5796" t="str">
            <v>28-366</v>
          </cell>
          <cell r="B5796" t="str">
            <v>Bath set Complete 8 Pieces (1407) Moon Series YC.</v>
          </cell>
          <cell r="D5796" t="str">
            <v>Each</v>
          </cell>
          <cell r="E5796" t="str">
            <v>28-366</v>
          </cell>
          <cell r="F5796">
            <v>15285</v>
          </cell>
        </row>
        <row r="5797">
          <cell r="A5797" t="str">
            <v>28-367</v>
          </cell>
          <cell r="B5797" t="str">
            <v>Bath set Complete 8 Pieces (1907) Noble Series CP.</v>
          </cell>
          <cell r="D5797" t="str">
            <v>Each</v>
          </cell>
          <cell r="E5797" t="str">
            <v>28-367</v>
          </cell>
          <cell r="F5797">
            <v>14685</v>
          </cell>
        </row>
        <row r="5798">
          <cell r="A5798" t="str">
            <v>28-368</v>
          </cell>
          <cell r="B5798" t="str">
            <v>Bath set Complete 8 Pieces (1907) Noble Series YC.</v>
          </cell>
          <cell r="D5798" t="str">
            <v>Each</v>
          </cell>
          <cell r="E5798" t="str">
            <v>28-368</v>
          </cell>
          <cell r="F5798">
            <v>13800</v>
          </cell>
        </row>
        <row r="5799">
          <cell r="A5799" t="str">
            <v>28-369</v>
          </cell>
          <cell r="B5799" t="str">
            <v>Bath set Complete 8 Pieces (607) Swan Range CP.</v>
          </cell>
          <cell r="D5799" t="str">
            <v>Each</v>
          </cell>
          <cell r="E5799" t="str">
            <v>28-369</v>
          </cell>
          <cell r="F5799">
            <v>13492</v>
          </cell>
        </row>
        <row r="5800">
          <cell r="A5800" t="str">
            <v>28-370</v>
          </cell>
          <cell r="B5800" t="str">
            <v>Bath set Complete 8 Pieces (607) Swan Range YC.</v>
          </cell>
          <cell r="D5800" t="str">
            <v>Each</v>
          </cell>
          <cell r="E5800" t="str">
            <v>28-370</v>
          </cell>
          <cell r="F5800">
            <v>12667</v>
          </cell>
        </row>
        <row r="5801">
          <cell r="A5801" t="str">
            <v>28-371</v>
          </cell>
          <cell r="B5801" t="str">
            <v>Bath set Complete 8 Pieces (707) Voctorian Classic CP.</v>
          </cell>
          <cell r="D5801" t="str">
            <v>Each</v>
          </cell>
          <cell r="E5801" t="str">
            <v>28-371</v>
          </cell>
          <cell r="F5801">
            <v>12339</v>
          </cell>
        </row>
        <row r="5802">
          <cell r="A5802" t="str">
            <v>28-372</v>
          </cell>
          <cell r="B5802" t="str">
            <v>Bath set Complete 8 Pieces (707) Voctorian Classic YC.</v>
          </cell>
          <cell r="D5802" t="str">
            <v>Each</v>
          </cell>
          <cell r="E5802" t="str">
            <v>28-372</v>
          </cell>
          <cell r="F5802">
            <v>11580</v>
          </cell>
        </row>
        <row r="5803">
          <cell r="A5803" t="str">
            <v>28-373</v>
          </cell>
          <cell r="B5803" t="str">
            <v>Bath set Complete 8 Pieces (707) Voctorian Classic Chrome Gold.</v>
          </cell>
          <cell r="D5803" t="str">
            <v>Each</v>
          </cell>
          <cell r="E5803" t="str">
            <v>28-373</v>
          </cell>
          <cell r="F5803">
            <v>14586</v>
          </cell>
        </row>
        <row r="5804">
          <cell r="A5804" t="str">
            <v>28-374</v>
          </cell>
          <cell r="B5804" t="str">
            <v>Bath set Complete 8 Pieces (807) Galaxy Series CP.</v>
          </cell>
          <cell r="D5804" t="str">
            <v>Each</v>
          </cell>
          <cell r="E5804" t="str">
            <v>28-374</v>
          </cell>
          <cell r="F5804">
            <v>13461</v>
          </cell>
        </row>
        <row r="5805">
          <cell r="A5805" t="str">
            <v>28-375</v>
          </cell>
          <cell r="B5805" t="str">
            <v>Bath set Complete 8 Pieces (807) Galaxy Series YC.</v>
          </cell>
          <cell r="D5805" t="str">
            <v>Each</v>
          </cell>
          <cell r="E5805" t="str">
            <v>28-375</v>
          </cell>
          <cell r="F5805">
            <v>12642</v>
          </cell>
        </row>
        <row r="5806">
          <cell r="A5806" t="str">
            <v>28-376</v>
          </cell>
          <cell r="B5806" t="str">
            <v>Bath set Complete 8 Pieces (907) Jawel Series CP.</v>
          </cell>
          <cell r="D5806" t="str">
            <v>Each</v>
          </cell>
          <cell r="E5806" t="str">
            <v>28-376</v>
          </cell>
          <cell r="F5806">
            <v>14512</v>
          </cell>
        </row>
        <row r="5807">
          <cell r="A5807" t="str">
            <v>28-377</v>
          </cell>
          <cell r="B5807" t="str">
            <v>Bath set Complete 8 Pieces (907) Jawel Series YC.</v>
          </cell>
          <cell r="D5807" t="str">
            <v>Each</v>
          </cell>
          <cell r="E5807" t="str">
            <v>28-377</v>
          </cell>
          <cell r="F5807">
            <v>13635</v>
          </cell>
        </row>
        <row r="5808">
          <cell r="A5808" t="str">
            <v>28-378</v>
          </cell>
          <cell r="B5808" t="str">
            <v>Bath set Complete 8 Pieces (1007) Libra Series CP.</v>
          </cell>
          <cell r="D5808" t="str">
            <v>Each</v>
          </cell>
          <cell r="E5808" t="str">
            <v>28-378</v>
          </cell>
          <cell r="F5808">
            <v>16503</v>
          </cell>
        </row>
        <row r="5809">
          <cell r="A5809" t="str">
            <v>28-379</v>
          </cell>
          <cell r="B5809" t="str">
            <v>Bath set Complete 8 Pieces (1007) Libra Series YC.</v>
          </cell>
          <cell r="D5809" t="str">
            <v>Each</v>
          </cell>
          <cell r="E5809" t="str">
            <v>28-379</v>
          </cell>
          <cell r="F5809">
            <v>15749</v>
          </cell>
        </row>
        <row r="5810">
          <cell r="A5810" t="str">
            <v>28-380</v>
          </cell>
          <cell r="B5810" t="str">
            <v>Bath set Complete 8 Pieces (5007) Falcon Series CP.</v>
          </cell>
          <cell r="D5810" t="str">
            <v>Each</v>
          </cell>
          <cell r="E5810" t="str">
            <v>28-380</v>
          </cell>
          <cell r="F5810">
            <v>13266</v>
          </cell>
        </row>
        <row r="5811">
          <cell r="A5811" t="str">
            <v>28-381</v>
          </cell>
          <cell r="B5811" t="str">
            <v>Bath set Complete 8 Pieces (5007) Falcon Series YC.</v>
          </cell>
          <cell r="D5811" t="str">
            <v>Each</v>
          </cell>
          <cell r="E5811" t="str">
            <v>28-381</v>
          </cell>
          <cell r="F5811">
            <v>12485</v>
          </cell>
        </row>
        <row r="5812">
          <cell r="A5812" t="str">
            <v>28-382</v>
          </cell>
          <cell r="B5812" t="str">
            <v>Bath set Complete 8 Pieces (5207) Serena Series CP.</v>
          </cell>
          <cell r="D5812" t="str">
            <v>Each</v>
          </cell>
          <cell r="E5812" t="str">
            <v>28-382</v>
          </cell>
          <cell r="F5812">
            <v>12829</v>
          </cell>
        </row>
        <row r="5813">
          <cell r="A5813" t="str">
            <v>28-383</v>
          </cell>
          <cell r="B5813" t="str">
            <v>Bath set Complete 8 Pieces (5207) Serena Series YC.</v>
          </cell>
          <cell r="D5813" t="str">
            <v>Each</v>
          </cell>
          <cell r="E5813" t="str">
            <v>28-383</v>
          </cell>
          <cell r="F5813">
            <v>12073</v>
          </cell>
        </row>
        <row r="5814">
          <cell r="A5814" t="str">
            <v>28-384</v>
          </cell>
          <cell r="B5814" t="str">
            <v>Bath set Complete 8 Pieces (3907) Capri Series CP.</v>
          </cell>
          <cell r="D5814" t="str">
            <v>Each</v>
          </cell>
          <cell r="E5814" t="str">
            <v>28-384</v>
          </cell>
          <cell r="F5814">
            <v>12788</v>
          </cell>
        </row>
        <row r="5815">
          <cell r="A5815" t="str">
            <v>28-385</v>
          </cell>
          <cell r="B5815" t="str">
            <v>Bath set Complete 8 Pieces (3907) Capri Series YC.</v>
          </cell>
          <cell r="D5815" t="str">
            <v>Each</v>
          </cell>
          <cell r="E5815" t="str">
            <v>28-385</v>
          </cell>
          <cell r="F5815">
            <v>12056</v>
          </cell>
        </row>
        <row r="5816">
          <cell r="A5816" t="str">
            <v>28-386</v>
          </cell>
          <cell r="B5816" t="str">
            <v>Bath set Complete 8 Pieces (1207) Super Series CP.</v>
          </cell>
          <cell r="D5816" t="str">
            <v>Each</v>
          </cell>
          <cell r="E5816" t="str">
            <v>28-386</v>
          </cell>
          <cell r="F5816">
            <v>11938</v>
          </cell>
        </row>
        <row r="5817">
          <cell r="A5817" t="str">
            <v>28-387</v>
          </cell>
          <cell r="B5817" t="str">
            <v>Bath set Complete 8 Pieces (1207) Super Series YC.</v>
          </cell>
          <cell r="D5817" t="str">
            <v>Each</v>
          </cell>
          <cell r="E5817" t="str">
            <v>28-387</v>
          </cell>
          <cell r="F5817">
            <v>11300</v>
          </cell>
        </row>
        <row r="5818">
          <cell r="A5818" t="str">
            <v>28-388</v>
          </cell>
          <cell r="B5818" t="str">
            <v>Bath set Complete 8 Pieces (1307) Margalla Series CP.</v>
          </cell>
          <cell r="D5818" t="str">
            <v>Each</v>
          </cell>
          <cell r="E5818" t="str">
            <v>28-388</v>
          </cell>
          <cell r="F5818">
            <v>11355</v>
          </cell>
        </row>
        <row r="5819">
          <cell r="A5819" t="str">
            <v>28-389</v>
          </cell>
          <cell r="B5819" t="str">
            <v>Bath set Complete 8 Pieces (1307) Margalla Series YC.</v>
          </cell>
          <cell r="D5819" t="str">
            <v>Each</v>
          </cell>
          <cell r="E5819" t="str">
            <v>28-389</v>
          </cell>
          <cell r="F5819">
            <v>10695</v>
          </cell>
        </row>
        <row r="5820">
          <cell r="A5820" t="str">
            <v>28-390</v>
          </cell>
          <cell r="B5820" t="str">
            <v>Bath set Complete 8 Pieces (3107) Shaheen Series CP.</v>
          </cell>
          <cell r="D5820" t="str">
            <v>Each</v>
          </cell>
          <cell r="E5820" t="str">
            <v>28-390</v>
          </cell>
          <cell r="F5820">
            <v>11234</v>
          </cell>
        </row>
        <row r="5821">
          <cell r="A5821" t="str">
            <v>28-391</v>
          </cell>
          <cell r="B5821" t="str">
            <v>Bath set Complete 8 Pieces (3107) Shaheen Series YC.</v>
          </cell>
          <cell r="D5821" t="str">
            <v>Each</v>
          </cell>
          <cell r="E5821" t="str">
            <v>28-391</v>
          </cell>
          <cell r="F5821">
            <v>10612</v>
          </cell>
        </row>
        <row r="5822">
          <cell r="A5822" t="str">
            <v>28-392</v>
          </cell>
          <cell r="B5822" t="str">
            <v>Bath set Complete 8 Pieces (2307) Omega Series CP.</v>
          </cell>
          <cell r="D5822" t="str">
            <v>Each</v>
          </cell>
          <cell r="E5822" t="str">
            <v>28-392</v>
          </cell>
          <cell r="F5822">
            <v>10326</v>
          </cell>
        </row>
        <row r="5823">
          <cell r="A5823" t="str">
            <v>28-393</v>
          </cell>
          <cell r="B5823" t="str">
            <v>Bath set Complete 8 Pieces (2507) Star Series CP.</v>
          </cell>
          <cell r="D5823" t="str">
            <v>Each</v>
          </cell>
          <cell r="E5823" t="str">
            <v>28-393</v>
          </cell>
          <cell r="F5823">
            <v>11107</v>
          </cell>
        </row>
        <row r="5824">
          <cell r="A5824" t="str">
            <v>28-394</v>
          </cell>
          <cell r="B5824" t="str">
            <v>Bath set Complete 8 Pieces (2507) Star Series YC.</v>
          </cell>
          <cell r="D5824" t="str">
            <v>Each</v>
          </cell>
          <cell r="E5824" t="str">
            <v>28-394</v>
          </cell>
          <cell r="F5824">
            <v>10530</v>
          </cell>
        </row>
        <row r="5825">
          <cell r="A5825" t="str">
            <v>28-395</v>
          </cell>
          <cell r="B5825" t="str">
            <v>Bath set Complete 8 Pieces (3707) Askari Range YC.</v>
          </cell>
          <cell r="D5825" t="str">
            <v>Each</v>
          </cell>
          <cell r="E5825" t="str">
            <v>28-395</v>
          </cell>
          <cell r="F5825">
            <v>10750</v>
          </cell>
        </row>
        <row r="5826">
          <cell r="A5826" t="str">
            <v>28-396</v>
          </cell>
          <cell r="B5826" t="str">
            <v>Bath set Complete 8 Pieces (3007) Ocean Series YC.</v>
          </cell>
          <cell r="D5826" t="str">
            <v>Each</v>
          </cell>
          <cell r="E5826" t="str">
            <v>28-396</v>
          </cell>
          <cell r="F5826">
            <v>10940</v>
          </cell>
        </row>
        <row r="5827">
          <cell r="A5827" t="str">
            <v>28-397</v>
          </cell>
          <cell r="B5827" t="str">
            <v>Bath set Complete 8 Pieces (5107) Project Set CP.</v>
          </cell>
          <cell r="D5827" t="str">
            <v>Each</v>
          </cell>
          <cell r="E5827" t="str">
            <v>28-397</v>
          </cell>
          <cell r="F5827">
            <v>8819</v>
          </cell>
        </row>
        <row r="5828">
          <cell r="A5828" t="str">
            <v>28-398</v>
          </cell>
          <cell r="B5828" t="str">
            <v>Bath set Complete 8 Pieces (5107) Project Set YC.</v>
          </cell>
          <cell r="D5828" t="str">
            <v>Each</v>
          </cell>
          <cell r="E5828" t="str">
            <v>28-398</v>
          </cell>
          <cell r="F5828">
            <v>8327</v>
          </cell>
        </row>
        <row r="5829">
          <cell r="B5829" t="str">
            <v>Basin Mixer</v>
          </cell>
        </row>
        <row r="5830">
          <cell r="A5830" t="str">
            <v>28-399</v>
          </cell>
          <cell r="B5830" t="str">
            <v>Basin Mixer Bravo (4023) Colour.</v>
          </cell>
          <cell r="D5830" t="str">
            <v>Each</v>
          </cell>
          <cell r="E5830" t="str">
            <v>28-399</v>
          </cell>
          <cell r="F5830">
            <v>2292</v>
          </cell>
        </row>
        <row r="5831">
          <cell r="A5831" t="str">
            <v>28-400</v>
          </cell>
          <cell r="B5831" t="str">
            <v>Basin Mixer Bravo (4023) Chrome.</v>
          </cell>
          <cell r="D5831" t="str">
            <v>Each</v>
          </cell>
          <cell r="E5831" t="str">
            <v>28-400</v>
          </cell>
          <cell r="F5831">
            <v>2413</v>
          </cell>
        </row>
        <row r="5832">
          <cell r="A5832" t="str">
            <v>28-401</v>
          </cell>
          <cell r="B5832" t="str">
            <v>Basin Mixer Flora (4033) Colour.</v>
          </cell>
          <cell r="D5832" t="str">
            <v>Each</v>
          </cell>
          <cell r="E5832" t="str">
            <v>28-401</v>
          </cell>
          <cell r="F5832">
            <v>2302</v>
          </cell>
        </row>
        <row r="5833">
          <cell r="A5833" t="str">
            <v>28-402</v>
          </cell>
          <cell r="B5833" t="str">
            <v>Basin Mixer Flora (4033) Chrome.</v>
          </cell>
          <cell r="D5833" t="str">
            <v>Each</v>
          </cell>
          <cell r="E5833" t="str">
            <v>28-402</v>
          </cell>
          <cell r="F5833">
            <v>2424</v>
          </cell>
        </row>
        <row r="5834">
          <cell r="A5834" t="str">
            <v>28-403</v>
          </cell>
          <cell r="B5834" t="str">
            <v>Basin Mixer Gipsy (4013) Colour.</v>
          </cell>
          <cell r="D5834" t="str">
            <v>Each</v>
          </cell>
          <cell r="E5834" t="str">
            <v>28-403</v>
          </cell>
          <cell r="F5834">
            <v>2299</v>
          </cell>
        </row>
        <row r="5835">
          <cell r="A5835" t="str">
            <v>28-404</v>
          </cell>
          <cell r="B5835" t="str">
            <v>Basin Mixer Gipsy (4133) Chrome.</v>
          </cell>
          <cell r="D5835" t="str">
            <v>Each</v>
          </cell>
          <cell r="E5835" t="str">
            <v>28-404</v>
          </cell>
          <cell r="F5835">
            <v>2420</v>
          </cell>
        </row>
        <row r="5836">
          <cell r="A5836" t="str">
            <v>28-405</v>
          </cell>
          <cell r="B5836" t="str">
            <v>Basin Mixer Cleopatra (253) Colour.</v>
          </cell>
          <cell r="D5836" t="str">
            <v>Each</v>
          </cell>
          <cell r="E5836" t="str">
            <v>28-405</v>
          </cell>
          <cell r="F5836">
            <v>4136</v>
          </cell>
        </row>
        <row r="5837">
          <cell r="A5837" t="str">
            <v>28-406</v>
          </cell>
          <cell r="B5837" t="str">
            <v>Basin Mixer Cleopatra (253) Chrome.</v>
          </cell>
          <cell r="D5837" t="str">
            <v>Each</v>
          </cell>
          <cell r="E5837" t="str">
            <v>28-406</v>
          </cell>
          <cell r="F5837">
            <v>4457</v>
          </cell>
        </row>
        <row r="5838">
          <cell r="A5838" t="str">
            <v>28-407</v>
          </cell>
          <cell r="B5838" t="str">
            <v>Basin Mixer Classic (303) Colour.</v>
          </cell>
          <cell r="D5838" t="str">
            <v>Each</v>
          </cell>
          <cell r="E5838" t="str">
            <v>28-407</v>
          </cell>
          <cell r="F5838">
            <v>4816</v>
          </cell>
        </row>
        <row r="5839">
          <cell r="A5839" t="str">
            <v>28-408</v>
          </cell>
          <cell r="B5839" t="str">
            <v>Basin Mixer Classic (303) Chrome.</v>
          </cell>
          <cell r="D5839" t="str">
            <v>Each</v>
          </cell>
          <cell r="E5839" t="str">
            <v>28-408</v>
          </cell>
          <cell r="F5839">
            <v>5137</v>
          </cell>
        </row>
        <row r="5840">
          <cell r="A5840" t="str">
            <v>28-409</v>
          </cell>
          <cell r="B5840" t="str">
            <v>Basin Mixer Rosy (318) Colour.</v>
          </cell>
          <cell r="D5840" t="str">
            <v>Each</v>
          </cell>
          <cell r="E5840" t="str">
            <v>28-409</v>
          </cell>
          <cell r="F5840">
            <v>4445</v>
          </cell>
        </row>
        <row r="5841">
          <cell r="A5841" t="str">
            <v>28-410</v>
          </cell>
          <cell r="B5841" t="str">
            <v>Basin Mixer Rosy (318) Chrome.</v>
          </cell>
          <cell r="D5841" t="str">
            <v>Each</v>
          </cell>
          <cell r="E5841" t="str">
            <v>28-410</v>
          </cell>
          <cell r="F5841">
            <v>4809</v>
          </cell>
        </row>
        <row r="5842">
          <cell r="A5842" t="str">
            <v>28-411</v>
          </cell>
          <cell r="B5842" t="str">
            <v>Basin Mixer Zoom (353) Colour.</v>
          </cell>
          <cell r="D5842" t="str">
            <v>Each</v>
          </cell>
          <cell r="E5842" t="str">
            <v>28-411</v>
          </cell>
          <cell r="F5842">
            <v>2386</v>
          </cell>
        </row>
        <row r="5843">
          <cell r="A5843" t="str">
            <v>28-412</v>
          </cell>
          <cell r="B5843" t="str">
            <v>Basin Mixer Zoom (353) Chrome.</v>
          </cell>
          <cell r="D5843" t="str">
            <v>Each</v>
          </cell>
          <cell r="E5843" t="str">
            <v>28-412</v>
          </cell>
          <cell r="F5843">
            <v>2798</v>
          </cell>
        </row>
        <row r="5844">
          <cell r="A5844" t="str">
            <v>28-413</v>
          </cell>
          <cell r="B5844" t="str">
            <v>Basin Mixer EVA (623) Colour.</v>
          </cell>
          <cell r="D5844" t="str">
            <v>Each</v>
          </cell>
          <cell r="E5844" t="str">
            <v>28-413</v>
          </cell>
          <cell r="F5844">
            <v>6306</v>
          </cell>
        </row>
        <row r="5845">
          <cell r="A5845" t="str">
            <v>28-414</v>
          </cell>
          <cell r="B5845" t="str">
            <v>Basin Mixer EVA (623) Chrome.</v>
          </cell>
          <cell r="D5845" t="str">
            <v>Each</v>
          </cell>
          <cell r="E5845" t="str">
            <v>28-414</v>
          </cell>
          <cell r="F5845">
            <v>6580</v>
          </cell>
        </row>
        <row r="5846">
          <cell r="A5846" t="str">
            <v>28-415</v>
          </cell>
          <cell r="B5846" t="str">
            <v>Basin Mixer K.B (201) Colour.</v>
          </cell>
          <cell r="D5846" t="str">
            <v>Each</v>
          </cell>
          <cell r="E5846" t="str">
            <v>28-415</v>
          </cell>
          <cell r="F5846">
            <v>7084</v>
          </cell>
        </row>
        <row r="5847">
          <cell r="A5847" t="str">
            <v>28-416</v>
          </cell>
          <cell r="B5847" t="str">
            <v>Basin Mixer K.B (201) Chrome.</v>
          </cell>
          <cell r="D5847" t="str">
            <v>Each</v>
          </cell>
          <cell r="E5847" t="str">
            <v>28-416</v>
          </cell>
          <cell r="F5847">
            <v>7438</v>
          </cell>
        </row>
        <row r="5848">
          <cell r="A5848" t="str">
            <v>28-417</v>
          </cell>
          <cell r="B5848" t="str">
            <v>Basin Mixer Roomy (633) Colour.</v>
          </cell>
          <cell r="D5848" t="str">
            <v>Each</v>
          </cell>
          <cell r="E5848" t="str">
            <v>28-417</v>
          </cell>
          <cell r="F5848">
            <v>6609</v>
          </cell>
        </row>
        <row r="5849">
          <cell r="A5849" t="str">
            <v>28-418</v>
          </cell>
          <cell r="B5849" t="str">
            <v>Basin Mixer Roomy (633) Chrome.</v>
          </cell>
          <cell r="D5849" t="str">
            <v>Each</v>
          </cell>
          <cell r="E5849" t="str">
            <v>28-418</v>
          </cell>
          <cell r="F5849">
            <v>7093</v>
          </cell>
        </row>
        <row r="5850">
          <cell r="A5850" t="str">
            <v>28-419</v>
          </cell>
          <cell r="B5850" t="str">
            <v>Basin Mixer Style (263) Colour.</v>
          </cell>
          <cell r="D5850" t="str">
            <v>Each</v>
          </cell>
          <cell r="E5850" t="str">
            <v>28-419</v>
          </cell>
          <cell r="F5850">
            <v>6962</v>
          </cell>
        </row>
        <row r="5851">
          <cell r="A5851" t="str">
            <v>28-420</v>
          </cell>
          <cell r="B5851" t="str">
            <v>Basin Mixer Style (263) Chrome.</v>
          </cell>
          <cell r="D5851" t="str">
            <v>Each</v>
          </cell>
          <cell r="E5851" t="str">
            <v>28-420</v>
          </cell>
          <cell r="F5851">
            <v>7291</v>
          </cell>
        </row>
        <row r="5852">
          <cell r="A5852" t="str">
            <v>28-421</v>
          </cell>
          <cell r="B5852" t="str">
            <v>Basin Mixer Orial (583) Colour.</v>
          </cell>
          <cell r="D5852" t="str">
            <v>Each</v>
          </cell>
          <cell r="E5852" t="str">
            <v>28-421</v>
          </cell>
          <cell r="F5852">
            <v>7536</v>
          </cell>
        </row>
        <row r="5853">
          <cell r="A5853" t="str">
            <v>28-422</v>
          </cell>
          <cell r="B5853" t="str">
            <v>Basin Mixer Orial (583) Chrome.</v>
          </cell>
          <cell r="D5853" t="str">
            <v>Each</v>
          </cell>
          <cell r="E5853" t="str">
            <v>28-422</v>
          </cell>
          <cell r="F5853">
            <v>8039</v>
          </cell>
        </row>
        <row r="5854">
          <cell r="A5854" t="str">
            <v>28-423</v>
          </cell>
          <cell r="B5854" t="str">
            <v>Basin Mixer Slimline (227) Colour.</v>
          </cell>
          <cell r="D5854" t="str">
            <v>Each</v>
          </cell>
          <cell r="E5854" t="str">
            <v>28-423</v>
          </cell>
          <cell r="F5854">
            <v>8342</v>
          </cell>
        </row>
        <row r="5855">
          <cell r="A5855" t="str">
            <v>28-424</v>
          </cell>
          <cell r="B5855" t="str">
            <v>Basin Mixer Slimline (227) Chrome.</v>
          </cell>
          <cell r="D5855" t="str">
            <v>Each</v>
          </cell>
          <cell r="E5855" t="str">
            <v>28-424</v>
          </cell>
          <cell r="F5855">
            <v>8802</v>
          </cell>
        </row>
        <row r="5856">
          <cell r="A5856" t="str">
            <v>28-425</v>
          </cell>
          <cell r="B5856" t="str">
            <v>Basin Mixer Cera (593) Colour.</v>
          </cell>
          <cell r="D5856" t="str">
            <v>Each</v>
          </cell>
          <cell r="E5856" t="str">
            <v>28-425</v>
          </cell>
          <cell r="F5856">
            <v>7761</v>
          </cell>
        </row>
        <row r="5857">
          <cell r="A5857" t="str">
            <v>28-426</v>
          </cell>
          <cell r="B5857" t="str">
            <v>Basin Mixer Cera (593) Chrome.</v>
          </cell>
          <cell r="D5857" t="str">
            <v>Each</v>
          </cell>
          <cell r="E5857" t="str">
            <v>28-426</v>
          </cell>
          <cell r="F5857">
            <v>8205</v>
          </cell>
        </row>
        <row r="5858">
          <cell r="A5858" t="str">
            <v>28-427</v>
          </cell>
          <cell r="B5858" t="str">
            <v>Basin Mixer Royal (603) Colour.</v>
          </cell>
          <cell r="D5858" t="str">
            <v>Each</v>
          </cell>
          <cell r="E5858" t="str">
            <v>28-427</v>
          </cell>
          <cell r="F5858">
            <v>9433</v>
          </cell>
        </row>
        <row r="5859">
          <cell r="A5859" t="str">
            <v>28-428</v>
          </cell>
          <cell r="B5859" t="str">
            <v>Basin Mixer Royal (603) Chrome.</v>
          </cell>
          <cell r="D5859" t="str">
            <v>Each</v>
          </cell>
          <cell r="E5859" t="str">
            <v>28-428</v>
          </cell>
          <cell r="F5859">
            <v>9884</v>
          </cell>
        </row>
        <row r="5860">
          <cell r="A5860" t="str">
            <v>28-429</v>
          </cell>
          <cell r="B5860" t="str">
            <v>Basin Mixer Stream (3193) Colour.</v>
          </cell>
          <cell r="D5860" t="str">
            <v>Each</v>
          </cell>
          <cell r="E5860" t="str">
            <v>28-429</v>
          </cell>
          <cell r="F5860">
            <v>2301</v>
          </cell>
        </row>
        <row r="5861">
          <cell r="A5861" t="str">
            <v>28-430</v>
          </cell>
          <cell r="B5861" t="str">
            <v>Basin Mixer Stream (3193) Chrome.</v>
          </cell>
          <cell r="D5861" t="str">
            <v>Each</v>
          </cell>
          <cell r="E5861" t="str">
            <v>28-430</v>
          </cell>
          <cell r="F5861">
            <v>2422</v>
          </cell>
        </row>
        <row r="5862">
          <cell r="A5862" t="str">
            <v>28-431</v>
          </cell>
          <cell r="B5862" t="str">
            <v>Basin Mixer Economy (4043) Colour.</v>
          </cell>
          <cell r="D5862" t="str">
            <v>Each</v>
          </cell>
          <cell r="E5862" t="str">
            <v>28-431</v>
          </cell>
          <cell r="F5862">
            <v>2303</v>
          </cell>
        </row>
        <row r="5863">
          <cell r="A5863" t="str">
            <v>28-432</v>
          </cell>
          <cell r="B5863" t="str">
            <v>Basin Mixer Economy (4043) Chrome.</v>
          </cell>
          <cell r="D5863" t="str">
            <v>Each</v>
          </cell>
          <cell r="E5863" t="str">
            <v>28-432</v>
          </cell>
          <cell r="F5863">
            <v>2424</v>
          </cell>
        </row>
        <row r="5864">
          <cell r="A5864" t="str">
            <v>28-433</v>
          </cell>
          <cell r="B5864" t="str">
            <v>Basin Mixer Victoria (322) Colour.</v>
          </cell>
          <cell r="D5864" t="str">
            <v>Each</v>
          </cell>
          <cell r="E5864" t="str">
            <v>28-433</v>
          </cell>
          <cell r="F5864">
            <v>4401</v>
          </cell>
        </row>
        <row r="5865">
          <cell r="A5865" t="str">
            <v>28-434</v>
          </cell>
          <cell r="B5865" t="str">
            <v>Basin Mixer Victoria (322) Chrome.</v>
          </cell>
          <cell r="D5865" t="str">
            <v>Each</v>
          </cell>
          <cell r="E5865" t="str">
            <v>28-434</v>
          </cell>
          <cell r="F5865">
            <v>4650</v>
          </cell>
        </row>
        <row r="5866">
          <cell r="A5866" t="str">
            <v>28-435</v>
          </cell>
          <cell r="B5866" t="str">
            <v>Basin Mixer Fancy (493) Colour.</v>
          </cell>
          <cell r="D5866" t="str">
            <v>Each</v>
          </cell>
          <cell r="E5866" t="str">
            <v>28-435</v>
          </cell>
          <cell r="F5866">
            <v>6876</v>
          </cell>
        </row>
        <row r="5867">
          <cell r="A5867" t="str">
            <v>28-436</v>
          </cell>
          <cell r="B5867" t="str">
            <v>Basin Mixer Fancy (493) Chrome.</v>
          </cell>
          <cell r="D5867" t="str">
            <v>Each</v>
          </cell>
          <cell r="E5867" t="str">
            <v>28-436</v>
          </cell>
          <cell r="F5867">
            <v>7204</v>
          </cell>
        </row>
        <row r="5868">
          <cell r="B5868" t="str">
            <v>Sink Mixer</v>
          </cell>
        </row>
        <row r="5869">
          <cell r="A5869" t="str">
            <v>28-437</v>
          </cell>
          <cell r="B5869" t="str">
            <v>Sink Mixer Stream (314) Colour.</v>
          </cell>
          <cell r="D5869" t="str">
            <v>Each</v>
          </cell>
          <cell r="E5869" t="str">
            <v>28-437</v>
          </cell>
          <cell r="F5869">
            <v>4443</v>
          </cell>
        </row>
        <row r="5870">
          <cell r="A5870" t="str">
            <v>28-438</v>
          </cell>
          <cell r="B5870" t="str">
            <v>Sink Mixer Stream (314) Chrome.</v>
          </cell>
          <cell r="D5870" t="str">
            <v>Each</v>
          </cell>
          <cell r="E5870" t="str">
            <v>28-438</v>
          </cell>
          <cell r="F5870">
            <v>4937</v>
          </cell>
        </row>
        <row r="5871">
          <cell r="A5871" t="str">
            <v>28-439</v>
          </cell>
          <cell r="B5871" t="str">
            <v>Sink Mixer Classic (315) Colour.</v>
          </cell>
          <cell r="D5871" t="str">
            <v>Each</v>
          </cell>
          <cell r="E5871" t="str">
            <v>28-439</v>
          </cell>
          <cell r="F5871">
            <v>3812</v>
          </cell>
        </row>
        <row r="5872">
          <cell r="A5872" t="str">
            <v>28-440</v>
          </cell>
          <cell r="B5872" t="str">
            <v>Sink Mixer Classic (315) Chrome.</v>
          </cell>
          <cell r="D5872" t="str">
            <v>Each</v>
          </cell>
          <cell r="E5872" t="str">
            <v>28-440</v>
          </cell>
          <cell r="F5872">
            <v>4285</v>
          </cell>
        </row>
        <row r="5873">
          <cell r="A5873" t="str">
            <v>28-441</v>
          </cell>
          <cell r="B5873" t="str">
            <v>Sink Mixer System (316) Colour.</v>
          </cell>
          <cell r="D5873" t="str">
            <v>Each</v>
          </cell>
          <cell r="E5873" t="str">
            <v>28-441</v>
          </cell>
          <cell r="F5873">
            <v>4376</v>
          </cell>
        </row>
        <row r="5874">
          <cell r="A5874" t="str">
            <v>28-442</v>
          </cell>
          <cell r="B5874" t="str">
            <v>Sink Mixer System (316) Chrome.</v>
          </cell>
          <cell r="D5874" t="str">
            <v>Each</v>
          </cell>
          <cell r="E5874" t="str">
            <v>28-442</v>
          </cell>
          <cell r="F5874">
            <v>4892</v>
          </cell>
        </row>
        <row r="5875">
          <cell r="A5875" t="str">
            <v>28-443</v>
          </cell>
          <cell r="B5875" t="str">
            <v>Sink Mixer Unique (410) Colour.</v>
          </cell>
          <cell r="D5875" t="str">
            <v>Each</v>
          </cell>
          <cell r="E5875" t="str">
            <v>28-443</v>
          </cell>
          <cell r="F5875">
            <v>6793</v>
          </cell>
        </row>
        <row r="5876">
          <cell r="A5876" t="str">
            <v>28-444</v>
          </cell>
          <cell r="B5876" t="str">
            <v>Sink Mixer Unique (410) Chrome.</v>
          </cell>
          <cell r="D5876" t="str">
            <v>Each</v>
          </cell>
          <cell r="E5876" t="str">
            <v>28-444</v>
          </cell>
          <cell r="F5876">
            <v>7150</v>
          </cell>
        </row>
        <row r="5877">
          <cell r="A5877" t="str">
            <v>28-445</v>
          </cell>
          <cell r="B5877" t="str">
            <v>Sink Mixer Elite (310) Colour.</v>
          </cell>
          <cell r="D5877" t="str">
            <v>Each</v>
          </cell>
          <cell r="E5877" t="str">
            <v>28-445</v>
          </cell>
          <cell r="F5877">
            <v>7857</v>
          </cell>
        </row>
        <row r="5878">
          <cell r="A5878" t="str">
            <v>28-446</v>
          </cell>
          <cell r="B5878" t="str">
            <v>Sink Mixer Elite (310) Chrome.</v>
          </cell>
          <cell r="D5878" t="str">
            <v>Each</v>
          </cell>
          <cell r="E5878" t="str">
            <v>28-446</v>
          </cell>
          <cell r="F5878">
            <v>8448</v>
          </cell>
        </row>
        <row r="5879">
          <cell r="A5879" t="str">
            <v>28-447</v>
          </cell>
          <cell r="B5879" t="str">
            <v>Ablution Mixer (333) Colour.</v>
          </cell>
          <cell r="D5879" t="str">
            <v>Each</v>
          </cell>
          <cell r="E5879" t="str">
            <v>28-447</v>
          </cell>
          <cell r="F5879">
            <v>5942</v>
          </cell>
        </row>
        <row r="5880">
          <cell r="A5880" t="str">
            <v>28-448</v>
          </cell>
          <cell r="B5880" t="str">
            <v>Ablution Mixer (333) Chrome.</v>
          </cell>
          <cell r="D5880" t="str">
            <v>Each</v>
          </cell>
          <cell r="E5880" t="str">
            <v>28-448</v>
          </cell>
          <cell r="F5880">
            <v>6411</v>
          </cell>
        </row>
        <row r="5881">
          <cell r="A5881" t="str">
            <v>28-449</v>
          </cell>
          <cell r="B5881" t="str">
            <v>Sink Mixer Economy (411) Colour.</v>
          </cell>
          <cell r="D5881" t="str">
            <v>Each</v>
          </cell>
          <cell r="E5881" t="str">
            <v>28-449</v>
          </cell>
          <cell r="F5881">
            <v>3125</v>
          </cell>
        </row>
        <row r="5882">
          <cell r="A5882" t="str">
            <v>28-450</v>
          </cell>
          <cell r="B5882" t="str">
            <v>Sink Mixer Economy (411) Chrome.</v>
          </cell>
          <cell r="D5882" t="str">
            <v>Each</v>
          </cell>
          <cell r="E5882" t="str">
            <v>28-450</v>
          </cell>
          <cell r="F5882">
            <v>3289</v>
          </cell>
        </row>
        <row r="5883">
          <cell r="A5883" t="str">
            <v>28-451</v>
          </cell>
          <cell r="B5883" t="str">
            <v>Sink Mixer Amy Single Lever (907) Colour.</v>
          </cell>
          <cell r="D5883" t="str">
            <v>Each</v>
          </cell>
          <cell r="E5883" t="str">
            <v>28-451</v>
          </cell>
          <cell r="F5883">
            <v>8687</v>
          </cell>
        </row>
        <row r="5884">
          <cell r="A5884" t="str">
            <v>28-452</v>
          </cell>
          <cell r="B5884" t="str">
            <v>Sink Mixer Amy Single Lever (907) Chrome.</v>
          </cell>
          <cell r="D5884" t="str">
            <v>Each</v>
          </cell>
          <cell r="E5884" t="str">
            <v>28-452</v>
          </cell>
          <cell r="F5884">
            <v>9339</v>
          </cell>
        </row>
        <row r="5885">
          <cell r="A5885" t="str">
            <v>28-453</v>
          </cell>
          <cell r="B5885" t="str">
            <v>Sink Mixer Liza (Long Neck Ocean Lever) (908) Colour.</v>
          </cell>
          <cell r="D5885" t="str">
            <v>Each</v>
          </cell>
          <cell r="E5885" t="str">
            <v>28-453</v>
          </cell>
          <cell r="F5885">
            <v>8960</v>
          </cell>
        </row>
        <row r="5886">
          <cell r="A5886" t="str">
            <v>28-454</v>
          </cell>
          <cell r="B5886" t="str">
            <v>Sink Mixer Liza (Long Neck Ocean Lever) (908) Chrome.</v>
          </cell>
          <cell r="D5886" t="str">
            <v>Each</v>
          </cell>
          <cell r="E5886" t="str">
            <v>28-454</v>
          </cell>
          <cell r="F5886">
            <v>9678</v>
          </cell>
        </row>
        <row r="5887">
          <cell r="A5887" t="str">
            <v>28-455</v>
          </cell>
          <cell r="B5887" t="str">
            <v>Sink Mixer Liza (Long Neck Single Lever) (905) Colour.</v>
          </cell>
          <cell r="D5887" t="str">
            <v>Each</v>
          </cell>
          <cell r="E5887" t="str">
            <v>28-455</v>
          </cell>
          <cell r="F5887">
            <v>8960</v>
          </cell>
        </row>
        <row r="5888">
          <cell r="A5888" t="str">
            <v>28-456</v>
          </cell>
          <cell r="B5888" t="str">
            <v>Sink Mixer Liza (Long Neck Single Lever) (905) Chrome.</v>
          </cell>
          <cell r="D5888" t="str">
            <v>Each</v>
          </cell>
          <cell r="E5888" t="str">
            <v>28-456</v>
          </cell>
          <cell r="F5888">
            <v>9678</v>
          </cell>
        </row>
        <row r="5889">
          <cell r="A5889" t="str">
            <v>28-457</v>
          </cell>
          <cell r="B5889" t="str">
            <v>Sink Mixer Liza (Long Neck Ocean Lever) (912) Colour.</v>
          </cell>
          <cell r="D5889" t="str">
            <v>Each</v>
          </cell>
          <cell r="E5889" t="str">
            <v>28-457</v>
          </cell>
          <cell r="F5889">
            <v>8960</v>
          </cell>
        </row>
        <row r="5890">
          <cell r="A5890" t="str">
            <v>28-458</v>
          </cell>
          <cell r="B5890" t="str">
            <v>Sink Mixer Liza (Long Neck Ocean Lever) (912) Chrome.</v>
          </cell>
          <cell r="D5890" t="str">
            <v>Each</v>
          </cell>
          <cell r="E5890" t="str">
            <v>28-458</v>
          </cell>
          <cell r="F5890">
            <v>9678</v>
          </cell>
        </row>
        <row r="5891">
          <cell r="A5891" t="str">
            <v>28-459</v>
          </cell>
          <cell r="B5891" t="str">
            <v>Sink Mixer K.B (909, 212) Colour.</v>
          </cell>
          <cell r="D5891" t="str">
            <v>Each</v>
          </cell>
          <cell r="E5891" t="str">
            <v>28-459</v>
          </cell>
          <cell r="F5891">
            <v>5931</v>
          </cell>
        </row>
        <row r="5892">
          <cell r="A5892" t="str">
            <v>28-460</v>
          </cell>
          <cell r="B5892" t="str">
            <v>Sink Mixer K.B (909, 212) Chrome.</v>
          </cell>
          <cell r="D5892" t="str">
            <v>Each</v>
          </cell>
          <cell r="E5892" t="str">
            <v>28-460</v>
          </cell>
          <cell r="F5892">
            <v>6521</v>
          </cell>
        </row>
        <row r="5893">
          <cell r="A5893" t="str">
            <v>28-461</v>
          </cell>
          <cell r="B5893" t="str">
            <v>Sink Mixer Florence (Venus Lever) (914) Colour.</v>
          </cell>
          <cell r="D5893" t="str">
            <v>Each</v>
          </cell>
          <cell r="E5893" t="str">
            <v>28-461</v>
          </cell>
          <cell r="F5893">
            <v>8733</v>
          </cell>
        </row>
        <row r="5894">
          <cell r="A5894" t="str">
            <v>28-462</v>
          </cell>
          <cell r="B5894" t="str">
            <v>Sink Mixer Florence (Venus Lever) (914) Chrome.</v>
          </cell>
          <cell r="D5894" t="str">
            <v>Each</v>
          </cell>
          <cell r="E5894" t="str">
            <v>28-462</v>
          </cell>
          <cell r="F5894">
            <v>9391</v>
          </cell>
        </row>
        <row r="5895">
          <cell r="A5895" t="str">
            <v>28-463</v>
          </cell>
          <cell r="B5895" t="str">
            <v>Sink Mixer Glorious  (941) Colour.</v>
          </cell>
          <cell r="D5895" t="str">
            <v>Each</v>
          </cell>
          <cell r="E5895" t="str">
            <v>28-463</v>
          </cell>
          <cell r="F5895">
            <v>5830</v>
          </cell>
        </row>
        <row r="5896">
          <cell r="A5896" t="str">
            <v>28-464</v>
          </cell>
          <cell r="B5896" t="str">
            <v>Sink Mixer Glorious  (941) Chrome.</v>
          </cell>
          <cell r="D5896" t="str">
            <v>Each</v>
          </cell>
          <cell r="E5896" t="str">
            <v>28-464</v>
          </cell>
          <cell r="F5896">
            <v>6368</v>
          </cell>
        </row>
        <row r="5897">
          <cell r="B5897" t="str">
            <v>Double Bib Cock</v>
          </cell>
        </row>
        <row r="5898">
          <cell r="A5898" t="str">
            <v>28-465</v>
          </cell>
          <cell r="B5898" t="str">
            <v>Double Bib Cock Zoom (355) Colour.</v>
          </cell>
          <cell r="D5898" t="str">
            <v>Each</v>
          </cell>
          <cell r="E5898" t="str">
            <v>28-465</v>
          </cell>
          <cell r="F5898">
            <v>1519</v>
          </cell>
        </row>
        <row r="5899">
          <cell r="A5899" t="str">
            <v>28-466</v>
          </cell>
          <cell r="B5899" t="str">
            <v>Double Bib Cock Zoom (355) Chrome.</v>
          </cell>
          <cell r="D5899" t="str">
            <v>Each</v>
          </cell>
          <cell r="E5899" t="str">
            <v>28-466</v>
          </cell>
          <cell r="F5899">
            <v>1631</v>
          </cell>
        </row>
        <row r="5900">
          <cell r="A5900" t="str">
            <v>28-467</v>
          </cell>
          <cell r="B5900" t="str">
            <v>Double Bib Cock Eva (424) Colour.</v>
          </cell>
          <cell r="D5900" t="str">
            <v>Each</v>
          </cell>
          <cell r="E5900" t="str">
            <v>28-467</v>
          </cell>
          <cell r="F5900">
            <v>2859</v>
          </cell>
        </row>
        <row r="5901">
          <cell r="A5901" t="str">
            <v>28-468</v>
          </cell>
          <cell r="B5901" t="str">
            <v>Double Bib Cock Eva (424) Chrome.</v>
          </cell>
          <cell r="D5901" t="str">
            <v>Each</v>
          </cell>
          <cell r="E5901" t="str">
            <v>28-468</v>
          </cell>
          <cell r="F5901">
            <v>3144</v>
          </cell>
        </row>
        <row r="5902">
          <cell r="A5902" t="str">
            <v>28-469</v>
          </cell>
          <cell r="B5902" t="str">
            <v>Double Bib Cock K.B (401) Colour.</v>
          </cell>
          <cell r="D5902" t="str">
            <v>Each</v>
          </cell>
          <cell r="E5902" t="str">
            <v>28-469</v>
          </cell>
          <cell r="F5902">
            <v>2436</v>
          </cell>
        </row>
        <row r="5903">
          <cell r="A5903" t="str">
            <v>28-470</v>
          </cell>
          <cell r="B5903" t="str">
            <v>Double Bib Cock K.B (401) Chrome.</v>
          </cell>
          <cell r="D5903" t="str">
            <v>Each</v>
          </cell>
          <cell r="E5903" t="str">
            <v>28-470</v>
          </cell>
          <cell r="F5903">
            <v>2617</v>
          </cell>
        </row>
        <row r="5904">
          <cell r="A5904" t="str">
            <v>28-471</v>
          </cell>
          <cell r="B5904" t="str">
            <v>Double Bib Cock Royal (427) Colour.</v>
          </cell>
          <cell r="D5904" t="str">
            <v>Each</v>
          </cell>
          <cell r="E5904" t="str">
            <v>28-471</v>
          </cell>
          <cell r="F5904">
            <v>2898</v>
          </cell>
        </row>
        <row r="5905">
          <cell r="A5905" t="str">
            <v>28-472</v>
          </cell>
          <cell r="B5905" t="str">
            <v>Double Bib Cock Royal (427) Chrome.</v>
          </cell>
          <cell r="D5905" t="str">
            <v>Each</v>
          </cell>
          <cell r="E5905" t="str">
            <v>28-472</v>
          </cell>
          <cell r="F5905">
            <v>3087</v>
          </cell>
        </row>
        <row r="5906">
          <cell r="A5906" t="str">
            <v>28-473</v>
          </cell>
          <cell r="B5906" t="str">
            <v>Double Bib Cock Stylish (405) Colour.</v>
          </cell>
          <cell r="D5906" t="str">
            <v>Each</v>
          </cell>
          <cell r="E5906" t="str">
            <v>28-473</v>
          </cell>
          <cell r="F5906">
            <v>1770</v>
          </cell>
        </row>
        <row r="5907">
          <cell r="A5907" t="str">
            <v>28-474</v>
          </cell>
          <cell r="B5907" t="str">
            <v>Double Bib Cock Stylish (405) Chrome.</v>
          </cell>
          <cell r="D5907" t="str">
            <v>Each</v>
          </cell>
          <cell r="E5907" t="str">
            <v>28-474</v>
          </cell>
          <cell r="F5907">
            <v>1990</v>
          </cell>
        </row>
        <row r="5908">
          <cell r="B5908" t="str">
            <v>6 Piece Set</v>
          </cell>
        </row>
        <row r="5909">
          <cell r="A5909" t="str">
            <v>28-475</v>
          </cell>
          <cell r="B5909" t="str">
            <v>6 piece Set (2403) Colour, with double bib cock K.B,3. T cock, KB  (Head Ruby) Toilet Shower with pipe and waste.</v>
          </cell>
          <cell r="D5909" t="str">
            <v>Each</v>
          </cell>
          <cell r="E5909" t="str">
            <v>28-475</v>
          </cell>
          <cell r="F5909">
            <v>7245</v>
          </cell>
        </row>
        <row r="5910">
          <cell r="A5910" t="str">
            <v>28-476</v>
          </cell>
          <cell r="B5910" t="str">
            <v>6 piece Set (2403) Chrome, with double bib cock K.B,3. T cock, KB  (Head Ruby) Toilet Shower with pipe and waste.</v>
          </cell>
          <cell r="D5910" t="str">
            <v>Each</v>
          </cell>
          <cell r="E5910" t="str">
            <v>28-476</v>
          </cell>
          <cell r="F5910">
            <v>8159</v>
          </cell>
        </row>
        <row r="5911">
          <cell r="A5911" t="str">
            <v>28-477</v>
          </cell>
          <cell r="B5911" t="str">
            <v>6 piece Set (2413) Colour, with double bib cock K.B, 3xT  cock,  Classic Toilet Shower with pipe and waste.</v>
          </cell>
          <cell r="D5911" t="str">
            <v>Each</v>
          </cell>
          <cell r="E5911" t="str">
            <v>28-477</v>
          </cell>
          <cell r="F5911">
            <v>5874</v>
          </cell>
        </row>
        <row r="5912">
          <cell r="A5912" t="str">
            <v>28-478</v>
          </cell>
          <cell r="B5912" t="str">
            <v>6 piece Set (2413) Colour, with double bib cock K.B, 3xT cock,  Classic Toilet Shower with pipe and waste.</v>
          </cell>
          <cell r="D5912" t="str">
            <v>Each</v>
          </cell>
          <cell r="E5912" t="str">
            <v>28-478</v>
          </cell>
          <cell r="F5912">
            <v>6644</v>
          </cell>
        </row>
        <row r="5913">
          <cell r="A5913" t="str">
            <v>28-479</v>
          </cell>
          <cell r="B5913" t="str">
            <v>6 piece Set (2405) Colour, with double bib cock Eva, 3xT cock, Eva  Toilet Shower with pipe and waste.</v>
          </cell>
          <cell r="D5913" t="str">
            <v>Each</v>
          </cell>
          <cell r="E5913" t="str">
            <v>28-479</v>
          </cell>
          <cell r="F5913">
            <v>8499</v>
          </cell>
        </row>
        <row r="5914">
          <cell r="A5914" t="str">
            <v>28-480</v>
          </cell>
          <cell r="B5914" t="str">
            <v>6 piece Set (2405) Colour, with double bib cock Eva, 3xT cock, Eva  Toilet Shower with pipe and waste.</v>
          </cell>
          <cell r="D5914" t="str">
            <v>Each</v>
          </cell>
          <cell r="E5914" t="str">
            <v>28-480</v>
          </cell>
          <cell r="F5914">
            <v>9718</v>
          </cell>
        </row>
        <row r="5915">
          <cell r="A5915" t="str">
            <v>28-481</v>
          </cell>
          <cell r="B5915" t="str">
            <v>6 piece Set (2402) Colour, with double bib cock K.B, 3xT cock, KB  Toilet Shower with pipe and waste.</v>
          </cell>
          <cell r="D5915" t="str">
            <v>Each</v>
          </cell>
          <cell r="E5915" t="str">
            <v>28-481</v>
          </cell>
          <cell r="F5915">
            <v>7245</v>
          </cell>
        </row>
        <row r="5916">
          <cell r="A5916" t="str">
            <v>28-482</v>
          </cell>
          <cell r="B5916" t="str">
            <v>6 piece Set (2402) Colour, with double bib cock K.B, 3xT cock, KB Toilet Shower with pipe and waste.</v>
          </cell>
          <cell r="D5916" t="str">
            <v>Each</v>
          </cell>
          <cell r="E5916" t="str">
            <v>28-482</v>
          </cell>
          <cell r="F5916">
            <v>8159</v>
          </cell>
        </row>
        <row r="5917">
          <cell r="A5917" t="str">
            <v>28-483</v>
          </cell>
          <cell r="B5917" t="str">
            <v>6 piece Set (2412) Colour, with double bib cock, 3xT  cock,  Classic Toilet Shower with pipe and waste.</v>
          </cell>
          <cell r="D5917" t="str">
            <v>Each</v>
          </cell>
          <cell r="E5917" t="str">
            <v>28-483</v>
          </cell>
          <cell r="F5917">
            <v>5874</v>
          </cell>
        </row>
        <row r="5918">
          <cell r="A5918" t="str">
            <v>28-484</v>
          </cell>
          <cell r="B5918" t="str">
            <v>6 piece Set (2412) Colour, with double bib cock, 3xT cock,  Classic Toilet Shower with pipe and waste.</v>
          </cell>
          <cell r="D5918" t="str">
            <v>Each</v>
          </cell>
          <cell r="E5918" t="str">
            <v>28-484</v>
          </cell>
          <cell r="F5918">
            <v>6644</v>
          </cell>
        </row>
        <row r="5919">
          <cell r="A5919" t="str">
            <v>28-485</v>
          </cell>
          <cell r="B5919" t="str">
            <v>6 piece Set (2409) Colour, with double bib cock Cera, 3xT cock, Cera  Toilet Shower with pipe and waste.</v>
          </cell>
          <cell r="D5919" t="str">
            <v>Each</v>
          </cell>
          <cell r="E5919" t="str">
            <v>28-485</v>
          </cell>
          <cell r="F5919">
            <v>8499</v>
          </cell>
        </row>
        <row r="5920">
          <cell r="A5920" t="str">
            <v>28-486</v>
          </cell>
          <cell r="B5920" t="str">
            <v>6 piece Set (2409) Colour, with double bib cock Cera, 3xT cock, Cera  Toilet Shower with pipe and waste.</v>
          </cell>
          <cell r="D5920" t="str">
            <v>Each</v>
          </cell>
          <cell r="E5920" t="str">
            <v>28-486</v>
          </cell>
          <cell r="F5920">
            <v>9718</v>
          </cell>
        </row>
        <row r="5921">
          <cell r="A5921" t="str">
            <v>28-487</v>
          </cell>
          <cell r="B5921" t="str">
            <v>6 piece Set (2409) Colour, with double bib cock Cera, 3xT cock, Cera  Toilet Shower with pipe and waste.</v>
          </cell>
          <cell r="D5921" t="str">
            <v>Each</v>
          </cell>
          <cell r="E5921" t="str">
            <v>28-487</v>
          </cell>
          <cell r="F5921">
            <v>6297</v>
          </cell>
        </row>
        <row r="5922">
          <cell r="A5922" t="str">
            <v>28-488</v>
          </cell>
          <cell r="B5922" t="str">
            <v>6 piece Set (2409) Colour, with double bib cock Cera, 3xT cock, Cera  Toilet Shower with pipe and waste.</v>
          </cell>
          <cell r="D5922" t="str">
            <v>Each</v>
          </cell>
          <cell r="E5922" t="str">
            <v>28-488</v>
          </cell>
          <cell r="F5922">
            <v>7171</v>
          </cell>
        </row>
        <row r="5923">
          <cell r="A5923" t="str">
            <v>28-489</v>
          </cell>
          <cell r="B5923" t="str">
            <v>6 piece Set (2404) Colour, with double bib cock Royal, 3xT cock, Royal  Toilet Shower with pipe and waste.</v>
          </cell>
          <cell r="D5923" t="str">
            <v>Each</v>
          </cell>
          <cell r="E5923" t="str">
            <v>28-489</v>
          </cell>
          <cell r="F5923">
            <v>7821</v>
          </cell>
        </row>
        <row r="5924">
          <cell r="A5924" t="str">
            <v>28-490</v>
          </cell>
          <cell r="B5924" t="str">
            <v>6 piece Set (2404) Colour, with double bib cock Royal, 3xT cock, Royal  Toilet Shower with pipe and waste.</v>
          </cell>
          <cell r="D5924" t="str">
            <v>Each</v>
          </cell>
          <cell r="E5924" t="str">
            <v>28-490</v>
          </cell>
          <cell r="F5924">
            <v>8746</v>
          </cell>
        </row>
        <row r="5925">
          <cell r="A5925" t="str">
            <v>28-491</v>
          </cell>
          <cell r="B5925" t="str">
            <v>6 piece Set (2414) Colour, with double bib cock Royal, 3xT cock, Classic  Toilet Shower with pipe and waste.</v>
          </cell>
          <cell r="D5925" t="str">
            <v>Each</v>
          </cell>
          <cell r="E5925" t="str">
            <v>28-491</v>
          </cell>
          <cell r="F5925">
            <v>6336</v>
          </cell>
        </row>
        <row r="5926">
          <cell r="A5926" t="str">
            <v>28-492</v>
          </cell>
          <cell r="B5926" t="str">
            <v>6 piece Set (2404) Colour, with double bib cock Royal, 3xT cock, Classic Toilet Shower with pipe and waste.</v>
          </cell>
          <cell r="D5926" t="str">
            <v>Each</v>
          </cell>
          <cell r="E5926" t="str">
            <v>28-492</v>
          </cell>
          <cell r="F5926">
            <v>7114</v>
          </cell>
        </row>
        <row r="5927">
          <cell r="A5927" t="str">
            <v>28-493</v>
          </cell>
          <cell r="B5927" t="str">
            <v>6 piece Set (2381) Colour, with double bib cock Zoom (Head Grohe), 3xT cock, Classic  Toilet Shower with pipe and waste.</v>
          </cell>
          <cell r="D5927" t="str">
            <v>Each</v>
          </cell>
          <cell r="E5927" t="str">
            <v>28-493</v>
          </cell>
          <cell r="F5927">
            <v>4957</v>
          </cell>
        </row>
        <row r="5928">
          <cell r="A5928" t="str">
            <v>28-494</v>
          </cell>
          <cell r="B5928" t="str">
            <v>6 piece Set (2381) Colour, with double bib cock Zoom (Head Grohe), 3xT cock, Classic  Toilet Shower with pipe and waste.</v>
          </cell>
          <cell r="D5928" t="str">
            <v>Each</v>
          </cell>
          <cell r="E5928" t="str">
            <v>28-494</v>
          </cell>
          <cell r="F5928">
            <v>5658</v>
          </cell>
        </row>
        <row r="5929">
          <cell r="A5929" t="str">
            <v>28-495</v>
          </cell>
          <cell r="B5929" t="str">
            <v>6 piece Set (2381-C) Colour, with double bib cock Zoom , 3xT cock, (Classic)  Toilet Shower with pipe and waste.</v>
          </cell>
          <cell r="D5929" t="str">
            <v>Each</v>
          </cell>
          <cell r="E5929" t="str">
            <v>28-495</v>
          </cell>
          <cell r="F5929">
            <v>5928</v>
          </cell>
        </row>
        <row r="5930">
          <cell r="A5930" t="str">
            <v>28-496</v>
          </cell>
          <cell r="B5930" t="str">
            <v>7 piece Set (2403-C) Chromer, with double bib cock K.B (Head Roby) CP ,  Toilet Shower with pipe and waste.</v>
          </cell>
          <cell r="D5930" t="str">
            <v>Each</v>
          </cell>
          <cell r="E5930" t="str">
            <v>28-496</v>
          </cell>
          <cell r="F5930">
            <v>8429</v>
          </cell>
        </row>
        <row r="5931">
          <cell r="A5931" t="str">
            <v>28-497</v>
          </cell>
          <cell r="B5931" t="str">
            <v>6 piece Set (2410) Colour, with double bib cock Zoom , 3xT cock, Classic  Toilet Shower with pipe and waste.</v>
          </cell>
          <cell r="D5931" t="str">
            <v>Each</v>
          </cell>
          <cell r="E5931" t="str">
            <v>28-497</v>
          </cell>
          <cell r="F5931">
            <v>4957</v>
          </cell>
        </row>
        <row r="5932">
          <cell r="A5932" t="str">
            <v>28-498</v>
          </cell>
          <cell r="B5932" t="str">
            <v>6 piece Set (2410) Colour, with double bib cock Zoom , 3xT cock, Classic  Toilet Shower with pipe and waste.</v>
          </cell>
          <cell r="D5932" t="str">
            <v>Each</v>
          </cell>
          <cell r="E5932" t="str">
            <v>28-498</v>
          </cell>
          <cell r="F5932">
            <v>5658</v>
          </cell>
        </row>
        <row r="5933">
          <cell r="A5933" t="str">
            <v>28-499</v>
          </cell>
          <cell r="B5933" t="str">
            <v>6 piece Set (2410) Colour, with double bib cock Zoom , 3xT cock, Classic  Toilet Shower with pipe and waste.</v>
          </cell>
          <cell r="D5933" t="str">
            <v>Each</v>
          </cell>
          <cell r="E5933" t="str">
            <v>28-499</v>
          </cell>
          <cell r="F5933">
            <v>4957</v>
          </cell>
        </row>
        <row r="5934">
          <cell r="A5934" t="str">
            <v>28-500</v>
          </cell>
          <cell r="B5934" t="str">
            <v>6 piece Set (2410) Colour, with double bib cock Zoom , 3xT cock, Classic  Toilet Shower with pipe and waste.</v>
          </cell>
          <cell r="D5934" t="str">
            <v>Each</v>
          </cell>
          <cell r="E5934" t="str">
            <v>28-500</v>
          </cell>
          <cell r="F5934">
            <v>5658</v>
          </cell>
        </row>
        <row r="5935">
          <cell r="A5935" t="str">
            <v>28-501</v>
          </cell>
          <cell r="B5935" t="str">
            <v>6 piece Set (2408) Colour, with double bib cock Stylish , 3xT cock, Classic  Toilet Shower with pipe and waste.</v>
          </cell>
          <cell r="D5935" t="str">
            <v>Each</v>
          </cell>
          <cell r="E5935" t="str">
            <v>28-501</v>
          </cell>
          <cell r="F5935">
            <v>5823</v>
          </cell>
        </row>
        <row r="5936">
          <cell r="A5936" t="str">
            <v>28-502</v>
          </cell>
          <cell r="B5936" t="str">
            <v>6 piece Set (2408) Colour, with double bib cock Stylish , 3xT cock, Classic  Toilet Shower with pipe and waste.</v>
          </cell>
          <cell r="D5936" t="str">
            <v>Each</v>
          </cell>
          <cell r="E5936" t="str">
            <v>28-502</v>
          </cell>
          <cell r="F5936">
            <v>6869</v>
          </cell>
        </row>
        <row r="5937">
          <cell r="A5937" t="str">
            <v>28-503</v>
          </cell>
          <cell r="B5937" t="str">
            <v>6 piece Set (2410) Colour, with double bib cock Zoom , 3xT cock, Classic  Toilet Shower with pipe and waste.</v>
          </cell>
          <cell r="D5937" t="str">
            <v>Each</v>
          </cell>
          <cell r="E5937" t="str">
            <v>28-503</v>
          </cell>
          <cell r="F5937">
            <v>4957</v>
          </cell>
        </row>
        <row r="5938">
          <cell r="A5938" t="str">
            <v>28-504</v>
          </cell>
          <cell r="B5938" t="str">
            <v>7 piece Set (2410) Colour, with double bib cock Zoom , 3xT cock, Classic  Toilet Shower with pipe and waste.</v>
          </cell>
          <cell r="D5938" t="str">
            <v>Each</v>
          </cell>
          <cell r="E5938" t="str">
            <v>28-504</v>
          </cell>
          <cell r="F5938">
            <v>5658</v>
          </cell>
        </row>
        <row r="5939">
          <cell r="B5939" t="str">
            <v>Wall Shawer</v>
          </cell>
        </row>
        <row r="5940">
          <cell r="A5940" t="str">
            <v>28-505</v>
          </cell>
          <cell r="B5940" t="str">
            <v>Bath Mixer Bravo (4021) Colour.</v>
          </cell>
          <cell r="D5940" t="str">
            <v>Each</v>
          </cell>
          <cell r="E5940" t="str">
            <v>28-505</v>
          </cell>
          <cell r="F5940">
            <v>4450</v>
          </cell>
        </row>
        <row r="5941">
          <cell r="A5941" t="str">
            <v>28-506</v>
          </cell>
          <cell r="B5941" t="str">
            <v>Bath Mixer Bravo (4021) Chrome.</v>
          </cell>
          <cell r="D5941" t="str">
            <v>Each</v>
          </cell>
          <cell r="E5941" t="str">
            <v>28-506</v>
          </cell>
          <cell r="F5941">
            <v>4684</v>
          </cell>
        </row>
        <row r="5942">
          <cell r="A5942" t="str">
            <v>28-507</v>
          </cell>
          <cell r="B5942" t="str">
            <v>Bath Mixer Drizal (3171) Colour.</v>
          </cell>
          <cell r="D5942" t="str">
            <v>Each</v>
          </cell>
          <cell r="E5942" t="str">
            <v>28-507</v>
          </cell>
          <cell r="F5942">
            <v>5733</v>
          </cell>
        </row>
        <row r="5943">
          <cell r="A5943" t="str">
            <v>28-508</v>
          </cell>
          <cell r="B5943" t="str">
            <v>Bath Mixer Drizal (3171) Chrome.</v>
          </cell>
          <cell r="D5943" t="str">
            <v>Each</v>
          </cell>
          <cell r="E5943" t="str">
            <v>28-508</v>
          </cell>
          <cell r="F5943">
            <v>6035</v>
          </cell>
        </row>
        <row r="5944">
          <cell r="A5944" t="str">
            <v>28-509</v>
          </cell>
          <cell r="B5944" t="str">
            <v>Bath Mixer Unique (3181) Colour.</v>
          </cell>
          <cell r="D5944" t="str">
            <v>Each</v>
          </cell>
          <cell r="E5944" t="str">
            <v>28-509</v>
          </cell>
          <cell r="F5944">
            <v>6711</v>
          </cell>
        </row>
        <row r="5945">
          <cell r="A5945" t="str">
            <v>28-510</v>
          </cell>
          <cell r="B5945" t="str">
            <v>Bath Mixer Unique (3181) Chrome.</v>
          </cell>
          <cell r="D5945" t="str">
            <v>Each</v>
          </cell>
          <cell r="E5945" t="str">
            <v>28-510</v>
          </cell>
          <cell r="F5945">
            <v>7064</v>
          </cell>
        </row>
        <row r="5946">
          <cell r="A5946" t="str">
            <v>28-511</v>
          </cell>
          <cell r="B5946" t="str">
            <v>Bath Mixer Flora (4031) Colour.</v>
          </cell>
          <cell r="D5946" t="str">
            <v>Each</v>
          </cell>
          <cell r="E5946" t="str">
            <v>28-511</v>
          </cell>
          <cell r="F5946">
            <v>4470</v>
          </cell>
        </row>
        <row r="5947">
          <cell r="A5947" t="str">
            <v>28-512</v>
          </cell>
          <cell r="B5947" t="str">
            <v>Bath Mixer Flora (4031) Chrome.</v>
          </cell>
          <cell r="D5947" t="str">
            <v>Each</v>
          </cell>
          <cell r="E5947" t="str">
            <v>28-512</v>
          </cell>
          <cell r="F5947">
            <v>4705</v>
          </cell>
        </row>
        <row r="5948">
          <cell r="A5948" t="str">
            <v>28-513</v>
          </cell>
          <cell r="B5948" t="str">
            <v>Bath Mixer Gipsy (4011) Colour.</v>
          </cell>
          <cell r="D5948" t="str">
            <v>Each</v>
          </cell>
          <cell r="E5948" t="str">
            <v>28-513</v>
          </cell>
          <cell r="F5948">
            <v>4464</v>
          </cell>
        </row>
        <row r="5949">
          <cell r="A5949" t="str">
            <v>28-514</v>
          </cell>
          <cell r="B5949" t="str">
            <v>Bath Mixer Gipsy (4011) Chrome.</v>
          </cell>
          <cell r="D5949" t="str">
            <v>Each</v>
          </cell>
          <cell r="E5949" t="str">
            <v>28-514</v>
          </cell>
          <cell r="F5949">
            <v>4699</v>
          </cell>
        </row>
        <row r="5950">
          <cell r="A5950" t="str">
            <v>28-515</v>
          </cell>
          <cell r="B5950" t="str">
            <v>Bath Mixer Strem (3191) Colour.</v>
          </cell>
          <cell r="D5950" t="str">
            <v>Each</v>
          </cell>
          <cell r="E5950" t="str">
            <v>28-515</v>
          </cell>
          <cell r="F5950">
            <v>4467</v>
          </cell>
        </row>
        <row r="5951">
          <cell r="A5951" t="str">
            <v>28-516</v>
          </cell>
          <cell r="B5951" t="str">
            <v>Bath Mixer Strem (3191) Chrome.</v>
          </cell>
          <cell r="D5951" t="str">
            <v>Each</v>
          </cell>
          <cell r="E5951" t="str">
            <v>28-516</v>
          </cell>
          <cell r="F5951">
            <v>4703</v>
          </cell>
        </row>
        <row r="5952">
          <cell r="A5952" t="str">
            <v>28-517</v>
          </cell>
          <cell r="B5952" t="str">
            <v>Bath Mixer Victoria (320) Colour.</v>
          </cell>
          <cell r="D5952" t="str">
            <v>Each</v>
          </cell>
          <cell r="E5952" t="str">
            <v>28-517</v>
          </cell>
          <cell r="F5952">
            <v>6544</v>
          </cell>
        </row>
        <row r="5953">
          <cell r="A5953" t="str">
            <v>28-518</v>
          </cell>
          <cell r="B5953" t="str">
            <v>Bath Mixer Victoria (320) Chrome.</v>
          </cell>
          <cell r="D5953" t="str">
            <v>Each</v>
          </cell>
          <cell r="E5953" t="str">
            <v>28-518</v>
          </cell>
          <cell r="F5953">
            <v>7119</v>
          </cell>
        </row>
        <row r="5954">
          <cell r="A5954" t="str">
            <v>28-519</v>
          </cell>
          <cell r="B5954" t="str">
            <v>Bath Mixer Classic (324) Colour.</v>
          </cell>
          <cell r="D5954" t="str">
            <v>Each</v>
          </cell>
          <cell r="E5954" t="str">
            <v>28-519</v>
          </cell>
          <cell r="F5954">
            <v>8199</v>
          </cell>
        </row>
        <row r="5955">
          <cell r="A5955" t="str">
            <v>28-520</v>
          </cell>
          <cell r="B5955" t="str">
            <v>Bath Mixer Classic (324) Chrome.</v>
          </cell>
          <cell r="D5955" t="str">
            <v>Each</v>
          </cell>
          <cell r="E5955" t="str">
            <v>28-520</v>
          </cell>
          <cell r="F5955">
            <v>8887</v>
          </cell>
        </row>
        <row r="5956">
          <cell r="A5956" t="str">
            <v>28-521</v>
          </cell>
          <cell r="B5956" t="str">
            <v>Bath Mixer Rosy (2181) Colour.</v>
          </cell>
          <cell r="D5956" t="str">
            <v>Each</v>
          </cell>
          <cell r="E5956" t="str">
            <v>28-521</v>
          </cell>
          <cell r="F5956">
            <v>14504</v>
          </cell>
        </row>
        <row r="5957">
          <cell r="A5957" t="str">
            <v>28-522</v>
          </cell>
          <cell r="B5957" t="str">
            <v>Bath Mixer Rosy (2181) Chrome.</v>
          </cell>
          <cell r="D5957" t="str">
            <v>Each</v>
          </cell>
          <cell r="E5957" t="str">
            <v>28-522</v>
          </cell>
          <cell r="F5957">
            <v>15311</v>
          </cell>
        </row>
        <row r="5958">
          <cell r="A5958" t="str">
            <v>28-523</v>
          </cell>
          <cell r="B5958" t="str">
            <v>Bath Mixer Rosy (2182) Colour.</v>
          </cell>
          <cell r="D5958" t="str">
            <v>Each</v>
          </cell>
          <cell r="E5958" t="str">
            <v>28-523</v>
          </cell>
          <cell r="F5958">
            <v>7062</v>
          </cell>
        </row>
        <row r="5959">
          <cell r="A5959" t="str">
            <v>28-524</v>
          </cell>
          <cell r="B5959" t="str">
            <v>Bath Mixer Rosy (2182) Chrome.</v>
          </cell>
          <cell r="D5959" t="str">
            <v>Each</v>
          </cell>
          <cell r="E5959" t="str">
            <v>28-524</v>
          </cell>
          <cell r="F5959">
            <v>7989</v>
          </cell>
        </row>
        <row r="5960">
          <cell r="A5960" t="str">
            <v>28-525</v>
          </cell>
          <cell r="B5960" t="str">
            <v>Bath Mixer Fancy (491) Colour.</v>
          </cell>
          <cell r="D5960" t="str">
            <v>Each</v>
          </cell>
          <cell r="E5960" t="str">
            <v>28-525</v>
          </cell>
          <cell r="F5960">
            <v>12080</v>
          </cell>
        </row>
        <row r="5961">
          <cell r="A5961" t="str">
            <v>28-526</v>
          </cell>
          <cell r="B5961" t="str">
            <v>Bath Mixer Fancy (491) Chrome.</v>
          </cell>
          <cell r="D5961" t="str">
            <v>Each</v>
          </cell>
          <cell r="E5961" t="str">
            <v>28-526</v>
          </cell>
          <cell r="F5961">
            <v>12602</v>
          </cell>
        </row>
        <row r="5962">
          <cell r="A5962" t="str">
            <v>28-527</v>
          </cell>
          <cell r="B5962" t="str">
            <v>Bath Mixer Nova (4061) Colour.</v>
          </cell>
          <cell r="D5962" t="str">
            <v>Each</v>
          </cell>
          <cell r="E5962" t="str">
            <v>28-527</v>
          </cell>
          <cell r="F5962">
            <v>11549</v>
          </cell>
        </row>
        <row r="5963">
          <cell r="A5963" t="str">
            <v>28-528</v>
          </cell>
          <cell r="B5963" t="str">
            <v>Bath Mixer Nova (4061) Chrome.</v>
          </cell>
          <cell r="D5963" t="str">
            <v>Each</v>
          </cell>
          <cell r="E5963" t="str">
            <v>28-528</v>
          </cell>
          <cell r="F5963">
            <v>12121</v>
          </cell>
        </row>
        <row r="5964">
          <cell r="A5964" t="str">
            <v>28-529</v>
          </cell>
          <cell r="B5964" t="str">
            <v>Bath Mixer Remax (421) Colour.</v>
          </cell>
          <cell r="D5964" t="str">
            <v>Each</v>
          </cell>
          <cell r="E5964" t="str">
            <v>28-529</v>
          </cell>
          <cell r="F5964">
            <v>11554</v>
          </cell>
        </row>
        <row r="5965">
          <cell r="A5965" t="str">
            <v>28-530</v>
          </cell>
          <cell r="B5965" t="str">
            <v>Bath Mixer Remax (421) Chrome.</v>
          </cell>
          <cell r="D5965" t="str">
            <v>Each</v>
          </cell>
          <cell r="E5965" t="str">
            <v>28-530</v>
          </cell>
          <cell r="F5965">
            <v>12074</v>
          </cell>
        </row>
        <row r="5966">
          <cell r="A5966" t="str">
            <v>28-531</v>
          </cell>
          <cell r="B5966" t="str">
            <v>Bath Mixer Apex (112) Colour.</v>
          </cell>
          <cell r="D5966" t="str">
            <v>Each</v>
          </cell>
          <cell r="E5966" t="str">
            <v>28-531</v>
          </cell>
          <cell r="F5966">
            <v>11448</v>
          </cell>
        </row>
        <row r="5967">
          <cell r="A5967" t="str">
            <v>28-532</v>
          </cell>
          <cell r="B5967" t="str">
            <v>Bath Mixer Apex (112) Chrome.</v>
          </cell>
          <cell r="D5967" t="str">
            <v>Each</v>
          </cell>
          <cell r="E5967" t="str">
            <v>28-532</v>
          </cell>
          <cell r="F5967">
            <v>11997</v>
          </cell>
        </row>
        <row r="5968">
          <cell r="A5968" t="str">
            <v>28-533</v>
          </cell>
          <cell r="B5968" t="str">
            <v>Bath Mixer New Crystal (451) Colour.</v>
          </cell>
          <cell r="D5968" t="str">
            <v>Each</v>
          </cell>
          <cell r="E5968" t="str">
            <v>28-533</v>
          </cell>
          <cell r="F5968">
            <v>11549</v>
          </cell>
        </row>
        <row r="5969">
          <cell r="A5969" t="str">
            <v>28-534</v>
          </cell>
          <cell r="B5969" t="str">
            <v>Bath Mixer New Crystal (451) Chrome.</v>
          </cell>
          <cell r="D5969" t="str">
            <v>Each</v>
          </cell>
          <cell r="E5969" t="str">
            <v>28-534</v>
          </cell>
          <cell r="F5969">
            <v>12121</v>
          </cell>
        </row>
        <row r="5970">
          <cell r="A5970" t="str">
            <v>28-535</v>
          </cell>
          <cell r="B5970" t="str">
            <v>Bath Mixer Canal (991) Colour.</v>
          </cell>
          <cell r="D5970" t="str">
            <v>Each</v>
          </cell>
          <cell r="E5970" t="str">
            <v>28-535</v>
          </cell>
          <cell r="F5970">
            <v>11917</v>
          </cell>
        </row>
        <row r="5971">
          <cell r="A5971" t="str">
            <v>28-536</v>
          </cell>
          <cell r="B5971" t="str">
            <v>Bath Mixer Canal (991) Chrome.</v>
          </cell>
          <cell r="D5971" t="str">
            <v>Each</v>
          </cell>
          <cell r="E5971" t="str">
            <v>28-536</v>
          </cell>
          <cell r="F5971">
            <v>12439</v>
          </cell>
        </row>
        <row r="5972">
          <cell r="A5972" t="str">
            <v>28-537</v>
          </cell>
          <cell r="B5972" t="str">
            <v>Bath Mixer Elegance (981) Colour.</v>
          </cell>
          <cell r="D5972" t="str">
            <v>Each</v>
          </cell>
          <cell r="E5972" t="str">
            <v>28-537</v>
          </cell>
          <cell r="F5972">
            <v>15519</v>
          </cell>
        </row>
        <row r="5973">
          <cell r="A5973" t="str">
            <v>28-538</v>
          </cell>
          <cell r="B5973" t="str">
            <v>Bath Mixer Elegance (981) Chrome.</v>
          </cell>
          <cell r="D5973" t="str">
            <v>Each</v>
          </cell>
          <cell r="E5973" t="str">
            <v>28-538</v>
          </cell>
          <cell r="F5973">
            <v>16107</v>
          </cell>
        </row>
        <row r="5974">
          <cell r="A5974" t="str">
            <v>28-539</v>
          </cell>
          <cell r="B5974" t="str">
            <v>Bath Mixer Riva (671) Colour.</v>
          </cell>
          <cell r="D5974" t="str">
            <v>Each</v>
          </cell>
          <cell r="E5974" t="str">
            <v>28-539</v>
          </cell>
          <cell r="F5974">
            <v>14651</v>
          </cell>
        </row>
        <row r="5975">
          <cell r="A5975" t="str">
            <v>28-540</v>
          </cell>
          <cell r="B5975" t="str">
            <v>Bath Mixer Riva (671) Chrome.</v>
          </cell>
          <cell r="D5975" t="str">
            <v>Each</v>
          </cell>
          <cell r="E5975" t="str">
            <v>28-540</v>
          </cell>
          <cell r="F5975">
            <v>15242</v>
          </cell>
        </row>
        <row r="5976">
          <cell r="A5976" t="str">
            <v>28-541</v>
          </cell>
          <cell r="B5976" t="str">
            <v>Bath Mixer Amy (682) Colour.</v>
          </cell>
          <cell r="D5976" t="str">
            <v>Each</v>
          </cell>
          <cell r="E5976" t="str">
            <v>28-541</v>
          </cell>
          <cell r="F5976">
            <v>11307</v>
          </cell>
        </row>
        <row r="5977">
          <cell r="A5977" t="str">
            <v>28-542</v>
          </cell>
          <cell r="B5977" t="str">
            <v>Bath Mixer Amy (682) Chrome.</v>
          </cell>
          <cell r="D5977" t="str">
            <v>Each</v>
          </cell>
          <cell r="E5977" t="str">
            <v>28-542</v>
          </cell>
          <cell r="F5977">
            <v>12392</v>
          </cell>
        </row>
        <row r="5978">
          <cell r="A5978" t="str">
            <v>28-543</v>
          </cell>
          <cell r="B5978" t="str">
            <v>Bath Mixer Florence (381-A) Colour..</v>
          </cell>
          <cell r="D5978" t="str">
            <v>Each</v>
          </cell>
          <cell r="E5978" t="str">
            <v>28-543</v>
          </cell>
          <cell r="F5978">
            <v>12199</v>
          </cell>
        </row>
        <row r="5979">
          <cell r="A5979" t="str">
            <v>28-544</v>
          </cell>
          <cell r="B5979" t="str">
            <v>Bath Mixer Florence (381-A) Chrome.</v>
          </cell>
          <cell r="D5979" t="str">
            <v>Each</v>
          </cell>
          <cell r="E5979" t="str">
            <v>28-544</v>
          </cell>
          <cell r="F5979">
            <v>12692</v>
          </cell>
        </row>
        <row r="5980">
          <cell r="A5980" t="str">
            <v>28-545</v>
          </cell>
          <cell r="B5980" t="str">
            <v>Bath Mixer Florence (381-B) Colour..</v>
          </cell>
          <cell r="D5980" t="str">
            <v>Each</v>
          </cell>
          <cell r="E5980" t="str">
            <v>28-545</v>
          </cell>
          <cell r="F5980">
            <v>10995</v>
          </cell>
        </row>
        <row r="5981">
          <cell r="A5981" t="str">
            <v>28-546</v>
          </cell>
          <cell r="B5981" t="str">
            <v>Bath Mixer Florence (381-B) Chrome.</v>
          </cell>
          <cell r="D5981" t="str">
            <v>Each</v>
          </cell>
          <cell r="E5981" t="str">
            <v>28-546</v>
          </cell>
          <cell r="F5981">
            <v>11761</v>
          </cell>
        </row>
        <row r="5982">
          <cell r="A5982" t="str">
            <v>28-547</v>
          </cell>
          <cell r="B5982" t="str">
            <v>Bath Mixer Florence (391) Colour..</v>
          </cell>
          <cell r="D5982" t="str">
            <v>Each</v>
          </cell>
          <cell r="E5982" t="str">
            <v>28-547</v>
          </cell>
          <cell r="F5982">
            <v>18460</v>
          </cell>
        </row>
        <row r="5983">
          <cell r="A5983" t="str">
            <v>28-548</v>
          </cell>
          <cell r="B5983" t="str">
            <v>Bath Mixer Florence (391) Chrome.</v>
          </cell>
          <cell r="D5983" t="str">
            <v>Each</v>
          </cell>
          <cell r="E5983" t="str">
            <v>28-548</v>
          </cell>
          <cell r="F5983">
            <v>19294</v>
          </cell>
        </row>
        <row r="5984">
          <cell r="A5984" t="str">
            <v>28-549</v>
          </cell>
          <cell r="B5984" t="str">
            <v>Bath Mixer Florence (392) Colour..</v>
          </cell>
          <cell r="D5984" t="str">
            <v>Each</v>
          </cell>
          <cell r="E5984" t="str">
            <v>28-549</v>
          </cell>
          <cell r="F5984">
            <v>11353</v>
          </cell>
        </row>
        <row r="5985">
          <cell r="A5985" t="str">
            <v>28-550</v>
          </cell>
          <cell r="B5985" t="str">
            <v>Bath Mixer Florence (392) Chrome.</v>
          </cell>
          <cell r="D5985" t="str">
            <v>Each</v>
          </cell>
          <cell r="E5985" t="str">
            <v>28-550</v>
          </cell>
          <cell r="F5985">
            <v>12443</v>
          </cell>
        </row>
        <row r="5986">
          <cell r="A5986" t="str">
            <v>28-551</v>
          </cell>
          <cell r="B5986" t="str">
            <v>Bath Mixer Economy (4041) Colour.</v>
          </cell>
          <cell r="D5986" t="str">
            <v>Each</v>
          </cell>
          <cell r="E5986" t="str">
            <v>28-551</v>
          </cell>
          <cell r="F5986">
            <v>6561</v>
          </cell>
        </row>
        <row r="5987">
          <cell r="A5987" t="str">
            <v>28-552</v>
          </cell>
          <cell r="B5987" t="str">
            <v>Bath Mixer Economy (4041) Chrome.</v>
          </cell>
          <cell r="D5987" t="str">
            <v>Each</v>
          </cell>
          <cell r="E5987" t="str">
            <v>28-552</v>
          </cell>
          <cell r="F5987">
            <v>6895</v>
          </cell>
        </row>
        <row r="5988">
          <cell r="A5988" t="str">
            <v>28-553</v>
          </cell>
          <cell r="B5988" t="str">
            <v>Bath Mixer Zoom  (351) Colour.</v>
          </cell>
          <cell r="D5988" t="str">
            <v>Each</v>
          </cell>
          <cell r="E5988" t="str">
            <v>28-553</v>
          </cell>
          <cell r="F5988">
            <v>4392</v>
          </cell>
        </row>
        <row r="5989">
          <cell r="A5989" t="str">
            <v>28-554</v>
          </cell>
          <cell r="B5989" t="str">
            <v>Bath Mixer Zoom  (351) Chrome.</v>
          </cell>
          <cell r="D5989" t="str">
            <v>Each</v>
          </cell>
          <cell r="E5989" t="str">
            <v>28-554</v>
          </cell>
          <cell r="F5989">
            <v>5548</v>
          </cell>
        </row>
        <row r="5990">
          <cell r="A5990" t="str">
            <v>28-555</v>
          </cell>
          <cell r="B5990" t="str">
            <v>Bath Mixer Rosy  (317) Colour..</v>
          </cell>
          <cell r="D5990" t="str">
            <v>Each</v>
          </cell>
          <cell r="E5990" t="str">
            <v>28-555</v>
          </cell>
          <cell r="F5990">
            <v>7090</v>
          </cell>
        </row>
        <row r="5991">
          <cell r="A5991" t="str">
            <v>28-556</v>
          </cell>
          <cell r="B5991" t="str">
            <v>Bath Mixer Rosy  (317) Chrome.</v>
          </cell>
          <cell r="D5991" t="str">
            <v>Each</v>
          </cell>
          <cell r="E5991" t="str">
            <v>28-556</v>
          </cell>
          <cell r="F5991">
            <v>7629</v>
          </cell>
        </row>
        <row r="5992">
          <cell r="A5992" t="str">
            <v>28-557</v>
          </cell>
          <cell r="B5992" t="str">
            <v>Bath Mixer Unique  (3131) Colour.</v>
          </cell>
          <cell r="D5992" t="str">
            <v>Each</v>
          </cell>
          <cell r="E5992" t="str">
            <v>28-557</v>
          </cell>
          <cell r="F5992">
            <v>5801</v>
          </cell>
        </row>
        <row r="5993">
          <cell r="A5993" t="str">
            <v>28-558</v>
          </cell>
          <cell r="B5993" t="str">
            <v>Bath Mixer Unique  (3131) Chrome.</v>
          </cell>
          <cell r="D5993" t="str">
            <v>Each</v>
          </cell>
          <cell r="E5993" t="str">
            <v>28-558</v>
          </cell>
          <cell r="F5993">
            <v>6107</v>
          </cell>
        </row>
        <row r="5994">
          <cell r="A5994" t="str">
            <v>28-559</v>
          </cell>
          <cell r="B5994" t="str">
            <v>Bath Mixer Cleopatra  (251) Colour.</v>
          </cell>
          <cell r="D5994" t="str">
            <v>Each</v>
          </cell>
          <cell r="E5994" t="str">
            <v>28-559</v>
          </cell>
          <cell r="F5994">
            <v>7593</v>
          </cell>
        </row>
        <row r="5995">
          <cell r="A5995" t="str">
            <v>28-560</v>
          </cell>
          <cell r="B5995" t="str">
            <v>Bath Mixer Cleopatra  (251) Chrome.</v>
          </cell>
          <cell r="D5995" t="str">
            <v>Each</v>
          </cell>
          <cell r="E5995" t="str">
            <v>28-560</v>
          </cell>
          <cell r="F5995">
            <v>8338</v>
          </cell>
        </row>
        <row r="5996">
          <cell r="A5996" t="str">
            <v>28-561</v>
          </cell>
          <cell r="B5996" t="str">
            <v>Bath Mixer Eva  (621) Colour.</v>
          </cell>
          <cell r="D5996" t="str">
            <v>Each</v>
          </cell>
          <cell r="E5996" t="str">
            <v>28-561</v>
          </cell>
          <cell r="F5996">
            <v>10825</v>
          </cell>
        </row>
        <row r="5997">
          <cell r="A5997" t="str">
            <v>28-562</v>
          </cell>
          <cell r="B5997" t="str">
            <v>Bath Mixer Zoom  (621) Chrome.</v>
          </cell>
          <cell r="D5997" t="str">
            <v>Each</v>
          </cell>
          <cell r="E5997" t="str">
            <v>28-562</v>
          </cell>
          <cell r="F5997">
            <v>11275</v>
          </cell>
        </row>
        <row r="5998">
          <cell r="A5998" t="str">
            <v>28-563</v>
          </cell>
          <cell r="B5998" t="str">
            <v>Bath Mixer under Ground Florence  (3021) Colour.</v>
          </cell>
          <cell r="D5998" t="str">
            <v>Each</v>
          </cell>
          <cell r="E5998" t="str">
            <v>28-563</v>
          </cell>
          <cell r="F5998">
            <v>13175</v>
          </cell>
        </row>
        <row r="5999">
          <cell r="A5999" t="str">
            <v>28-564</v>
          </cell>
          <cell r="B5999" t="str">
            <v>Bath Mixer under Ground Florence  (3021) Chrome.</v>
          </cell>
          <cell r="D5999" t="str">
            <v>Each</v>
          </cell>
          <cell r="E5999" t="str">
            <v>28-564</v>
          </cell>
          <cell r="F5999">
            <v>13697</v>
          </cell>
        </row>
        <row r="6000">
          <cell r="A6000" t="str">
            <v>28-565</v>
          </cell>
          <cell r="B6000" t="str">
            <v>Bath Mixer Rosy  (305) Colour.</v>
          </cell>
          <cell r="D6000" t="str">
            <v>Each</v>
          </cell>
          <cell r="E6000" t="str">
            <v>28-565</v>
          </cell>
          <cell r="F6000">
            <v>6378</v>
          </cell>
        </row>
        <row r="6001">
          <cell r="A6001" t="str">
            <v>28-566</v>
          </cell>
          <cell r="B6001" t="str">
            <v>Bath Mixer Rosy  (305) Chrome.</v>
          </cell>
          <cell r="D6001" t="str">
            <v>Each</v>
          </cell>
          <cell r="E6001" t="str">
            <v>28-566</v>
          </cell>
          <cell r="F6001">
            <v>7345</v>
          </cell>
        </row>
        <row r="6002">
          <cell r="A6002" t="str">
            <v>28-567</v>
          </cell>
          <cell r="B6002" t="str">
            <v>Bath Mixer K.B  (206) Colour.</v>
          </cell>
          <cell r="D6002" t="str">
            <v>Each</v>
          </cell>
          <cell r="E6002" t="str">
            <v>28-567</v>
          </cell>
          <cell r="F6002">
            <v>12091</v>
          </cell>
        </row>
        <row r="6003">
          <cell r="A6003" t="str">
            <v>28-568</v>
          </cell>
          <cell r="B6003" t="str">
            <v>Bath Mixer K.B  (206) Chrome.</v>
          </cell>
          <cell r="D6003" t="str">
            <v>Each</v>
          </cell>
          <cell r="E6003" t="str">
            <v>28-568</v>
          </cell>
          <cell r="F6003">
            <v>12608</v>
          </cell>
        </row>
        <row r="6004">
          <cell r="A6004" t="str">
            <v>28-569</v>
          </cell>
          <cell r="B6004" t="str">
            <v>Bath Mixer Roomy  (631) Colour.</v>
          </cell>
          <cell r="D6004" t="str">
            <v>Each</v>
          </cell>
          <cell r="E6004" t="str">
            <v>28-569</v>
          </cell>
          <cell r="F6004">
            <v>12796</v>
          </cell>
        </row>
        <row r="6005">
          <cell r="A6005" t="str">
            <v>28-570</v>
          </cell>
          <cell r="B6005" t="str">
            <v>Bath Mixer Roomy  (631) Chrome.</v>
          </cell>
          <cell r="D6005" t="str">
            <v>Each</v>
          </cell>
          <cell r="E6005" t="str">
            <v>28-570</v>
          </cell>
          <cell r="F6005">
            <v>13757</v>
          </cell>
        </row>
        <row r="6006">
          <cell r="A6006" t="str">
            <v>28-571</v>
          </cell>
          <cell r="B6006" t="str">
            <v>Bath Mixer Style  (261) Colour.</v>
          </cell>
          <cell r="D6006" t="str">
            <v>Each</v>
          </cell>
          <cell r="E6006" t="str">
            <v>28-571</v>
          </cell>
          <cell r="F6006">
            <v>13212</v>
          </cell>
        </row>
        <row r="6007">
          <cell r="A6007" t="str">
            <v>28-572</v>
          </cell>
          <cell r="B6007" t="str">
            <v>Bath Mixer Style  (261) Chrome.</v>
          </cell>
          <cell r="D6007" t="str">
            <v>Each</v>
          </cell>
          <cell r="E6007" t="str">
            <v>28-572</v>
          </cell>
          <cell r="F6007">
            <v>13734</v>
          </cell>
        </row>
        <row r="6008">
          <cell r="A6008" t="str">
            <v>28-573</v>
          </cell>
          <cell r="B6008" t="str">
            <v>Bath Mixer Orial  (581) Colour.</v>
          </cell>
          <cell r="D6008" t="str">
            <v>Each</v>
          </cell>
          <cell r="E6008" t="str">
            <v>28-573</v>
          </cell>
          <cell r="F6008">
            <v>14149</v>
          </cell>
        </row>
        <row r="6009">
          <cell r="A6009" t="str">
            <v>28-574</v>
          </cell>
          <cell r="B6009" t="str">
            <v>Bath Mixer Orial  (581) Chrome.</v>
          </cell>
          <cell r="D6009" t="str">
            <v>Each</v>
          </cell>
          <cell r="E6009" t="str">
            <v>28-574</v>
          </cell>
          <cell r="F6009">
            <v>14878</v>
          </cell>
        </row>
        <row r="6010">
          <cell r="A6010" t="str">
            <v>28-575</v>
          </cell>
          <cell r="B6010" t="str">
            <v>Bath Mixer Aroma  (225) Colour.</v>
          </cell>
          <cell r="D6010" t="str">
            <v>Each</v>
          </cell>
          <cell r="E6010" t="str">
            <v>28-575</v>
          </cell>
          <cell r="F6010">
            <v>13380</v>
          </cell>
        </row>
        <row r="6011">
          <cell r="A6011" t="str">
            <v>28-576</v>
          </cell>
          <cell r="B6011" t="str">
            <v>Bath Mixer Aroma  (225) Chrome.</v>
          </cell>
          <cell r="D6011" t="str">
            <v>Each</v>
          </cell>
          <cell r="E6011" t="str">
            <v>28-576</v>
          </cell>
          <cell r="F6011">
            <v>14106</v>
          </cell>
        </row>
        <row r="6012">
          <cell r="A6012" t="str">
            <v>28-577</v>
          </cell>
          <cell r="B6012" t="str">
            <v>Bath Mixer Cera  (591) Colour.</v>
          </cell>
          <cell r="D6012" t="str">
            <v>Each</v>
          </cell>
          <cell r="E6012" t="str">
            <v>28-577</v>
          </cell>
          <cell r="F6012">
            <v>13826</v>
          </cell>
        </row>
        <row r="6013">
          <cell r="A6013" t="str">
            <v>28-578</v>
          </cell>
          <cell r="B6013" t="str">
            <v>Bath Mixer Cera  (591) Chrome.</v>
          </cell>
          <cell r="D6013" t="str">
            <v>Each</v>
          </cell>
          <cell r="E6013" t="str">
            <v>28-578</v>
          </cell>
          <cell r="F6013">
            <v>14471</v>
          </cell>
        </row>
        <row r="6014">
          <cell r="A6014" t="str">
            <v>28-579</v>
          </cell>
          <cell r="B6014" t="str">
            <v>Bath Mixer Royal (601) Colour.</v>
          </cell>
          <cell r="D6014" t="str">
            <v>Each</v>
          </cell>
          <cell r="E6014" t="str">
            <v>28-579</v>
          </cell>
          <cell r="F6014">
            <v>12823</v>
          </cell>
        </row>
        <row r="6015">
          <cell r="A6015" t="str">
            <v>28-580</v>
          </cell>
          <cell r="B6015" t="str">
            <v>Bath Mixer Royal (601) Chrome.</v>
          </cell>
          <cell r="D6015" t="str">
            <v>Each</v>
          </cell>
          <cell r="E6015" t="str">
            <v>28-580</v>
          </cell>
          <cell r="F6015">
            <v>13571</v>
          </cell>
        </row>
        <row r="6016">
          <cell r="A6016" t="str">
            <v>28-581</v>
          </cell>
          <cell r="B6016" t="str">
            <v>Bath Mixer K.B  (2081) Colour.</v>
          </cell>
          <cell r="D6016" t="str">
            <v>Each</v>
          </cell>
          <cell r="E6016" t="str">
            <v>28-581</v>
          </cell>
          <cell r="F6016">
            <v>15436</v>
          </cell>
        </row>
        <row r="6017">
          <cell r="A6017" t="str">
            <v>28-582</v>
          </cell>
          <cell r="B6017" t="str">
            <v>Bath Mixer K.B  (2081) Chrome.</v>
          </cell>
          <cell r="D6017" t="str">
            <v>Each</v>
          </cell>
          <cell r="E6017" t="str">
            <v>28-582</v>
          </cell>
          <cell r="F6017">
            <v>16152</v>
          </cell>
        </row>
        <row r="6018">
          <cell r="A6018" t="str">
            <v>28-583</v>
          </cell>
          <cell r="B6018" t="str">
            <v>Bath Mixer K.B  (2082) Colour.</v>
          </cell>
          <cell r="D6018" t="str">
            <v>Each</v>
          </cell>
          <cell r="E6018" t="str">
            <v>28-583</v>
          </cell>
          <cell r="F6018">
            <v>8551</v>
          </cell>
        </row>
        <row r="6019">
          <cell r="A6019" t="str">
            <v>28-584</v>
          </cell>
          <cell r="B6019" t="str">
            <v>Bath Mixer K.B  (2082) Chrome.</v>
          </cell>
          <cell r="D6019" t="str">
            <v>Each</v>
          </cell>
          <cell r="E6019" t="str">
            <v>28-584</v>
          </cell>
          <cell r="F6019">
            <v>9573</v>
          </cell>
        </row>
        <row r="6020">
          <cell r="A6020" t="str">
            <v>28-585</v>
          </cell>
          <cell r="B6020" t="str">
            <v>Bath Mixer Galaxy  (3111) Colour.</v>
          </cell>
          <cell r="D6020" t="str">
            <v>Each</v>
          </cell>
          <cell r="E6020" t="str">
            <v>28-585</v>
          </cell>
          <cell r="F6020">
            <v>11549</v>
          </cell>
        </row>
        <row r="6021">
          <cell r="A6021" t="str">
            <v>28-586</v>
          </cell>
          <cell r="B6021" t="str">
            <v>Bath Mixer Galaxy  (3111) Chrome.</v>
          </cell>
          <cell r="D6021" t="str">
            <v>Each</v>
          </cell>
          <cell r="E6021" t="str">
            <v>28-586</v>
          </cell>
          <cell r="F6021">
            <v>12121</v>
          </cell>
        </row>
        <row r="6022">
          <cell r="A6022" t="str">
            <v>28-587</v>
          </cell>
          <cell r="B6022" t="str">
            <v>Bath Mixer Dragon  (3161) Colour.</v>
          </cell>
          <cell r="D6022" t="str">
            <v>Each</v>
          </cell>
          <cell r="E6022" t="str">
            <v>28-587</v>
          </cell>
          <cell r="F6022">
            <v>39156</v>
          </cell>
        </row>
        <row r="6023">
          <cell r="A6023" t="str">
            <v>28-588</v>
          </cell>
          <cell r="B6023" t="str">
            <v>Bath Mixer Dragon  (3161) Chrome.</v>
          </cell>
          <cell r="D6023" t="str">
            <v>Each</v>
          </cell>
          <cell r="E6023" t="str">
            <v>28-588</v>
          </cell>
          <cell r="F6023">
            <v>40788</v>
          </cell>
        </row>
        <row r="6024">
          <cell r="A6024" t="str">
            <v>28-589</v>
          </cell>
          <cell r="B6024" t="str">
            <v>Bath Mixer Wave  (4081) Colour.</v>
          </cell>
          <cell r="D6024" t="str">
            <v>Each</v>
          </cell>
          <cell r="E6024" t="str">
            <v>28-589</v>
          </cell>
          <cell r="F6024">
            <v>10154</v>
          </cell>
        </row>
        <row r="6025">
          <cell r="A6025" t="str">
            <v>28-590</v>
          </cell>
          <cell r="B6025" t="str">
            <v>Bath Mixer Wave  (4081) Chrome.</v>
          </cell>
          <cell r="D6025" t="str">
            <v>Each</v>
          </cell>
          <cell r="E6025" t="str">
            <v>28-590</v>
          </cell>
          <cell r="F6025">
            <v>10847</v>
          </cell>
        </row>
        <row r="6026">
          <cell r="A6026" t="str">
            <v>28-591</v>
          </cell>
          <cell r="B6026" t="str">
            <v>Bath Mixer Super  (4091) Colour.</v>
          </cell>
          <cell r="D6026" t="str">
            <v>Each</v>
          </cell>
          <cell r="E6026" t="str">
            <v>28-591</v>
          </cell>
          <cell r="F6026">
            <v>6383</v>
          </cell>
        </row>
        <row r="6027">
          <cell r="A6027" t="str">
            <v>28-592</v>
          </cell>
          <cell r="B6027" t="str">
            <v>Bath Mixer Super  (4091) Chrome.</v>
          </cell>
          <cell r="D6027" t="str">
            <v>Each</v>
          </cell>
          <cell r="E6027" t="str">
            <v>28-592</v>
          </cell>
          <cell r="F6027">
            <v>6685</v>
          </cell>
        </row>
        <row r="6028">
          <cell r="A6028" t="str">
            <v>28-593</v>
          </cell>
          <cell r="B6028" t="str">
            <v>Bath Mixer Swiss  (4071) Colour.</v>
          </cell>
          <cell r="D6028" t="str">
            <v>Each</v>
          </cell>
          <cell r="E6028" t="str">
            <v>28-593</v>
          </cell>
          <cell r="F6028">
            <v>10331</v>
          </cell>
        </row>
        <row r="6029">
          <cell r="A6029" t="str">
            <v>28-594</v>
          </cell>
          <cell r="B6029" t="str">
            <v>Bath Mixer Swiss  (4071) Chrome.</v>
          </cell>
          <cell r="D6029" t="str">
            <v>Each</v>
          </cell>
          <cell r="E6029" t="str">
            <v>28-594</v>
          </cell>
          <cell r="F6029">
            <v>11282</v>
          </cell>
        </row>
        <row r="6030">
          <cell r="A6030" t="str">
            <v>28-595</v>
          </cell>
          <cell r="B6030" t="str">
            <v>Bath Mixer Grande  (4051) Colour.</v>
          </cell>
          <cell r="D6030" t="str">
            <v>Each</v>
          </cell>
          <cell r="E6030" t="str">
            <v>28-595</v>
          </cell>
          <cell r="F6030">
            <v>12796</v>
          </cell>
        </row>
        <row r="6031">
          <cell r="A6031" t="str">
            <v>28-596</v>
          </cell>
          <cell r="B6031" t="str">
            <v>Bath Mixer Grande  (4051) Chrome.</v>
          </cell>
          <cell r="D6031" t="str">
            <v>Each</v>
          </cell>
          <cell r="E6031" t="str">
            <v>28-596</v>
          </cell>
          <cell r="F6031">
            <v>13757</v>
          </cell>
        </row>
        <row r="6032">
          <cell r="A6032" t="str">
            <v>28-597</v>
          </cell>
          <cell r="B6032" t="str">
            <v>Bath Mixer Venus  (271) Colour.</v>
          </cell>
          <cell r="D6032" t="str">
            <v>Each</v>
          </cell>
          <cell r="E6032" t="str">
            <v>28-597</v>
          </cell>
          <cell r="F6032">
            <v>9456</v>
          </cell>
        </row>
        <row r="6033">
          <cell r="A6033" t="str">
            <v>28-598</v>
          </cell>
          <cell r="B6033" t="str">
            <v>Bath Mixer Venus  (271) Chrome.</v>
          </cell>
          <cell r="D6033" t="str">
            <v>Each</v>
          </cell>
          <cell r="E6033" t="str">
            <v>28-598</v>
          </cell>
          <cell r="F6033">
            <v>10170</v>
          </cell>
        </row>
        <row r="6034">
          <cell r="A6034" t="str">
            <v>28-599</v>
          </cell>
          <cell r="B6034" t="str">
            <v>Bath Mixer Royal (601) Colour.</v>
          </cell>
          <cell r="D6034" t="str">
            <v>Each</v>
          </cell>
          <cell r="E6034" t="str">
            <v>28-599</v>
          </cell>
          <cell r="F6034">
            <v>12823</v>
          </cell>
        </row>
        <row r="6035">
          <cell r="A6035" t="str">
            <v>28-600</v>
          </cell>
          <cell r="B6035" t="str">
            <v>Bath Mixer Royal (601) Chrome.</v>
          </cell>
          <cell r="D6035" t="str">
            <v>Each</v>
          </cell>
          <cell r="E6035" t="str">
            <v>28-600</v>
          </cell>
          <cell r="F6035">
            <v>13571</v>
          </cell>
        </row>
        <row r="6036">
          <cell r="A6036" t="str">
            <v>28-601</v>
          </cell>
          <cell r="B6036" t="str">
            <v>Bath Mixer Romina (441) Colour.</v>
          </cell>
          <cell r="D6036" t="str">
            <v>Each</v>
          </cell>
          <cell r="E6036" t="str">
            <v>28-601</v>
          </cell>
          <cell r="F6036">
            <v>10459</v>
          </cell>
        </row>
        <row r="6037">
          <cell r="A6037" t="str">
            <v>28-602</v>
          </cell>
          <cell r="B6037" t="str">
            <v>Bath Mixer Romina (441) Chrome.</v>
          </cell>
          <cell r="D6037" t="str">
            <v>Each</v>
          </cell>
          <cell r="E6037" t="str">
            <v>28-602</v>
          </cell>
          <cell r="F6037">
            <v>10970</v>
          </cell>
        </row>
        <row r="6038">
          <cell r="A6038" t="str">
            <v>28-603</v>
          </cell>
          <cell r="B6038" t="str">
            <v>Bath Mixer Serina (296) Colour.</v>
          </cell>
          <cell r="D6038" t="str">
            <v>Each</v>
          </cell>
          <cell r="E6038" t="str">
            <v>28-603</v>
          </cell>
          <cell r="F6038">
            <v>11629</v>
          </cell>
        </row>
        <row r="6039">
          <cell r="A6039" t="str">
            <v>28-604</v>
          </cell>
          <cell r="B6039" t="str">
            <v>Bath Mixer Serina (296) Chrome.</v>
          </cell>
          <cell r="D6039" t="str">
            <v>Each</v>
          </cell>
          <cell r="E6039" t="str">
            <v>28-604</v>
          </cell>
          <cell r="F6039">
            <v>12730</v>
          </cell>
        </row>
        <row r="6040">
          <cell r="A6040" t="str">
            <v>28-605</v>
          </cell>
          <cell r="B6040" t="str">
            <v>Bath Mixer Ocean (124) Colour.</v>
          </cell>
          <cell r="D6040" t="str">
            <v>Each</v>
          </cell>
          <cell r="E6040" t="str">
            <v>28-605</v>
          </cell>
          <cell r="F6040">
            <v>9631</v>
          </cell>
        </row>
        <row r="6041">
          <cell r="A6041" t="str">
            <v>28-606</v>
          </cell>
          <cell r="B6041" t="str">
            <v>Bath Mixer Ocean (124) Chrome.</v>
          </cell>
          <cell r="D6041" t="str">
            <v>Each</v>
          </cell>
          <cell r="E6041" t="str">
            <v>28-606</v>
          </cell>
          <cell r="F6041">
            <v>10582</v>
          </cell>
        </row>
        <row r="6042">
          <cell r="A6042" t="str">
            <v>28-607</v>
          </cell>
          <cell r="B6042" t="str">
            <v>Bath Mixer Gala (391) Colour.</v>
          </cell>
          <cell r="D6042" t="str">
            <v>Each</v>
          </cell>
          <cell r="E6042" t="str">
            <v>28-607</v>
          </cell>
          <cell r="F6042">
            <v>11262</v>
          </cell>
        </row>
        <row r="6043">
          <cell r="A6043" t="str">
            <v>28-608</v>
          </cell>
          <cell r="B6043" t="str">
            <v>Bath Mixer Gala (391) Chrome.</v>
          </cell>
          <cell r="D6043" t="str">
            <v>Each</v>
          </cell>
          <cell r="E6043" t="str">
            <v>28-608</v>
          </cell>
          <cell r="F6043">
            <v>11816</v>
          </cell>
        </row>
        <row r="6044">
          <cell r="A6044" t="str">
            <v>28-609</v>
          </cell>
          <cell r="B6044" t="str">
            <v>Bath Mixer Amy (681) Colour.</v>
          </cell>
          <cell r="D6044" t="str">
            <v>Each</v>
          </cell>
          <cell r="E6044" t="str">
            <v>28-609</v>
          </cell>
          <cell r="F6044">
            <v>18770</v>
          </cell>
        </row>
        <row r="6045">
          <cell r="A6045" t="str">
            <v>28-610</v>
          </cell>
          <cell r="B6045" t="str">
            <v>Bath Mixer Amy (681) Chrome.</v>
          </cell>
          <cell r="D6045" t="str">
            <v>Each</v>
          </cell>
          <cell r="E6045" t="str">
            <v>28-610</v>
          </cell>
          <cell r="F6045">
            <v>19338</v>
          </cell>
        </row>
        <row r="6046">
          <cell r="B6046" t="str">
            <v>Hand Shawer</v>
          </cell>
        </row>
        <row r="6047">
          <cell r="A6047" t="str">
            <v>28-611</v>
          </cell>
          <cell r="B6047" t="str">
            <v>Bath Mixer Bravo (4022) Colour.</v>
          </cell>
          <cell r="D6047" t="str">
            <v>Each</v>
          </cell>
          <cell r="E6047" t="str">
            <v>28-611</v>
          </cell>
          <cell r="F6047">
            <v>4094</v>
          </cell>
        </row>
        <row r="6048">
          <cell r="A6048" t="str">
            <v>28-612</v>
          </cell>
          <cell r="B6048" t="str">
            <v>Bath Mixer Bravo (4022) Chrome.</v>
          </cell>
          <cell r="D6048" t="str">
            <v>Each</v>
          </cell>
          <cell r="E6048" t="str">
            <v>28-612</v>
          </cell>
          <cell r="F6048">
            <v>4310</v>
          </cell>
        </row>
        <row r="6049">
          <cell r="A6049" t="str">
            <v>28-613</v>
          </cell>
          <cell r="B6049" t="str">
            <v>Bath Mixer Flora (4032) Colour.</v>
          </cell>
          <cell r="D6049" t="str">
            <v>Each</v>
          </cell>
          <cell r="E6049" t="str">
            <v>28-613</v>
          </cell>
          <cell r="F6049">
            <v>4113</v>
          </cell>
        </row>
        <row r="6050">
          <cell r="A6050" t="str">
            <v>28-614</v>
          </cell>
          <cell r="B6050" t="str">
            <v>Bath Mixer Flora (4032) Chrome.</v>
          </cell>
          <cell r="D6050" t="str">
            <v>Each</v>
          </cell>
          <cell r="E6050" t="str">
            <v>28-614</v>
          </cell>
          <cell r="F6050">
            <v>4329</v>
          </cell>
        </row>
        <row r="6051">
          <cell r="A6051" t="str">
            <v>28-615</v>
          </cell>
          <cell r="B6051" t="str">
            <v>Bath Mixer Gipsy (4012) Colour.</v>
          </cell>
          <cell r="D6051" t="str">
            <v>Each</v>
          </cell>
          <cell r="E6051" t="str">
            <v>28-615</v>
          </cell>
          <cell r="F6051">
            <v>4106</v>
          </cell>
        </row>
        <row r="6052">
          <cell r="A6052" t="str">
            <v>28-616</v>
          </cell>
          <cell r="B6052" t="str">
            <v>Bath Mixer Gipsy (4012) Chrome.</v>
          </cell>
          <cell r="D6052" t="str">
            <v>Each</v>
          </cell>
          <cell r="E6052" t="str">
            <v>28-616</v>
          </cell>
          <cell r="F6052">
            <v>4323</v>
          </cell>
        </row>
        <row r="6053">
          <cell r="A6053" t="str">
            <v>28-617</v>
          </cell>
          <cell r="B6053" t="str">
            <v>Bath Mixer Strem (3192) Colour.</v>
          </cell>
          <cell r="D6053" t="str">
            <v>Each</v>
          </cell>
          <cell r="E6053" t="str">
            <v>28-617</v>
          </cell>
          <cell r="F6053">
            <v>4110</v>
          </cell>
        </row>
        <row r="6054">
          <cell r="A6054" t="str">
            <v>28-618</v>
          </cell>
          <cell r="B6054" t="str">
            <v>Bath Mixer Strem (3192) Chrome.</v>
          </cell>
          <cell r="D6054" t="str">
            <v>Each</v>
          </cell>
          <cell r="E6054" t="str">
            <v>28-618</v>
          </cell>
          <cell r="F6054">
            <v>4326</v>
          </cell>
        </row>
        <row r="6055">
          <cell r="A6055" t="str">
            <v>28-619</v>
          </cell>
          <cell r="B6055" t="str">
            <v>Bath Mixer Drizal (3172) Chrome.</v>
          </cell>
          <cell r="D6055" t="str">
            <v>Each</v>
          </cell>
          <cell r="E6055" t="str">
            <v>28-619</v>
          </cell>
          <cell r="F6055">
            <v>5275</v>
          </cell>
        </row>
        <row r="6056">
          <cell r="A6056" t="str">
            <v>28-620</v>
          </cell>
          <cell r="B6056" t="str">
            <v>Bath Mixer Drizal (3172) Chrome.</v>
          </cell>
          <cell r="D6056" t="str">
            <v>Each</v>
          </cell>
          <cell r="E6056" t="str">
            <v>28-620</v>
          </cell>
          <cell r="F6056">
            <v>5552</v>
          </cell>
        </row>
        <row r="6057">
          <cell r="A6057" t="str">
            <v>28-621</v>
          </cell>
          <cell r="B6057" t="str">
            <v>Bath Mixer Unique (3132) Colour.</v>
          </cell>
          <cell r="D6057" t="str">
            <v>Each</v>
          </cell>
          <cell r="E6057" t="str">
            <v>28-621</v>
          </cell>
          <cell r="F6057">
            <v>5337</v>
          </cell>
        </row>
        <row r="6058">
          <cell r="A6058" t="str">
            <v>28-622</v>
          </cell>
          <cell r="B6058" t="str">
            <v>Bath Mixer Unique (3132) Chrome.</v>
          </cell>
          <cell r="D6058" t="str">
            <v>Each</v>
          </cell>
          <cell r="E6058" t="str">
            <v>28-622</v>
          </cell>
          <cell r="F6058">
            <v>5619</v>
          </cell>
        </row>
        <row r="6059">
          <cell r="A6059" t="str">
            <v>28-623</v>
          </cell>
          <cell r="B6059" t="str">
            <v>Bath Mixer Zoom  (352) Colour.</v>
          </cell>
          <cell r="D6059" t="str">
            <v>Each</v>
          </cell>
          <cell r="E6059" t="str">
            <v>28-623</v>
          </cell>
          <cell r="F6059">
            <v>3736</v>
          </cell>
        </row>
        <row r="6060">
          <cell r="A6060" t="str">
            <v>28-624</v>
          </cell>
          <cell r="B6060" t="str">
            <v>Bath Mixer Zoom  (352) Chrome.</v>
          </cell>
          <cell r="D6060" t="str">
            <v>Each</v>
          </cell>
          <cell r="E6060" t="str">
            <v>28-624</v>
          </cell>
          <cell r="F6060">
            <v>4876</v>
          </cell>
        </row>
        <row r="6061">
          <cell r="A6061" t="str">
            <v>28-625</v>
          </cell>
          <cell r="B6061" t="str">
            <v>Bath Mixer Victoria (321) Colour.</v>
          </cell>
          <cell r="D6061" t="str">
            <v>Each</v>
          </cell>
          <cell r="E6061" t="str">
            <v>28-625</v>
          </cell>
          <cell r="F6061">
            <v>5848</v>
          </cell>
        </row>
        <row r="6062">
          <cell r="A6062" t="str">
            <v>28-626</v>
          </cell>
          <cell r="B6062" t="str">
            <v>Bath Mixer Victoria (321) Chrome.</v>
          </cell>
          <cell r="D6062" t="str">
            <v>Each</v>
          </cell>
          <cell r="E6062" t="str">
            <v>28-626</v>
          </cell>
          <cell r="F6062">
            <v>6389</v>
          </cell>
        </row>
        <row r="6063">
          <cell r="A6063" t="str">
            <v>28-627</v>
          </cell>
          <cell r="B6063" t="str">
            <v>Bath Mixer Rosy  (319) Colour.</v>
          </cell>
          <cell r="D6063" t="str">
            <v>Each</v>
          </cell>
          <cell r="E6063" t="str">
            <v>28-627</v>
          </cell>
          <cell r="F6063">
            <v>6184</v>
          </cell>
        </row>
        <row r="6064">
          <cell r="A6064" t="str">
            <v>28-628</v>
          </cell>
          <cell r="B6064" t="str">
            <v>Bath Mixer Rosy  (319) Chrome.</v>
          </cell>
          <cell r="D6064" t="str">
            <v>Each</v>
          </cell>
          <cell r="E6064" t="str">
            <v>28-628</v>
          </cell>
          <cell r="F6064">
            <v>6886</v>
          </cell>
        </row>
        <row r="6065">
          <cell r="A6065" t="str">
            <v>28-629</v>
          </cell>
          <cell r="B6065" t="str">
            <v>Bath Mixer Cleopatra  (252) Colour.</v>
          </cell>
          <cell r="D6065" t="str">
            <v>Each</v>
          </cell>
          <cell r="E6065" t="str">
            <v>28-629</v>
          </cell>
          <cell r="F6065">
            <v>6773</v>
          </cell>
        </row>
        <row r="6066">
          <cell r="A6066" t="str">
            <v>28-630</v>
          </cell>
          <cell r="B6066" t="str">
            <v>Bath Mixer Cleopatra  (252) Chrome.</v>
          </cell>
          <cell r="D6066" t="str">
            <v>Each</v>
          </cell>
          <cell r="E6066" t="str">
            <v>28-630</v>
          </cell>
          <cell r="F6066">
            <v>7545</v>
          </cell>
        </row>
        <row r="6067">
          <cell r="A6067" t="str">
            <v>28-631</v>
          </cell>
          <cell r="B6067" t="str">
            <v>Bath Mixer Classic (304) Colour.</v>
          </cell>
          <cell r="D6067" t="str">
            <v>Each</v>
          </cell>
          <cell r="E6067" t="str">
            <v>28-631</v>
          </cell>
          <cell r="F6067">
            <v>7148</v>
          </cell>
        </row>
        <row r="6068">
          <cell r="A6068" t="str">
            <v>28-632</v>
          </cell>
          <cell r="B6068" t="str">
            <v>Bath Mixer Classic (304) Chrome.</v>
          </cell>
          <cell r="D6068" t="str">
            <v>Each</v>
          </cell>
          <cell r="E6068" t="str">
            <v>28-632</v>
          </cell>
          <cell r="F6068">
            <v>8060</v>
          </cell>
        </row>
        <row r="6069">
          <cell r="A6069" t="str">
            <v>28-633</v>
          </cell>
          <cell r="B6069" t="str">
            <v>Bath Mixer Fancy (492) Colour.</v>
          </cell>
          <cell r="D6069" t="str">
            <v>Each</v>
          </cell>
          <cell r="E6069" t="str">
            <v>28-633</v>
          </cell>
          <cell r="F6069">
            <v>9276</v>
          </cell>
        </row>
        <row r="6070">
          <cell r="A6070" t="str">
            <v>28-634</v>
          </cell>
          <cell r="B6070" t="str">
            <v>Bath Mixer Fancy (492) Chrome.</v>
          </cell>
          <cell r="D6070" t="str">
            <v>Each</v>
          </cell>
          <cell r="E6070" t="str">
            <v>28-634</v>
          </cell>
          <cell r="F6070">
            <v>9798</v>
          </cell>
        </row>
        <row r="6071">
          <cell r="A6071" t="str">
            <v>28-635</v>
          </cell>
          <cell r="B6071" t="str">
            <v>Bath Mixer Eva  (622) Colour.</v>
          </cell>
          <cell r="D6071" t="str">
            <v>Each</v>
          </cell>
          <cell r="E6071" t="str">
            <v>28-635</v>
          </cell>
          <cell r="F6071">
            <v>8955</v>
          </cell>
        </row>
        <row r="6072">
          <cell r="A6072" t="str">
            <v>28-636</v>
          </cell>
          <cell r="B6072" t="str">
            <v>Bath Mixer Eva  (622) Chrome.</v>
          </cell>
          <cell r="D6072" t="str">
            <v>Each</v>
          </cell>
          <cell r="E6072" t="str">
            <v>28-636</v>
          </cell>
          <cell r="F6072">
            <v>9984</v>
          </cell>
        </row>
        <row r="6073">
          <cell r="A6073" t="str">
            <v>28-637</v>
          </cell>
          <cell r="B6073" t="str">
            <v>Bath Mixer K.B  (204) Colour.</v>
          </cell>
          <cell r="D6073" t="str">
            <v>Each</v>
          </cell>
          <cell r="E6073" t="str">
            <v>28-637</v>
          </cell>
          <cell r="F6073">
            <v>9600</v>
          </cell>
        </row>
        <row r="6074">
          <cell r="A6074" t="str">
            <v>28-638</v>
          </cell>
          <cell r="B6074" t="str">
            <v>Bath Mixer K.B  (204) Chrome.</v>
          </cell>
          <cell r="D6074" t="str">
            <v>Each</v>
          </cell>
          <cell r="E6074" t="str">
            <v>28-638</v>
          </cell>
          <cell r="F6074">
            <v>10758</v>
          </cell>
        </row>
        <row r="6075">
          <cell r="A6075" t="str">
            <v>28-639</v>
          </cell>
          <cell r="B6075" t="str">
            <v>Bath Mixer Roomy  (632) Colour.</v>
          </cell>
          <cell r="D6075" t="str">
            <v>Each</v>
          </cell>
          <cell r="E6075" t="str">
            <v>28-639</v>
          </cell>
          <cell r="F6075">
            <v>12796</v>
          </cell>
        </row>
        <row r="6076">
          <cell r="A6076" t="str">
            <v>28-640</v>
          </cell>
          <cell r="B6076" t="str">
            <v>Bath Mixer Roomy  (632) Chrome.</v>
          </cell>
          <cell r="D6076" t="str">
            <v>Each</v>
          </cell>
          <cell r="E6076" t="str">
            <v>28-640</v>
          </cell>
          <cell r="F6076">
            <v>13757</v>
          </cell>
        </row>
        <row r="6077">
          <cell r="A6077" t="str">
            <v>28-641</v>
          </cell>
          <cell r="B6077" t="str">
            <v>Bath Mixer Style  (262) Colour.</v>
          </cell>
          <cell r="D6077" t="str">
            <v>Each</v>
          </cell>
          <cell r="E6077" t="str">
            <v>28-641</v>
          </cell>
          <cell r="F6077">
            <v>11472</v>
          </cell>
        </row>
        <row r="6078">
          <cell r="A6078" t="str">
            <v>28-642</v>
          </cell>
          <cell r="B6078" t="str">
            <v>Bath Mixer Style  (262) Chrome.</v>
          </cell>
          <cell r="D6078" t="str">
            <v>Each</v>
          </cell>
          <cell r="E6078" t="str">
            <v>28-642</v>
          </cell>
          <cell r="F6078">
            <v>11993</v>
          </cell>
        </row>
        <row r="6079">
          <cell r="A6079" t="str">
            <v>28-643</v>
          </cell>
          <cell r="B6079" t="str">
            <v>Bath Mixer Orial  (582) Colour.</v>
          </cell>
          <cell r="D6079" t="str">
            <v>Each</v>
          </cell>
          <cell r="E6079" t="str">
            <v>28-643</v>
          </cell>
          <cell r="F6079">
            <v>12142</v>
          </cell>
        </row>
        <row r="6080">
          <cell r="A6080" t="str">
            <v>28-644</v>
          </cell>
          <cell r="B6080" t="str">
            <v>Bath Mixer Orial  (582) Chrome.</v>
          </cell>
          <cell r="D6080" t="str">
            <v>Each</v>
          </cell>
          <cell r="E6080" t="str">
            <v>28-644</v>
          </cell>
          <cell r="F6080">
            <v>13035</v>
          </cell>
        </row>
        <row r="6081">
          <cell r="A6081" t="str">
            <v>28-645</v>
          </cell>
          <cell r="B6081" t="str">
            <v>Bath Mixer Aroma  (224) Colour.</v>
          </cell>
          <cell r="D6081" t="str">
            <v>Each</v>
          </cell>
          <cell r="E6081" t="str">
            <v>28-645</v>
          </cell>
          <cell r="F6081">
            <v>10959</v>
          </cell>
        </row>
        <row r="6082">
          <cell r="A6082" t="str">
            <v>28-646</v>
          </cell>
          <cell r="B6082" t="str">
            <v>Bath Mixer Aroma  (224) Chrome.</v>
          </cell>
          <cell r="D6082" t="str">
            <v>Each</v>
          </cell>
          <cell r="E6082" t="str">
            <v>28-646</v>
          </cell>
          <cell r="F6082">
            <v>12071</v>
          </cell>
        </row>
        <row r="6083">
          <cell r="A6083" t="str">
            <v>28-647</v>
          </cell>
          <cell r="B6083" t="str">
            <v>Bath Mixer Cera  (592) Colour.</v>
          </cell>
          <cell r="D6083" t="str">
            <v>Each</v>
          </cell>
          <cell r="E6083" t="str">
            <v>28-647</v>
          </cell>
          <cell r="F6083">
            <v>12089</v>
          </cell>
        </row>
        <row r="6084">
          <cell r="A6084" t="str">
            <v>28-648</v>
          </cell>
          <cell r="B6084" t="str">
            <v>Bath Mixer Cera  (592) Chrome.</v>
          </cell>
          <cell r="D6084" t="str">
            <v>Each</v>
          </cell>
          <cell r="E6084" t="str">
            <v>28-648</v>
          </cell>
          <cell r="F6084">
            <v>12881</v>
          </cell>
        </row>
        <row r="6085">
          <cell r="A6085" t="str">
            <v>28-649</v>
          </cell>
          <cell r="B6085" t="str">
            <v>Bath Mixer Royal (602) Colour.</v>
          </cell>
          <cell r="D6085" t="str">
            <v>Each</v>
          </cell>
          <cell r="E6085" t="str">
            <v>28-649</v>
          </cell>
          <cell r="F6085">
            <v>12250</v>
          </cell>
        </row>
        <row r="6086">
          <cell r="A6086" t="str">
            <v>28-650</v>
          </cell>
          <cell r="B6086" t="str">
            <v>Bath Mixer Royal (602) Chrome.</v>
          </cell>
          <cell r="D6086" t="str">
            <v>Each</v>
          </cell>
          <cell r="E6086" t="str">
            <v>28-650</v>
          </cell>
          <cell r="F6086">
            <v>12477</v>
          </cell>
        </row>
        <row r="6087">
          <cell r="A6087" t="str">
            <v>28-651</v>
          </cell>
          <cell r="B6087" t="str">
            <v>Bath Mixer Galaxy  (3112) Colour.</v>
          </cell>
          <cell r="D6087" t="str">
            <v>Each</v>
          </cell>
          <cell r="E6087" t="str">
            <v>28-651</v>
          </cell>
          <cell r="F6087">
            <v>9308</v>
          </cell>
        </row>
        <row r="6088">
          <cell r="A6088" t="str">
            <v>28-652</v>
          </cell>
          <cell r="B6088" t="str">
            <v>Bath Mixer Galaxy  (3112) Chrome.</v>
          </cell>
          <cell r="D6088" t="str">
            <v>Each</v>
          </cell>
          <cell r="E6088" t="str">
            <v>28-652</v>
          </cell>
          <cell r="F6088">
            <v>10007</v>
          </cell>
        </row>
        <row r="6089">
          <cell r="A6089" t="str">
            <v>28-653</v>
          </cell>
          <cell r="B6089" t="str">
            <v>Bath Mixer Dragon  (3162) Colour.</v>
          </cell>
          <cell r="D6089" t="str">
            <v>Each</v>
          </cell>
          <cell r="E6089" t="str">
            <v>28-653</v>
          </cell>
          <cell r="F6089">
            <v>34592</v>
          </cell>
        </row>
        <row r="6090">
          <cell r="A6090" t="str">
            <v>28-654</v>
          </cell>
          <cell r="B6090" t="str">
            <v>Bath Mixer Dragon  (3162) Chrome.</v>
          </cell>
          <cell r="D6090" t="str">
            <v>Each</v>
          </cell>
          <cell r="E6090" t="str">
            <v>28-654</v>
          </cell>
          <cell r="F6090">
            <v>35700</v>
          </cell>
        </row>
        <row r="6091">
          <cell r="A6091" t="str">
            <v>28-655</v>
          </cell>
          <cell r="B6091" t="str">
            <v>Bath Mixer Distal  (3142) Colour.</v>
          </cell>
          <cell r="D6091" t="str">
            <v>Each</v>
          </cell>
          <cell r="E6091" t="str">
            <v>28-655</v>
          </cell>
          <cell r="F6091">
            <v>7196</v>
          </cell>
        </row>
        <row r="6092">
          <cell r="A6092" t="str">
            <v>28-656</v>
          </cell>
          <cell r="B6092" t="str">
            <v>Bath Mixer Distal  (3142) Chrome.</v>
          </cell>
          <cell r="D6092" t="str">
            <v>Each</v>
          </cell>
          <cell r="E6092" t="str">
            <v>28-656</v>
          </cell>
          <cell r="F6092">
            <v>8071</v>
          </cell>
        </row>
        <row r="6093">
          <cell r="A6093" t="str">
            <v>28-657</v>
          </cell>
          <cell r="B6093" t="str">
            <v>Bath Mixer Daizy (3152) Colour.</v>
          </cell>
          <cell r="D6093" t="str">
            <v>Each</v>
          </cell>
          <cell r="E6093" t="str">
            <v>28-657</v>
          </cell>
          <cell r="F6093">
            <v>10959</v>
          </cell>
        </row>
        <row r="6094">
          <cell r="A6094" t="str">
            <v>28-658</v>
          </cell>
          <cell r="B6094" t="str">
            <v>Bath Mixer Daizy (3152) Chrome.</v>
          </cell>
          <cell r="D6094" t="str">
            <v>Each</v>
          </cell>
          <cell r="E6094" t="str">
            <v>28-658</v>
          </cell>
          <cell r="F6094">
            <v>12071</v>
          </cell>
        </row>
        <row r="6095">
          <cell r="A6095" t="str">
            <v>28-659</v>
          </cell>
          <cell r="B6095" t="str">
            <v>Bath Mixer Prime (3122) Colour.</v>
          </cell>
          <cell r="D6095" t="str">
            <v>Each</v>
          </cell>
          <cell r="E6095" t="str">
            <v>28-659</v>
          </cell>
          <cell r="F6095">
            <v>37101</v>
          </cell>
        </row>
        <row r="6096">
          <cell r="A6096" t="str">
            <v>28-660</v>
          </cell>
          <cell r="B6096" t="str">
            <v>Bath Mixer Prime (3122) Chrome.</v>
          </cell>
          <cell r="D6096" t="str">
            <v>Each</v>
          </cell>
          <cell r="E6096" t="str">
            <v>28-660</v>
          </cell>
          <cell r="F6096">
            <v>37799</v>
          </cell>
        </row>
        <row r="6097">
          <cell r="A6097" t="str">
            <v>28-661</v>
          </cell>
          <cell r="B6097" t="str">
            <v>Bath Mixer Nova (4062) Colour.</v>
          </cell>
          <cell r="D6097" t="str">
            <v>Each</v>
          </cell>
          <cell r="E6097" t="str">
            <v>28-661</v>
          </cell>
          <cell r="F6097">
            <v>9308</v>
          </cell>
        </row>
        <row r="6098">
          <cell r="A6098" t="str">
            <v>28-662</v>
          </cell>
          <cell r="B6098" t="str">
            <v>Bath Mixer Nova (4062) Chrome.</v>
          </cell>
          <cell r="D6098" t="str">
            <v>Each</v>
          </cell>
          <cell r="E6098" t="str">
            <v>28-662</v>
          </cell>
          <cell r="F6098">
            <v>10007</v>
          </cell>
        </row>
        <row r="6099">
          <cell r="A6099" t="str">
            <v>28-663</v>
          </cell>
          <cell r="B6099" t="str">
            <v>Bath Mixer Wave (4082) Colour.</v>
          </cell>
          <cell r="D6099" t="str">
            <v>Each</v>
          </cell>
          <cell r="E6099" t="str">
            <v>28-663</v>
          </cell>
          <cell r="F6099">
            <v>9226</v>
          </cell>
        </row>
        <row r="6100">
          <cell r="A6100" t="str">
            <v>28-664</v>
          </cell>
          <cell r="B6100" t="str">
            <v>Bath Mixer Wave (4082) Chrome.</v>
          </cell>
          <cell r="D6100" t="str">
            <v>Each</v>
          </cell>
          <cell r="E6100" t="str">
            <v>28-664</v>
          </cell>
          <cell r="F6100">
            <v>9699</v>
          </cell>
        </row>
        <row r="6101">
          <cell r="A6101" t="str">
            <v>28-665</v>
          </cell>
          <cell r="B6101" t="str">
            <v>Bath Mixer Super  (4092) Colour.</v>
          </cell>
          <cell r="D6101" t="str">
            <v>Each</v>
          </cell>
          <cell r="E6101" t="str">
            <v>28-665</v>
          </cell>
          <cell r="F6101">
            <v>5925</v>
          </cell>
        </row>
        <row r="6102">
          <cell r="A6102" t="str">
            <v>28-666</v>
          </cell>
          <cell r="B6102" t="str">
            <v>Bath Mixer Super  (4092) Chrome.</v>
          </cell>
          <cell r="D6102" t="str">
            <v>Each</v>
          </cell>
          <cell r="E6102" t="str">
            <v>28-666</v>
          </cell>
          <cell r="F6102">
            <v>6202</v>
          </cell>
        </row>
        <row r="6103">
          <cell r="A6103" t="str">
            <v>28-667</v>
          </cell>
          <cell r="B6103" t="str">
            <v>Bath Mixer Swiss  (4072) Colour.</v>
          </cell>
          <cell r="D6103" t="str">
            <v>Each</v>
          </cell>
          <cell r="E6103" t="str">
            <v>28-667</v>
          </cell>
          <cell r="F6103">
            <v>7896</v>
          </cell>
        </row>
        <row r="6104">
          <cell r="A6104" t="str">
            <v>28-668</v>
          </cell>
          <cell r="B6104" t="str">
            <v>Bath Mixer Swiss  (4072) Chrome.</v>
          </cell>
          <cell r="D6104" t="str">
            <v>Each</v>
          </cell>
          <cell r="E6104" t="str">
            <v>28-668</v>
          </cell>
          <cell r="F6104">
            <v>8771</v>
          </cell>
        </row>
        <row r="6105">
          <cell r="A6105" t="str">
            <v>28-669</v>
          </cell>
          <cell r="B6105" t="str">
            <v>Bath Mixer Grande  (4052) Colour.</v>
          </cell>
          <cell r="D6105" t="str">
            <v>Each</v>
          </cell>
          <cell r="E6105" t="str">
            <v>28-669</v>
          </cell>
          <cell r="F6105">
            <v>11260</v>
          </cell>
        </row>
        <row r="6106">
          <cell r="A6106" t="str">
            <v>28-670</v>
          </cell>
          <cell r="B6106" t="str">
            <v>Bath Mixer Grande  (4052) Chrome.</v>
          </cell>
          <cell r="D6106" t="str">
            <v>Each</v>
          </cell>
          <cell r="E6106" t="str">
            <v>28-670</v>
          </cell>
          <cell r="F6106">
            <v>12108</v>
          </cell>
        </row>
        <row r="6107">
          <cell r="A6107" t="str">
            <v>28-671</v>
          </cell>
          <cell r="B6107" t="str">
            <v>Bath Mixer Venus  (272) Colour.</v>
          </cell>
          <cell r="D6107" t="str">
            <v>Each</v>
          </cell>
          <cell r="E6107" t="str">
            <v>28-671</v>
          </cell>
          <cell r="F6107">
            <v>8033</v>
          </cell>
        </row>
        <row r="6108">
          <cell r="A6108" t="str">
            <v>28-672</v>
          </cell>
          <cell r="B6108" t="str">
            <v>Bath Mixer Venus  (272) Chrome.</v>
          </cell>
          <cell r="D6108" t="str">
            <v>Each</v>
          </cell>
          <cell r="E6108" t="str">
            <v>28-672</v>
          </cell>
          <cell r="F6108">
            <v>8279</v>
          </cell>
        </row>
        <row r="6109">
          <cell r="A6109" t="str">
            <v>28-673</v>
          </cell>
          <cell r="B6109" t="str">
            <v>Bath Mixer Romina (442) Colour.</v>
          </cell>
          <cell r="D6109" t="str">
            <v>Each</v>
          </cell>
          <cell r="E6109" t="str">
            <v>28-673</v>
          </cell>
          <cell r="F6109">
            <v>8383</v>
          </cell>
        </row>
        <row r="6110">
          <cell r="A6110" t="str">
            <v>28-674</v>
          </cell>
          <cell r="B6110" t="str">
            <v>Bath Mixer Romina (442) Chrome.</v>
          </cell>
          <cell r="D6110" t="str">
            <v>Each</v>
          </cell>
          <cell r="E6110" t="str">
            <v>28-674</v>
          </cell>
          <cell r="F6110">
            <v>8829</v>
          </cell>
        </row>
        <row r="6111">
          <cell r="A6111" t="str">
            <v>28-675</v>
          </cell>
          <cell r="B6111" t="str">
            <v>Bath Mixer Sarea (292) Colour.</v>
          </cell>
          <cell r="D6111" t="str">
            <v>Each</v>
          </cell>
          <cell r="E6111" t="str">
            <v>28-675</v>
          </cell>
          <cell r="F6111">
            <v>8198</v>
          </cell>
        </row>
        <row r="6112">
          <cell r="A6112" t="str">
            <v>28-676</v>
          </cell>
          <cell r="B6112" t="str">
            <v>Bath Mixer Serea (292) Chrome.</v>
          </cell>
          <cell r="D6112" t="str">
            <v>Each</v>
          </cell>
          <cell r="E6112" t="str">
            <v>28-676</v>
          </cell>
          <cell r="F6112">
            <v>8687</v>
          </cell>
        </row>
        <row r="6113">
          <cell r="A6113" t="str">
            <v>28-677</v>
          </cell>
          <cell r="B6113" t="str">
            <v>Bath Mixer Ocean (122) Colour.</v>
          </cell>
          <cell r="D6113" t="str">
            <v>Each</v>
          </cell>
          <cell r="E6113" t="str">
            <v>28-677</v>
          </cell>
          <cell r="F6113">
            <v>7196</v>
          </cell>
        </row>
        <row r="6114">
          <cell r="A6114" t="str">
            <v>28-678</v>
          </cell>
          <cell r="B6114" t="str">
            <v>Bath Mixer Ocean (122) Chrome.</v>
          </cell>
          <cell r="D6114" t="str">
            <v>Each</v>
          </cell>
          <cell r="E6114" t="str">
            <v>28-678</v>
          </cell>
          <cell r="F6114">
            <v>8071</v>
          </cell>
        </row>
        <row r="6115">
          <cell r="A6115" t="str">
            <v>28-679</v>
          </cell>
          <cell r="B6115" t="str">
            <v>Bath Mixer Glorious  (152) Colour.</v>
          </cell>
          <cell r="D6115" t="str">
            <v>Each</v>
          </cell>
          <cell r="E6115" t="str">
            <v>28-679</v>
          </cell>
          <cell r="F6115">
            <v>7921</v>
          </cell>
        </row>
        <row r="6116">
          <cell r="A6116" t="str">
            <v>28-680</v>
          </cell>
          <cell r="B6116" t="str">
            <v>Bath Mixer Glorious  (152) Chrome.</v>
          </cell>
          <cell r="D6116" t="str">
            <v>Each</v>
          </cell>
          <cell r="E6116" t="str">
            <v>28-680</v>
          </cell>
          <cell r="F6116">
            <v>9541</v>
          </cell>
        </row>
        <row r="6117">
          <cell r="A6117" t="str">
            <v>28-681</v>
          </cell>
          <cell r="B6117" t="str">
            <v>Bath Mixer Caniy (472) Colour.</v>
          </cell>
          <cell r="D6117" t="str">
            <v>Each</v>
          </cell>
          <cell r="E6117" t="str">
            <v>28-681</v>
          </cell>
          <cell r="F6117">
            <v>9469</v>
          </cell>
        </row>
        <row r="6118">
          <cell r="A6118" t="str">
            <v>28-682</v>
          </cell>
          <cell r="B6118" t="str">
            <v>Bath Mixer Caniy (472) Chrome.</v>
          </cell>
          <cell r="D6118" t="str">
            <v>Each</v>
          </cell>
          <cell r="E6118" t="str">
            <v>28-682</v>
          </cell>
          <cell r="F6118">
            <v>9956</v>
          </cell>
        </row>
        <row r="6119">
          <cell r="A6119" t="str">
            <v>28-683</v>
          </cell>
          <cell r="B6119" t="str">
            <v>Bath Mixer Gala (392) Colour.</v>
          </cell>
          <cell r="D6119" t="str">
            <v>Each</v>
          </cell>
          <cell r="E6119" t="str">
            <v>28-683</v>
          </cell>
          <cell r="F6119">
            <v>9469</v>
          </cell>
        </row>
        <row r="6120">
          <cell r="A6120" t="str">
            <v>28-684</v>
          </cell>
          <cell r="B6120" t="str">
            <v>Bath Mixer Gala (392) Chrome.</v>
          </cell>
          <cell r="D6120" t="str">
            <v>Each</v>
          </cell>
          <cell r="E6120" t="str">
            <v>28-684</v>
          </cell>
          <cell r="F6120">
            <v>9956</v>
          </cell>
        </row>
        <row r="6121">
          <cell r="A6121" t="str">
            <v>28-685</v>
          </cell>
          <cell r="B6121" t="str">
            <v>Bath Mixer Romar (422) Colour.</v>
          </cell>
          <cell r="D6121" t="str">
            <v>Each</v>
          </cell>
          <cell r="E6121" t="str">
            <v>28-685</v>
          </cell>
          <cell r="F6121">
            <v>8843</v>
          </cell>
        </row>
        <row r="6122">
          <cell r="A6122" t="str">
            <v>28-686</v>
          </cell>
          <cell r="B6122" t="str">
            <v>Bath Mixer Romar (422) Chrome.</v>
          </cell>
          <cell r="D6122" t="str">
            <v>Each</v>
          </cell>
          <cell r="E6122" t="str">
            <v>28-686</v>
          </cell>
          <cell r="F6122">
            <v>9500</v>
          </cell>
        </row>
        <row r="6123">
          <cell r="A6123" t="str">
            <v>28-687</v>
          </cell>
          <cell r="B6123" t="str">
            <v>Bath Mixer Apex (110) Colour.</v>
          </cell>
          <cell r="D6123" t="str">
            <v>Each</v>
          </cell>
          <cell r="E6123" t="str">
            <v>28-687</v>
          </cell>
          <cell r="F6123">
            <v>9315</v>
          </cell>
        </row>
        <row r="6124">
          <cell r="A6124" t="str">
            <v>28-688</v>
          </cell>
          <cell r="B6124" t="str">
            <v>Bath Mixer Apex (110) Chrome.</v>
          </cell>
          <cell r="D6124" t="str">
            <v>Each</v>
          </cell>
          <cell r="E6124" t="str">
            <v>28-688</v>
          </cell>
          <cell r="F6124">
            <v>10001</v>
          </cell>
        </row>
        <row r="6125">
          <cell r="A6125" t="str">
            <v>28-689</v>
          </cell>
          <cell r="B6125" t="str">
            <v>Bath Mixer Crystal (452) Colour.</v>
          </cell>
          <cell r="D6125" t="str">
            <v>Each</v>
          </cell>
          <cell r="E6125" t="str">
            <v>28-689</v>
          </cell>
          <cell r="F6125">
            <v>9308</v>
          </cell>
        </row>
        <row r="6126">
          <cell r="A6126" t="str">
            <v>28-690</v>
          </cell>
          <cell r="B6126" t="str">
            <v>Bath Mixer Crystal (452) Chrome.</v>
          </cell>
          <cell r="D6126" t="str">
            <v>Each</v>
          </cell>
          <cell r="E6126" t="str">
            <v>28-690</v>
          </cell>
          <cell r="F6126">
            <v>10007</v>
          </cell>
        </row>
        <row r="6127">
          <cell r="A6127" t="str">
            <v>28-691</v>
          </cell>
          <cell r="B6127" t="str">
            <v>Bath Mixer Canal (992) Colour.</v>
          </cell>
          <cell r="D6127" t="str">
            <v>Each</v>
          </cell>
          <cell r="E6127" t="str">
            <v>28-691</v>
          </cell>
          <cell r="F6127">
            <v>10443</v>
          </cell>
        </row>
        <row r="6128">
          <cell r="A6128" t="str">
            <v>28-692</v>
          </cell>
          <cell r="B6128" t="str">
            <v>Bath Mixer Canal (992) Chrome.</v>
          </cell>
          <cell r="D6128" t="str">
            <v>Each</v>
          </cell>
          <cell r="E6128" t="str">
            <v>28-692</v>
          </cell>
          <cell r="F6128">
            <v>10965</v>
          </cell>
        </row>
        <row r="6129">
          <cell r="A6129" t="str">
            <v>28-693</v>
          </cell>
          <cell r="B6129" t="str">
            <v>Bath Mixer Alegana (982) Colour.</v>
          </cell>
          <cell r="D6129" t="str">
            <v>Each</v>
          </cell>
          <cell r="E6129" t="str">
            <v>28-693</v>
          </cell>
          <cell r="F6129">
            <v>13969</v>
          </cell>
        </row>
        <row r="6130">
          <cell r="A6130" t="str">
            <v>28-694</v>
          </cell>
          <cell r="B6130" t="str">
            <v>Bath Mixer Alegana (982) Chrome.</v>
          </cell>
          <cell r="D6130" t="str">
            <v>Each</v>
          </cell>
          <cell r="E6130" t="str">
            <v>28-694</v>
          </cell>
          <cell r="F6130">
            <v>14694</v>
          </cell>
        </row>
        <row r="6131">
          <cell r="A6131" t="str">
            <v>28-695</v>
          </cell>
          <cell r="B6131" t="str">
            <v>Bath Mixer Riva (672) Colour.</v>
          </cell>
          <cell r="D6131" t="str">
            <v>Each</v>
          </cell>
          <cell r="E6131" t="str">
            <v>28-695</v>
          </cell>
          <cell r="F6131">
            <v>13102</v>
          </cell>
        </row>
        <row r="6132">
          <cell r="A6132" t="str">
            <v>28-696</v>
          </cell>
          <cell r="B6132" t="str">
            <v>Bath Mixer Riva (672) Chrome.</v>
          </cell>
          <cell r="D6132" t="str">
            <v>Each</v>
          </cell>
          <cell r="E6132" t="str">
            <v>28-696</v>
          </cell>
          <cell r="F6132">
            <v>13827</v>
          </cell>
        </row>
        <row r="6133">
          <cell r="A6133" t="str">
            <v>28-697</v>
          </cell>
          <cell r="B6133" t="str">
            <v>Bath Mixer Florence (382-A) Colour..</v>
          </cell>
          <cell r="D6133" t="str">
            <v>Each</v>
          </cell>
          <cell r="E6133" t="str">
            <v>28-697</v>
          </cell>
          <cell r="F6133">
            <v>10602</v>
          </cell>
        </row>
        <row r="6134">
          <cell r="A6134" t="str">
            <v>28-698</v>
          </cell>
          <cell r="B6134" t="str">
            <v>Bath Mixer Florence (382-A) Chrome.</v>
          </cell>
          <cell r="D6134" t="str">
            <v>Each</v>
          </cell>
          <cell r="E6134" t="str">
            <v>28-698</v>
          </cell>
          <cell r="F6134">
            <v>11506</v>
          </cell>
        </row>
        <row r="6135">
          <cell r="A6135" t="str">
            <v>28-699</v>
          </cell>
          <cell r="B6135" t="str">
            <v>Bath Mixer Florence (382-B) Colour..</v>
          </cell>
          <cell r="D6135" t="str">
            <v>Each</v>
          </cell>
          <cell r="E6135" t="str">
            <v>28-699</v>
          </cell>
          <cell r="F6135">
            <v>9401</v>
          </cell>
        </row>
        <row r="6136">
          <cell r="A6136" t="str">
            <v>28-700</v>
          </cell>
          <cell r="B6136" t="str">
            <v>Bath Mixer Florence (382-B) Chrome.</v>
          </cell>
          <cell r="D6136" t="str">
            <v>Each</v>
          </cell>
          <cell r="E6136" t="str">
            <v>28-700</v>
          </cell>
          <cell r="F6136">
            <v>10304</v>
          </cell>
        </row>
        <row r="6137">
          <cell r="A6137" t="str">
            <v>28-701</v>
          </cell>
          <cell r="B6137" t="str">
            <v>Bath Mixer Amy (642) Colour.</v>
          </cell>
          <cell r="D6137" t="str">
            <v>Each</v>
          </cell>
          <cell r="E6137" t="str">
            <v>28-701</v>
          </cell>
          <cell r="F6137">
            <v>11851</v>
          </cell>
        </row>
        <row r="6138">
          <cell r="A6138" t="str">
            <v>28-702</v>
          </cell>
          <cell r="B6138" t="str">
            <v>Bath Mixer Amy (642) Chrome.</v>
          </cell>
          <cell r="D6138" t="str">
            <v>Each</v>
          </cell>
          <cell r="E6138" t="str">
            <v>28-702</v>
          </cell>
          <cell r="F6138">
            <v>12742</v>
          </cell>
        </row>
        <row r="6139">
          <cell r="B6139" t="str">
            <v>Single Lever Basin Mixer</v>
          </cell>
        </row>
        <row r="6140">
          <cell r="A6140" t="str">
            <v>28-703</v>
          </cell>
          <cell r="B6140" t="str">
            <v>Bath Mixer Drizal (3173) Chrome.</v>
          </cell>
          <cell r="D6140" t="str">
            <v>Each</v>
          </cell>
          <cell r="E6140" t="str">
            <v>28-703</v>
          </cell>
          <cell r="F6140">
            <v>2954</v>
          </cell>
        </row>
        <row r="6141">
          <cell r="A6141" t="str">
            <v>28-704</v>
          </cell>
          <cell r="B6141" t="str">
            <v>Bath Mixer Drizal (3173) Chrome.</v>
          </cell>
          <cell r="D6141" t="str">
            <v>Each</v>
          </cell>
          <cell r="E6141" t="str">
            <v>28-704</v>
          </cell>
          <cell r="F6141">
            <v>3109</v>
          </cell>
        </row>
        <row r="6142">
          <cell r="A6142" t="str">
            <v>28-705</v>
          </cell>
          <cell r="B6142" t="str">
            <v>Bath Mixer Unique (3133) Colour.</v>
          </cell>
          <cell r="D6142" t="str">
            <v>Each</v>
          </cell>
          <cell r="E6142" t="str">
            <v>28-705</v>
          </cell>
          <cell r="F6142">
            <v>2989</v>
          </cell>
        </row>
        <row r="6143">
          <cell r="A6143" t="str">
            <v>28-706</v>
          </cell>
          <cell r="B6143" t="str">
            <v>Bath Mixer Unique (3133) Chrome.</v>
          </cell>
          <cell r="D6143" t="str">
            <v>Each</v>
          </cell>
          <cell r="E6143" t="str">
            <v>28-706</v>
          </cell>
          <cell r="F6143">
            <v>3146</v>
          </cell>
        </row>
        <row r="6144">
          <cell r="A6144" t="str">
            <v>28-707</v>
          </cell>
          <cell r="B6144" t="str">
            <v>Bath Mixer Galaxy  (3113) Colour.</v>
          </cell>
          <cell r="D6144" t="str">
            <v>Each</v>
          </cell>
          <cell r="E6144" t="str">
            <v>28-707</v>
          </cell>
          <cell r="F6144">
            <v>6229</v>
          </cell>
        </row>
        <row r="6145">
          <cell r="A6145" t="str">
            <v>28-708</v>
          </cell>
          <cell r="B6145" t="str">
            <v>Bath Mixer Galaxy  (3113) Chrome.</v>
          </cell>
          <cell r="D6145" t="str">
            <v>Each</v>
          </cell>
          <cell r="E6145" t="str">
            <v>28-708</v>
          </cell>
          <cell r="F6145">
            <v>6563</v>
          </cell>
        </row>
        <row r="6146">
          <cell r="A6146" t="str">
            <v>28-709</v>
          </cell>
          <cell r="B6146" t="str">
            <v>Bath Mixer Distal  (3163) Colour.</v>
          </cell>
          <cell r="D6146" t="str">
            <v>Each</v>
          </cell>
          <cell r="E6146" t="str">
            <v>28-709</v>
          </cell>
          <cell r="F6146">
            <v>16531</v>
          </cell>
        </row>
        <row r="6147">
          <cell r="A6147" t="str">
            <v>28-710</v>
          </cell>
          <cell r="B6147" t="str">
            <v>Bath Mixer Distal  (3163) Chrome.</v>
          </cell>
          <cell r="D6147" t="str">
            <v>Each</v>
          </cell>
          <cell r="E6147" t="str">
            <v>28-710</v>
          </cell>
          <cell r="F6147">
            <v>17220</v>
          </cell>
        </row>
        <row r="6148">
          <cell r="A6148" t="str">
            <v>28-711</v>
          </cell>
          <cell r="B6148" t="str">
            <v>Bath Mixer Distal  (3143) Colour.</v>
          </cell>
          <cell r="D6148" t="str">
            <v>Each</v>
          </cell>
          <cell r="E6148" t="str">
            <v>28-711</v>
          </cell>
          <cell r="F6148">
            <v>5617</v>
          </cell>
        </row>
        <row r="6149">
          <cell r="A6149" t="str">
            <v>28-712</v>
          </cell>
          <cell r="B6149" t="str">
            <v>Bath Mixer Distal  (3143) Chrome.</v>
          </cell>
          <cell r="D6149" t="str">
            <v>Each</v>
          </cell>
          <cell r="E6149" t="str">
            <v>28-712</v>
          </cell>
          <cell r="F6149">
            <v>6002</v>
          </cell>
        </row>
        <row r="6150">
          <cell r="A6150" t="str">
            <v>28-713</v>
          </cell>
          <cell r="B6150" t="str">
            <v>Bath Mixer Daizy (3153) Colour.</v>
          </cell>
          <cell r="D6150" t="str">
            <v>Each</v>
          </cell>
          <cell r="E6150" t="str">
            <v>28-713</v>
          </cell>
          <cell r="F6150">
            <v>8342</v>
          </cell>
        </row>
        <row r="6151">
          <cell r="A6151" t="str">
            <v>28-714</v>
          </cell>
          <cell r="B6151" t="str">
            <v>Bath Mixer Daizy (3153) Chrome.</v>
          </cell>
          <cell r="D6151" t="str">
            <v>Each</v>
          </cell>
          <cell r="E6151" t="str">
            <v>28-714</v>
          </cell>
          <cell r="F6151">
            <v>8802</v>
          </cell>
        </row>
        <row r="6152">
          <cell r="A6152" t="str">
            <v>28-715</v>
          </cell>
          <cell r="B6152" t="str">
            <v>Bath Mixer Prime (3123) Colour.</v>
          </cell>
          <cell r="D6152" t="str">
            <v>Each</v>
          </cell>
          <cell r="E6152" t="str">
            <v>28-715</v>
          </cell>
          <cell r="F6152">
            <v>17388</v>
          </cell>
        </row>
        <row r="6153">
          <cell r="A6153" t="str">
            <v>28-716</v>
          </cell>
          <cell r="B6153" t="str">
            <v>Bath Mixer Prime (3123) Chrome.</v>
          </cell>
          <cell r="D6153" t="str">
            <v>Each</v>
          </cell>
          <cell r="E6153" t="str">
            <v>28-716</v>
          </cell>
          <cell r="F6153">
            <v>18112</v>
          </cell>
        </row>
        <row r="6154">
          <cell r="A6154" t="str">
            <v>28-717</v>
          </cell>
          <cell r="B6154" t="str">
            <v>Bath Mixer Nova (4063) Colour.</v>
          </cell>
          <cell r="D6154" t="str">
            <v>Each</v>
          </cell>
          <cell r="E6154" t="str">
            <v>28-717</v>
          </cell>
          <cell r="F6154">
            <v>6229</v>
          </cell>
        </row>
        <row r="6155">
          <cell r="A6155" t="str">
            <v>28-718</v>
          </cell>
          <cell r="B6155" t="str">
            <v>Bath Mixer Nova (4063) Chrome.</v>
          </cell>
          <cell r="D6155" t="str">
            <v>Each</v>
          </cell>
          <cell r="E6155" t="str">
            <v>28-718</v>
          </cell>
          <cell r="F6155">
            <v>6563</v>
          </cell>
        </row>
        <row r="6156">
          <cell r="A6156" t="str">
            <v>28-719</v>
          </cell>
          <cell r="B6156" t="str">
            <v>Bath Mixer Wave (4083) Colour.</v>
          </cell>
          <cell r="D6156" t="str">
            <v>Each</v>
          </cell>
          <cell r="E6156" t="str">
            <v>28-719</v>
          </cell>
          <cell r="F6156">
            <v>5058</v>
          </cell>
        </row>
        <row r="6157">
          <cell r="A6157" t="str">
            <v>28-720</v>
          </cell>
          <cell r="B6157" t="str">
            <v>Bath Mixer Wave (4083) Chrome.</v>
          </cell>
          <cell r="D6157" t="str">
            <v>Each</v>
          </cell>
          <cell r="E6157" t="str">
            <v>28-720</v>
          </cell>
          <cell r="F6157">
            <v>5404</v>
          </cell>
        </row>
        <row r="6158">
          <cell r="A6158" t="str">
            <v>28-721</v>
          </cell>
          <cell r="B6158" t="str">
            <v>Bath Mixer Super  (4093) Colour.</v>
          </cell>
          <cell r="D6158" t="str">
            <v>Each</v>
          </cell>
          <cell r="E6158" t="str">
            <v>28-721</v>
          </cell>
          <cell r="F6158">
            <v>3204</v>
          </cell>
        </row>
        <row r="6159">
          <cell r="A6159" t="str">
            <v>28-722</v>
          </cell>
          <cell r="B6159" t="str">
            <v>Bath Mixer Super  (4093) Chrome.</v>
          </cell>
          <cell r="D6159" t="str">
            <v>Each</v>
          </cell>
          <cell r="E6159" t="str">
            <v>28-722</v>
          </cell>
          <cell r="F6159">
            <v>3359</v>
          </cell>
        </row>
        <row r="6160">
          <cell r="A6160" t="str">
            <v>28-723</v>
          </cell>
          <cell r="B6160" t="str">
            <v>Bath Mixer Swiss  (4073) Colour.</v>
          </cell>
          <cell r="D6160" t="str">
            <v>Each</v>
          </cell>
          <cell r="E6160" t="str">
            <v>28-723</v>
          </cell>
          <cell r="F6160">
            <v>5917</v>
          </cell>
        </row>
        <row r="6161">
          <cell r="A6161" t="str">
            <v>28-724</v>
          </cell>
          <cell r="B6161" t="str">
            <v>Bath Mixer Swiss  (4073) Chrome.</v>
          </cell>
          <cell r="D6161" t="str">
            <v>Each</v>
          </cell>
          <cell r="E6161" t="str">
            <v>28-724</v>
          </cell>
          <cell r="F6161">
            <v>6302</v>
          </cell>
        </row>
        <row r="6162">
          <cell r="A6162" t="str">
            <v>28-725</v>
          </cell>
          <cell r="B6162" t="str">
            <v>Bath Mixer Grande  (4053) Colour.</v>
          </cell>
          <cell r="D6162" t="str">
            <v>Each</v>
          </cell>
          <cell r="E6162" t="str">
            <v>28-725</v>
          </cell>
          <cell r="F6162">
            <v>6609</v>
          </cell>
        </row>
        <row r="6163">
          <cell r="A6163" t="str">
            <v>28-726</v>
          </cell>
          <cell r="B6163" t="str">
            <v>Bath Mixer Grande  (4053) Chrome.</v>
          </cell>
          <cell r="D6163" t="str">
            <v>Each</v>
          </cell>
          <cell r="E6163" t="str">
            <v>28-726</v>
          </cell>
          <cell r="F6163">
            <v>7093</v>
          </cell>
        </row>
        <row r="6164">
          <cell r="A6164" t="str">
            <v>28-727</v>
          </cell>
          <cell r="B6164" t="str">
            <v>Bath Mixer Venus  (273) Colour.</v>
          </cell>
          <cell r="D6164" t="str">
            <v>Each</v>
          </cell>
          <cell r="E6164" t="str">
            <v>28-727</v>
          </cell>
          <cell r="F6164">
            <v>5209</v>
          </cell>
        </row>
        <row r="6165">
          <cell r="A6165" t="str">
            <v>28-728</v>
          </cell>
          <cell r="B6165" t="str">
            <v>Bath Mixer Venus  (273) Chrome.</v>
          </cell>
          <cell r="D6165" t="str">
            <v>Each</v>
          </cell>
          <cell r="E6165" t="str">
            <v>28-728</v>
          </cell>
          <cell r="F6165">
            <v>5293</v>
          </cell>
        </row>
        <row r="6166">
          <cell r="A6166" t="str">
            <v>28-729</v>
          </cell>
          <cell r="B6166" t="str">
            <v>Bath Mixer Romina (443) Colour.</v>
          </cell>
          <cell r="D6166" t="str">
            <v>Each</v>
          </cell>
          <cell r="E6166" t="str">
            <v>28-729</v>
          </cell>
          <cell r="F6166">
            <v>4588</v>
          </cell>
        </row>
        <row r="6167">
          <cell r="A6167" t="str">
            <v>28-730</v>
          </cell>
          <cell r="B6167" t="str">
            <v>Bath Mixer Romina (443) Chrome.</v>
          </cell>
          <cell r="D6167" t="str">
            <v>Each</v>
          </cell>
          <cell r="E6167" t="str">
            <v>28-730</v>
          </cell>
          <cell r="F6167">
            <v>4851</v>
          </cell>
        </row>
        <row r="6168">
          <cell r="A6168" t="str">
            <v>28-731</v>
          </cell>
          <cell r="B6168" t="str">
            <v>Bath Mixer Sariea (293) Colour.</v>
          </cell>
          <cell r="D6168" t="str">
            <v>Each</v>
          </cell>
          <cell r="E6168" t="str">
            <v>28-731</v>
          </cell>
          <cell r="F6168">
            <v>4622</v>
          </cell>
        </row>
        <row r="6169">
          <cell r="A6169" t="str">
            <v>28-732</v>
          </cell>
          <cell r="B6169" t="str">
            <v>Bath Mixer Seriea (293) Chrome.</v>
          </cell>
          <cell r="D6169" t="str">
            <v>Each</v>
          </cell>
          <cell r="E6169" t="str">
            <v>28-732</v>
          </cell>
          <cell r="F6169">
            <v>5122</v>
          </cell>
        </row>
        <row r="6170">
          <cell r="A6170" t="str">
            <v>28-733</v>
          </cell>
          <cell r="B6170" t="str">
            <v>Bath Mixer Ocean (125) Colour.</v>
          </cell>
          <cell r="D6170" t="str">
            <v>Each</v>
          </cell>
          <cell r="E6170" t="str">
            <v>28-733</v>
          </cell>
          <cell r="F6170">
            <v>5617</v>
          </cell>
        </row>
        <row r="6171">
          <cell r="A6171" t="str">
            <v>28-734</v>
          </cell>
          <cell r="B6171" t="str">
            <v>Bath Mixer Ocean (125) Chrome.</v>
          </cell>
          <cell r="D6171" t="str">
            <v>Each</v>
          </cell>
          <cell r="E6171" t="str">
            <v>28-734</v>
          </cell>
          <cell r="F6171">
            <v>6002</v>
          </cell>
        </row>
        <row r="6172">
          <cell r="A6172" t="str">
            <v>28-735</v>
          </cell>
          <cell r="B6172" t="str">
            <v>Bath Mixer Glorious  (153) Colour.</v>
          </cell>
          <cell r="D6172" t="str">
            <v>Each</v>
          </cell>
          <cell r="E6172" t="str">
            <v>28-735</v>
          </cell>
          <cell r="F6172">
            <v>3757</v>
          </cell>
        </row>
        <row r="6173">
          <cell r="A6173" t="str">
            <v>28-736</v>
          </cell>
          <cell r="B6173" t="str">
            <v>Bath Mixer Glorious  (153) Chrome.</v>
          </cell>
          <cell r="D6173" t="str">
            <v>Each</v>
          </cell>
          <cell r="E6173" t="str">
            <v>28-736</v>
          </cell>
          <cell r="F6173">
            <v>4535</v>
          </cell>
        </row>
        <row r="6174">
          <cell r="A6174" t="str">
            <v>28-737</v>
          </cell>
          <cell r="B6174" t="str">
            <v>Bath Mixer Caniy (473) Colour.</v>
          </cell>
          <cell r="D6174" t="str">
            <v>Each</v>
          </cell>
          <cell r="E6174" t="str">
            <v>28-737</v>
          </cell>
          <cell r="F6174">
            <v>4697</v>
          </cell>
        </row>
        <row r="6175">
          <cell r="A6175" t="str">
            <v>28-738</v>
          </cell>
          <cell r="B6175" t="str">
            <v>Bath Mixer Caniy (473) Chrome.</v>
          </cell>
          <cell r="D6175" t="str">
            <v>Each</v>
          </cell>
          <cell r="E6175" t="str">
            <v>28-738</v>
          </cell>
          <cell r="F6175">
            <v>4989</v>
          </cell>
        </row>
        <row r="6176">
          <cell r="A6176" t="str">
            <v>28-739</v>
          </cell>
          <cell r="B6176" t="str">
            <v>Bath Mixer Gala (393) Colour.</v>
          </cell>
          <cell r="D6176" t="str">
            <v>Each</v>
          </cell>
          <cell r="E6176" t="str">
            <v>28-739</v>
          </cell>
          <cell r="F6176">
            <v>5218</v>
          </cell>
        </row>
        <row r="6177">
          <cell r="A6177" t="str">
            <v>28-740</v>
          </cell>
          <cell r="B6177" t="str">
            <v>Bath Mixer Gala (393) Chrome.</v>
          </cell>
          <cell r="D6177" t="str">
            <v>Each</v>
          </cell>
          <cell r="E6177" t="str">
            <v>28-740</v>
          </cell>
          <cell r="F6177">
            <v>5548</v>
          </cell>
        </row>
        <row r="6178">
          <cell r="A6178" t="str">
            <v>28-741</v>
          </cell>
          <cell r="B6178" t="str">
            <v>Bath Mixer Apex (111) Colour.</v>
          </cell>
          <cell r="D6178" t="str">
            <v>Each</v>
          </cell>
          <cell r="E6178" t="str">
            <v>28-741</v>
          </cell>
          <cell r="F6178">
            <v>5712</v>
          </cell>
        </row>
        <row r="6179">
          <cell r="A6179" t="str">
            <v>28-742</v>
          </cell>
          <cell r="B6179" t="str">
            <v>Bath Mixer Apex (111) Chrome.</v>
          </cell>
          <cell r="D6179" t="str">
            <v>Each</v>
          </cell>
          <cell r="E6179" t="str">
            <v>28-742</v>
          </cell>
          <cell r="F6179">
            <v>6083</v>
          </cell>
        </row>
        <row r="6180">
          <cell r="A6180" t="str">
            <v>28-743</v>
          </cell>
          <cell r="B6180" t="str">
            <v>Bath Mixer New Crystal (453) Colour.</v>
          </cell>
          <cell r="D6180" t="str">
            <v>Each</v>
          </cell>
          <cell r="E6180" t="str">
            <v>28-743</v>
          </cell>
          <cell r="F6180">
            <v>6229</v>
          </cell>
        </row>
        <row r="6181">
          <cell r="A6181" t="str">
            <v>28-744</v>
          </cell>
          <cell r="B6181" t="str">
            <v>Bath Mixer New Crystal (453) Chrome.</v>
          </cell>
          <cell r="D6181" t="str">
            <v>Each</v>
          </cell>
          <cell r="E6181" t="str">
            <v>28-744</v>
          </cell>
          <cell r="F6181">
            <v>6563</v>
          </cell>
        </row>
        <row r="6182">
          <cell r="A6182" t="str">
            <v>28-745</v>
          </cell>
          <cell r="B6182" t="str">
            <v>Bath Mixer Canal (993) Colour.</v>
          </cell>
          <cell r="D6182" t="str">
            <v>Each</v>
          </cell>
          <cell r="E6182" t="str">
            <v>28-745</v>
          </cell>
          <cell r="F6182">
            <v>5598</v>
          </cell>
        </row>
        <row r="6183">
          <cell r="A6183" t="str">
            <v>28-746</v>
          </cell>
          <cell r="B6183" t="str">
            <v>Bath Mixer Canal (993) Chrome.</v>
          </cell>
          <cell r="D6183" t="str">
            <v>Each</v>
          </cell>
          <cell r="E6183" t="str">
            <v>28-746</v>
          </cell>
          <cell r="F6183">
            <v>5927</v>
          </cell>
        </row>
        <row r="6184">
          <cell r="A6184" t="str">
            <v>28-747</v>
          </cell>
          <cell r="B6184" t="str">
            <v>Bath Mixer Elegance (983) Colour.</v>
          </cell>
          <cell r="D6184" t="str">
            <v>Each</v>
          </cell>
          <cell r="E6184" t="str">
            <v>28-747</v>
          </cell>
          <cell r="F6184">
            <v>7003</v>
          </cell>
        </row>
        <row r="6185">
          <cell r="A6185" t="str">
            <v>28-748</v>
          </cell>
          <cell r="B6185" t="str">
            <v>Bath Mixer Elegance (983) Chrome.</v>
          </cell>
          <cell r="D6185" t="str">
            <v>Each</v>
          </cell>
          <cell r="E6185" t="str">
            <v>28-748</v>
          </cell>
          <cell r="F6185">
            <v>7413</v>
          </cell>
        </row>
        <row r="6186">
          <cell r="A6186" t="str">
            <v>28-749</v>
          </cell>
          <cell r="B6186" t="str">
            <v>Bath Mixer Riva (673) Colour.</v>
          </cell>
          <cell r="D6186" t="str">
            <v>Each</v>
          </cell>
          <cell r="E6186" t="str">
            <v>28-749</v>
          </cell>
          <cell r="F6186">
            <v>6724</v>
          </cell>
        </row>
        <row r="6187">
          <cell r="A6187" t="str">
            <v>28-750</v>
          </cell>
          <cell r="B6187" t="str">
            <v>Bath Mixer Riva (673) Chrome.</v>
          </cell>
          <cell r="D6187" t="str">
            <v>Each</v>
          </cell>
          <cell r="E6187" t="str">
            <v>28-750</v>
          </cell>
          <cell r="F6187">
            <v>7132</v>
          </cell>
        </row>
        <row r="6188">
          <cell r="A6188" t="str">
            <v>28-751</v>
          </cell>
          <cell r="B6188" t="str">
            <v>Bath Mixer Pool (3003) Colour.</v>
          </cell>
          <cell r="D6188" t="str">
            <v>Each</v>
          </cell>
          <cell r="E6188" t="str">
            <v>28-751</v>
          </cell>
          <cell r="F6188">
            <v>7003</v>
          </cell>
        </row>
        <row r="6189">
          <cell r="A6189" t="str">
            <v>28-752</v>
          </cell>
          <cell r="B6189" t="str">
            <v>Bath Mixer Pool (3003) Chrome.</v>
          </cell>
          <cell r="D6189" t="str">
            <v>Each</v>
          </cell>
          <cell r="E6189" t="str">
            <v>28-752</v>
          </cell>
          <cell r="F6189">
            <v>7412</v>
          </cell>
        </row>
        <row r="6190">
          <cell r="A6190" t="str">
            <v>28-753</v>
          </cell>
          <cell r="B6190" t="str">
            <v>Bath Mixer Serina (293) Colour.</v>
          </cell>
          <cell r="D6190" t="str">
            <v>Each</v>
          </cell>
          <cell r="E6190" t="str">
            <v>28-753</v>
          </cell>
          <cell r="F6190">
            <v>4622</v>
          </cell>
        </row>
        <row r="6191">
          <cell r="A6191" t="str">
            <v>28-754</v>
          </cell>
          <cell r="B6191" t="str">
            <v>Bath Mixer Serina (293) Chrome.</v>
          </cell>
          <cell r="D6191" t="str">
            <v>Each</v>
          </cell>
          <cell r="E6191" t="str">
            <v>28-754</v>
          </cell>
          <cell r="F6191">
            <v>5115</v>
          </cell>
        </row>
        <row r="6192">
          <cell r="A6192" t="str">
            <v>28-755</v>
          </cell>
          <cell r="B6192" t="str">
            <v>Bath Mixer Amy (644) Colour.</v>
          </cell>
          <cell r="D6192" t="str">
            <v>Each</v>
          </cell>
          <cell r="E6192" t="str">
            <v>28-755</v>
          </cell>
          <cell r="F6192">
            <v>6892</v>
          </cell>
        </row>
        <row r="6193">
          <cell r="A6193" t="str">
            <v>28-756</v>
          </cell>
          <cell r="B6193" t="str">
            <v>Bath Mixer Amy (644) Chrome.</v>
          </cell>
          <cell r="D6193" t="str">
            <v>Each</v>
          </cell>
          <cell r="E6193" t="str">
            <v>28-756</v>
          </cell>
          <cell r="F6193">
            <v>7392</v>
          </cell>
        </row>
        <row r="6194">
          <cell r="A6194" t="str">
            <v>28-757</v>
          </cell>
          <cell r="B6194" t="str">
            <v>Bath Mixer Amy (643) Colour.</v>
          </cell>
          <cell r="D6194" t="str">
            <v>Each</v>
          </cell>
          <cell r="E6194" t="str">
            <v>28-757</v>
          </cell>
          <cell r="F6194">
            <v>8281</v>
          </cell>
        </row>
        <row r="6195">
          <cell r="A6195" t="str">
            <v>28-758</v>
          </cell>
          <cell r="B6195" t="str">
            <v>Bath Mixer Amy (643) Chrome.</v>
          </cell>
          <cell r="D6195" t="str">
            <v>Each</v>
          </cell>
          <cell r="E6195" t="str">
            <v>28-758</v>
          </cell>
          <cell r="F6195">
            <v>8784</v>
          </cell>
        </row>
        <row r="6196">
          <cell r="A6196" t="str">
            <v>28-759</v>
          </cell>
          <cell r="B6196" t="str">
            <v>Bath Mixer Florence (384) Colour..</v>
          </cell>
          <cell r="D6196" t="str">
            <v>Each</v>
          </cell>
          <cell r="E6196" t="str">
            <v>28-759</v>
          </cell>
          <cell r="F6196">
            <v>5752</v>
          </cell>
        </row>
        <row r="6197">
          <cell r="A6197" t="str">
            <v>28-760</v>
          </cell>
          <cell r="B6197" t="str">
            <v>Bath Mixer Florence (384) Chrome.</v>
          </cell>
          <cell r="D6197" t="str">
            <v>Each</v>
          </cell>
          <cell r="E6197" t="str">
            <v>28-760</v>
          </cell>
          <cell r="F6197">
            <v>6040</v>
          </cell>
        </row>
        <row r="6198">
          <cell r="A6198" t="str">
            <v>28-761</v>
          </cell>
          <cell r="B6198" t="str">
            <v>Bath Mixer Florence (383) Colour..</v>
          </cell>
          <cell r="D6198" t="str">
            <v>Each</v>
          </cell>
          <cell r="E6198" t="str">
            <v>28-761</v>
          </cell>
          <cell r="F6198">
            <v>7688</v>
          </cell>
        </row>
        <row r="6199">
          <cell r="A6199" t="str">
            <v>28-762</v>
          </cell>
          <cell r="B6199" t="str">
            <v>Bath Mixer Florence (383) Chrome.</v>
          </cell>
          <cell r="D6199" t="str">
            <v>Each</v>
          </cell>
          <cell r="E6199" t="str">
            <v>28-762</v>
          </cell>
          <cell r="F6199">
            <v>7976</v>
          </cell>
        </row>
        <row r="6200">
          <cell r="B6200" t="str">
            <v>MASTER SANITARY FITTINGS</v>
          </cell>
        </row>
        <row r="6201">
          <cell r="B6201" t="str">
            <v>Basin Mixer Single Lever</v>
          </cell>
        </row>
        <row r="6202">
          <cell r="A6202" t="str">
            <v>28-763</v>
          </cell>
          <cell r="B6202" t="str">
            <v>Common Single Hole Basin Mixer with HU Type Medium Neck (023) CP &amp; YC</v>
          </cell>
          <cell r="D6202" t="str">
            <v>Each</v>
          </cell>
          <cell r="E6202" t="str">
            <v>28-763</v>
          </cell>
          <cell r="F6202">
            <v>3161</v>
          </cell>
        </row>
        <row r="6203">
          <cell r="A6203" t="str">
            <v>28-764</v>
          </cell>
          <cell r="B6203" t="str">
            <v>Common Single Hole Basin Mixer with Cast Neck (025) CP &amp; YC</v>
          </cell>
          <cell r="D6203" t="str">
            <v>Each</v>
          </cell>
          <cell r="E6203" t="str">
            <v>28-764</v>
          </cell>
          <cell r="F6203">
            <v>3766</v>
          </cell>
        </row>
        <row r="6204">
          <cell r="A6204" t="str">
            <v>28-765</v>
          </cell>
          <cell r="B6204" t="str">
            <v>Common Single Hole Basin Mixer with Cast Neck (025) CG.</v>
          </cell>
          <cell r="D6204" t="str">
            <v>Each</v>
          </cell>
          <cell r="E6204" t="str">
            <v>28-765</v>
          </cell>
          <cell r="F6204">
            <v>4708</v>
          </cell>
        </row>
        <row r="6205">
          <cell r="A6205" t="str">
            <v>28-766</v>
          </cell>
          <cell r="B6205" t="str">
            <v>Single Hole Basin Mixer with Fixed Cast Neck (026) CP &amp; YC</v>
          </cell>
          <cell r="D6205" t="str">
            <v>Each</v>
          </cell>
          <cell r="E6205" t="str">
            <v>28-766</v>
          </cell>
          <cell r="F6205">
            <v>2905</v>
          </cell>
        </row>
        <row r="6206">
          <cell r="A6206" t="str">
            <v>28-767</v>
          </cell>
          <cell r="B6206" t="str">
            <v>Single Hole Basin Mixer with Fixed Cast Neck (026) CG.</v>
          </cell>
          <cell r="D6206" t="str">
            <v>Each</v>
          </cell>
          <cell r="E6206" t="str">
            <v>28-767</v>
          </cell>
          <cell r="F6206">
            <v>3631</v>
          </cell>
        </row>
        <row r="6207">
          <cell r="A6207" t="str">
            <v>28-768</v>
          </cell>
          <cell r="B6207" t="str">
            <v>Victorian Single Hole Basin Mixer  (034) CP &amp; YC</v>
          </cell>
          <cell r="D6207" t="str">
            <v>Each</v>
          </cell>
          <cell r="E6207" t="str">
            <v>28-768</v>
          </cell>
          <cell r="F6207">
            <v>4163</v>
          </cell>
        </row>
        <row r="6208">
          <cell r="A6208" t="str">
            <v>28-769</v>
          </cell>
          <cell r="B6208" t="str">
            <v>Victorian Single Hole Basin Mixer  (034) CG.</v>
          </cell>
          <cell r="D6208" t="str">
            <v>Each</v>
          </cell>
          <cell r="E6208" t="str">
            <v>28-769</v>
          </cell>
          <cell r="F6208">
            <v>5203</v>
          </cell>
        </row>
        <row r="6209">
          <cell r="A6209" t="str">
            <v>28-770</v>
          </cell>
          <cell r="B6209" t="str">
            <v>Regal Single Hole Basin Mixer  (035) CP &amp; YC.</v>
          </cell>
          <cell r="D6209" t="str">
            <v>Each</v>
          </cell>
          <cell r="E6209" t="str">
            <v>28-770</v>
          </cell>
          <cell r="F6209">
            <v>3430</v>
          </cell>
        </row>
        <row r="6210">
          <cell r="A6210" t="str">
            <v>28-771</v>
          </cell>
          <cell r="B6210" t="str">
            <v>Delta Single Hole Basin Mixer  (040) CP &amp; YC.</v>
          </cell>
          <cell r="D6210" t="str">
            <v>Each</v>
          </cell>
          <cell r="E6210" t="str">
            <v>28-771</v>
          </cell>
          <cell r="F6210">
            <v>4858</v>
          </cell>
        </row>
        <row r="6211">
          <cell r="A6211" t="str">
            <v>28-772</v>
          </cell>
          <cell r="B6211" t="str">
            <v>Delta Single Hole Basin Mixer  (040) CG.</v>
          </cell>
          <cell r="D6211" t="str">
            <v>Each</v>
          </cell>
          <cell r="E6211" t="str">
            <v>28-772</v>
          </cell>
          <cell r="F6211">
            <v>6073</v>
          </cell>
        </row>
        <row r="6212">
          <cell r="A6212" t="str">
            <v>28-773</v>
          </cell>
          <cell r="B6212" t="str">
            <v>Kira Single Hole Basin Mixer  (042) CP &amp; YC.</v>
          </cell>
          <cell r="D6212" t="str">
            <v>Each</v>
          </cell>
          <cell r="E6212" t="str">
            <v>28-773</v>
          </cell>
          <cell r="F6212">
            <v>5526</v>
          </cell>
        </row>
        <row r="6213">
          <cell r="A6213" t="str">
            <v>28-774</v>
          </cell>
          <cell r="B6213" t="str">
            <v>Kira Single Hole Basin Mixer  (042) CG.</v>
          </cell>
          <cell r="D6213" t="str">
            <v>Each</v>
          </cell>
          <cell r="E6213" t="str">
            <v>28-774</v>
          </cell>
          <cell r="F6213">
            <v>6908</v>
          </cell>
        </row>
        <row r="6214">
          <cell r="A6214" t="str">
            <v>28-775</v>
          </cell>
          <cell r="B6214" t="str">
            <v>Master Charisma Single Hole Basins Mixer with HU Type Cast Neck (051) CP &amp; YC.</v>
          </cell>
          <cell r="D6214" t="str">
            <v>Each</v>
          </cell>
          <cell r="E6214" t="str">
            <v>28-775</v>
          </cell>
          <cell r="F6214">
            <v>5600</v>
          </cell>
        </row>
        <row r="6215">
          <cell r="A6215" t="str">
            <v>28-776</v>
          </cell>
          <cell r="B6215" t="str">
            <v>Master Charisma Single Hole Basins Mixer with HU Type Cast Neck (051) CG.</v>
          </cell>
          <cell r="D6215" t="str">
            <v>Each</v>
          </cell>
          <cell r="E6215" t="str">
            <v>28-776</v>
          </cell>
          <cell r="F6215">
            <v>5827</v>
          </cell>
        </row>
        <row r="6216">
          <cell r="A6216" t="str">
            <v>28-777</v>
          </cell>
          <cell r="B6216" t="str">
            <v>Master Cobra Single Hole Basins Mixer (055) CP &amp; YC.</v>
          </cell>
          <cell r="D6216" t="str">
            <v>Each</v>
          </cell>
          <cell r="E6216" t="str">
            <v>28-777</v>
          </cell>
          <cell r="F6216">
            <v>5827</v>
          </cell>
        </row>
        <row r="6217">
          <cell r="A6217" t="str">
            <v>28-778</v>
          </cell>
          <cell r="B6217" t="str">
            <v>Master Cobra Single Hole Basins Mixer (055) CG.</v>
          </cell>
          <cell r="D6217" t="str">
            <v>Each</v>
          </cell>
          <cell r="E6217" t="str">
            <v>28-778</v>
          </cell>
          <cell r="F6217">
            <v>7283</v>
          </cell>
        </row>
        <row r="6218">
          <cell r="A6218" t="str">
            <v>28-779</v>
          </cell>
          <cell r="B6218" t="str">
            <v>Master Elite Single Hole Basins Mixer (071) CP &amp; YC.</v>
          </cell>
          <cell r="D6218" t="str">
            <v>Each</v>
          </cell>
          <cell r="E6218" t="str">
            <v>28-779</v>
          </cell>
          <cell r="F6218">
            <v>4845</v>
          </cell>
        </row>
        <row r="6219">
          <cell r="A6219" t="str">
            <v>28-780</v>
          </cell>
          <cell r="B6219" t="str">
            <v>Master Elite Single Hole Basins Mixer (071) CG.</v>
          </cell>
          <cell r="D6219" t="str">
            <v>Each</v>
          </cell>
          <cell r="E6219" t="str">
            <v>28-780</v>
          </cell>
          <cell r="F6219">
            <v>6056</v>
          </cell>
        </row>
        <row r="6220">
          <cell r="A6220" t="str">
            <v>28-781</v>
          </cell>
          <cell r="B6220" t="str">
            <v>Master Lexus Single Hole Basins Mixer (072) CP &amp; YC.</v>
          </cell>
          <cell r="D6220" t="str">
            <v>Each</v>
          </cell>
          <cell r="E6220" t="str">
            <v>28-781</v>
          </cell>
          <cell r="F6220">
            <v>4274</v>
          </cell>
        </row>
        <row r="6221">
          <cell r="A6221" t="str">
            <v>28-782</v>
          </cell>
          <cell r="B6221" t="str">
            <v>Master Lexus Single Hole Basins Mixer (072) CG.</v>
          </cell>
          <cell r="D6221" t="str">
            <v>Each</v>
          </cell>
          <cell r="E6221" t="str">
            <v>28-782</v>
          </cell>
          <cell r="F6221">
            <v>5342</v>
          </cell>
        </row>
        <row r="6222">
          <cell r="A6222" t="str">
            <v>28-783</v>
          </cell>
          <cell r="B6222" t="str">
            <v xml:space="preserve">Master Iris Single Lever Basin Mixer without Prop-up Waste (113) CP &amp; YC  </v>
          </cell>
          <cell r="D6222" t="str">
            <v>Each</v>
          </cell>
          <cell r="E6222" t="str">
            <v>28-783</v>
          </cell>
          <cell r="F6222">
            <v>4965</v>
          </cell>
        </row>
        <row r="6223">
          <cell r="A6223" t="str">
            <v>28-784</v>
          </cell>
          <cell r="B6223" t="str">
            <v>Master Iris Single Lever Basin Mixer without Prop-up Waste (113) CG.</v>
          </cell>
          <cell r="D6223" t="str">
            <v>Each</v>
          </cell>
          <cell r="E6223" t="str">
            <v>28-784</v>
          </cell>
          <cell r="F6223">
            <v>6206</v>
          </cell>
        </row>
        <row r="6224">
          <cell r="A6224" t="str">
            <v>28-785</v>
          </cell>
          <cell r="B6224" t="str">
            <v>Master  Pansy Quarter Round (with disc Head work)  Basin Mixer without Prop-up Waste (117) CP &amp; YC</v>
          </cell>
          <cell r="D6224" t="str">
            <v>Each</v>
          </cell>
          <cell r="E6224" t="str">
            <v>28-785</v>
          </cell>
          <cell r="F6224">
            <v>4491</v>
          </cell>
        </row>
        <row r="6225">
          <cell r="A6225" t="str">
            <v>28-786</v>
          </cell>
          <cell r="B6225" t="str">
            <v>Master  Pansy Quarter Round (with disc Head work)  Basin Mixer without Prop-up Waste (117) CG.</v>
          </cell>
          <cell r="D6225" t="str">
            <v>Each</v>
          </cell>
          <cell r="E6225" t="str">
            <v>28-786</v>
          </cell>
          <cell r="F6225">
            <v>5613</v>
          </cell>
        </row>
        <row r="6226">
          <cell r="A6226" t="str">
            <v>28-787</v>
          </cell>
          <cell r="B6226" t="str">
            <v>Master  Caper  Quarter Round (with disc Head work)  Basin Mixer without Prop-up Waste (119) CP &amp; YC.</v>
          </cell>
          <cell r="D6226" t="str">
            <v>Each</v>
          </cell>
          <cell r="E6226" t="str">
            <v>28-787</v>
          </cell>
          <cell r="F6226">
            <v>8752</v>
          </cell>
        </row>
        <row r="6227">
          <cell r="A6227" t="str">
            <v>28-788</v>
          </cell>
          <cell r="B6227" t="str">
            <v>Master  Caper  Quarter Round (with disc Head work)  Basin Mixer without Prop-up Waste (119) CG.</v>
          </cell>
          <cell r="D6227" t="str">
            <v>Each</v>
          </cell>
          <cell r="E6227" t="str">
            <v>28-788</v>
          </cell>
          <cell r="F6227">
            <v>10940</v>
          </cell>
        </row>
        <row r="6228">
          <cell r="A6228" t="str">
            <v>28-789</v>
          </cell>
          <cell r="B6228" t="str">
            <v>Master  Jazz  Quarter Round (with disc Head work)  Basin Mixer without Prop-up Waste (125) CP &amp; YC.</v>
          </cell>
          <cell r="D6228" t="str">
            <v>Each</v>
          </cell>
          <cell r="E6228" t="str">
            <v>28-789</v>
          </cell>
          <cell r="F6228">
            <v>5062</v>
          </cell>
        </row>
        <row r="6229">
          <cell r="A6229" t="str">
            <v>28-790</v>
          </cell>
          <cell r="B6229" t="str">
            <v>Master  Jazz  Quarter Round (with disc Head work)  Basin Mixer without Prop-up Waste (125) CG.</v>
          </cell>
          <cell r="D6229" t="str">
            <v>Each</v>
          </cell>
          <cell r="E6229" t="str">
            <v>28-790</v>
          </cell>
          <cell r="F6229">
            <v>6327</v>
          </cell>
        </row>
        <row r="6230">
          <cell r="A6230" t="str">
            <v>28-791</v>
          </cell>
          <cell r="B6230" t="str">
            <v>Master  Asbshar  Quarter Round (with disc Head work)  Basin Mixer without Prop-up Waste (125) CP &amp; YC.</v>
          </cell>
          <cell r="D6230" t="str">
            <v>Each</v>
          </cell>
          <cell r="E6230" t="str">
            <v>28-791</v>
          </cell>
          <cell r="F6230">
            <v>5080</v>
          </cell>
        </row>
        <row r="6231">
          <cell r="A6231" t="str">
            <v>28-792</v>
          </cell>
          <cell r="B6231" t="str">
            <v>Master  Asbshar  Quarter Round (with disc Head work)  Basin Mixer without Prop-up Waste (125) CG.</v>
          </cell>
          <cell r="D6231" t="str">
            <v>Each</v>
          </cell>
          <cell r="E6231" t="str">
            <v>28-792</v>
          </cell>
          <cell r="F6231">
            <v>6350</v>
          </cell>
        </row>
        <row r="6232">
          <cell r="A6232" t="str">
            <v>28-793</v>
          </cell>
          <cell r="B6232" t="str">
            <v>Master Dream Single Hole Basins Mixer (163) CP &amp; YC.</v>
          </cell>
          <cell r="D6232" t="str">
            <v>Each</v>
          </cell>
          <cell r="E6232" t="str">
            <v>28-793</v>
          </cell>
          <cell r="F6232">
            <v>4861</v>
          </cell>
        </row>
        <row r="6233">
          <cell r="A6233" t="str">
            <v>28-794</v>
          </cell>
          <cell r="B6233" t="str">
            <v>Master Dream Single Hole Basins Mixer (163) CG.</v>
          </cell>
          <cell r="D6233" t="str">
            <v>Each</v>
          </cell>
          <cell r="E6233" t="str">
            <v>28-794</v>
          </cell>
          <cell r="F6233">
            <v>6077</v>
          </cell>
        </row>
        <row r="6234">
          <cell r="A6234" t="str">
            <v>28-795</v>
          </cell>
          <cell r="B6234" t="str">
            <v>Master Bello Single Hole Basins Mixer (165) CP &amp; YC.</v>
          </cell>
          <cell r="D6234" t="str">
            <v>Each</v>
          </cell>
          <cell r="E6234" t="str">
            <v>28-795</v>
          </cell>
          <cell r="F6234">
            <v>3203</v>
          </cell>
        </row>
        <row r="6235">
          <cell r="A6235" t="str">
            <v>28-796</v>
          </cell>
          <cell r="B6235" t="str">
            <v>Master Bello Single Hole Basins Mixer (165) CG.</v>
          </cell>
          <cell r="D6235" t="str">
            <v>Each</v>
          </cell>
          <cell r="E6235" t="str">
            <v>28-796</v>
          </cell>
          <cell r="F6235">
            <v>5578</v>
          </cell>
        </row>
        <row r="6236">
          <cell r="A6236" t="str">
            <v>28-797</v>
          </cell>
          <cell r="B6236" t="str">
            <v>Master Bello Single Hole Basins Mixer (165) CP &amp; YC.</v>
          </cell>
          <cell r="D6236" t="str">
            <v>Each</v>
          </cell>
          <cell r="E6236" t="str">
            <v>28-797</v>
          </cell>
          <cell r="F6236">
            <v>6973</v>
          </cell>
        </row>
        <row r="6237">
          <cell r="A6237" t="str">
            <v>28-798</v>
          </cell>
          <cell r="B6237" t="str">
            <v>Master Dura Single Hole Basins Mixer (167) CP &amp; YC.</v>
          </cell>
          <cell r="D6237" t="str">
            <v>Each</v>
          </cell>
          <cell r="E6237" t="str">
            <v>28-798</v>
          </cell>
          <cell r="F6237">
            <v>3133</v>
          </cell>
        </row>
        <row r="6238">
          <cell r="A6238" t="str">
            <v>28-799</v>
          </cell>
          <cell r="B6238" t="str">
            <v>Master Alba Single Hole Basins Mixer (172) CP &amp; YC.</v>
          </cell>
          <cell r="D6238" t="str">
            <v>Each</v>
          </cell>
          <cell r="E6238" t="str">
            <v>28-799</v>
          </cell>
          <cell r="F6238">
            <v>3970</v>
          </cell>
        </row>
        <row r="6239">
          <cell r="A6239" t="str">
            <v>28-800</v>
          </cell>
          <cell r="B6239" t="str">
            <v>Master Alba Single Hole Basins Mixer with 4" height (172A) CP &amp; YC.</v>
          </cell>
          <cell r="D6239" t="str">
            <v>Each</v>
          </cell>
          <cell r="E6239" t="str">
            <v>28-800</v>
          </cell>
          <cell r="F6239">
            <v>4469</v>
          </cell>
        </row>
        <row r="6240">
          <cell r="A6240" t="str">
            <v>28-801</v>
          </cell>
          <cell r="B6240" t="str">
            <v>Master Alba Single Hole Basins Mixer  (172B) CP &amp; YC.</v>
          </cell>
          <cell r="D6240" t="str">
            <v>Each</v>
          </cell>
          <cell r="E6240" t="str">
            <v>28-801</v>
          </cell>
          <cell r="F6240">
            <v>3814</v>
          </cell>
        </row>
        <row r="6241">
          <cell r="A6241" t="str">
            <v>28-802</v>
          </cell>
          <cell r="B6241" t="str">
            <v>Master Alba Single Hole Basins Mixer  (172B) CG.</v>
          </cell>
          <cell r="D6241" t="str">
            <v>Each</v>
          </cell>
          <cell r="E6241" t="str">
            <v>28-802</v>
          </cell>
          <cell r="F6241">
            <v>4768</v>
          </cell>
        </row>
        <row r="6242">
          <cell r="A6242" t="str">
            <v>28-803</v>
          </cell>
          <cell r="B6242" t="str">
            <v>Master Tempo Single Hole Basins Mixer  (133) CP &amp; YC.</v>
          </cell>
          <cell r="D6242" t="str">
            <v>Each</v>
          </cell>
          <cell r="E6242" t="str">
            <v>28-803</v>
          </cell>
          <cell r="F6242">
            <v>4751</v>
          </cell>
        </row>
        <row r="6243">
          <cell r="A6243" t="str">
            <v>28-804</v>
          </cell>
          <cell r="B6243" t="str">
            <v>Master Tempo Single Hole Basins Mixer  (133) CG.</v>
          </cell>
          <cell r="D6243" t="str">
            <v>Each</v>
          </cell>
          <cell r="E6243" t="str">
            <v>28-804</v>
          </cell>
          <cell r="F6243">
            <v>5939</v>
          </cell>
        </row>
        <row r="6244">
          <cell r="A6244" t="str">
            <v>28-805</v>
          </cell>
          <cell r="B6244" t="str">
            <v>Master Orient Single Hole Basins Mixer  (145)  CP &amp; YC..</v>
          </cell>
          <cell r="D6244" t="str">
            <v>Each</v>
          </cell>
          <cell r="E6244" t="str">
            <v>28-805</v>
          </cell>
          <cell r="F6244">
            <v>5141</v>
          </cell>
        </row>
        <row r="6245">
          <cell r="B6245" t="str">
            <v>Sink Mixer</v>
          </cell>
        </row>
        <row r="6246">
          <cell r="A6246" t="str">
            <v>28-806</v>
          </cell>
          <cell r="B6246" t="str">
            <v>Master Charisma Sink Mixer with HU Type Cast Neck (014) CP &amp; YC.</v>
          </cell>
          <cell r="D6246" t="str">
            <v>Each</v>
          </cell>
          <cell r="E6246" t="str">
            <v>28-806</v>
          </cell>
          <cell r="F6246">
            <v>4870</v>
          </cell>
        </row>
        <row r="6247">
          <cell r="A6247" t="str">
            <v>28-807</v>
          </cell>
          <cell r="B6247" t="str">
            <v>Master Charisma Sink Mixer with HU Type Cast Neck (014) CG.</v>
          </cell>
          <cell r="D6247" t="str">
            <v>Each</v>
          </cell>
          <cell r="E6247" t="str">
            <v>28-807</v>
          </cell>
          <cell r="F6247">
            <v>6087</v>
          </cell>
        </row>
        <row r="6248">
          <cell r="A6248" t="str">
            <v>28-808</v>
          </cell>
          <cell r="B6248" t="str">
            <v>Master Delta Single Lever Sink  Mixer Master  (015) CP &amp; YC.</v>
          </cell>
          <cell r="D6248" t="str">
            <v>Each</v>
          </cell>
          <cell r="E6248" t="str">
            <v>28-808</v>
          </cell>
          <cell r="F6248">
            <v>6453</v>
          </cell>
        </row>
        <row r="6249">
          <cell r="A6249" t="str">
            <v>28-809</v>
          </cell>
          <cell r="B6249" t="str">
            <v>Master Delta Single Lever Sink  Mixer Master  (015) CG.</v>
          </cell>
          <cell r="D6249" t="str">
            <v>Each</v>
          </cell>
          <cell r="E6249" t="str">
            <v>28-809</v>
          </cell>
          <cell r="F6249">
            <v>8066</v>
          </cell>
        </row>
        <row r="6250">
          <cell r="A6250" t="str">
            <v>28-810</v>
          </cell>
          <cell r="B6250" t="str">
            <v>Master High Neck Piller Cock (Cold)  (017) CP &amp; YC</v>
          </cell>
          <cell r="D6250" t="str">
            <v>Each</v>
          </cell>
          <cell r="E6250" t="str">
            <v>28-810</v>
          </cell>
          <cell r="F6250">
            <v>1463</v>
          </cell>
        </row>
        <row r="6251">
          <cell r="A6251" t="str">
            <v>28-811</v>
          </cell>
          <cell r="B6251" t="str">
            <v>Wall Sink Mixer with HU Type Medium Neck (018) CP &amp; YC</v>
          </cell>
          <cell r="D6251" t="str">
            <v>Each</v>
          </cell>
          <cell r="E6251" t="str">
            <v>28-811</v>
          </cell>
          <cell r="F6251">
            <v>2837</v>
          </cell>
        </row>
        <row r="6252">
          <cell r="A6252" t="str">
            <v>28-812</v>
          </cell>
          <cell r="B6252" t="str">
            <v>Wall Sink Mixer with HU Type Large Neck (019) CP &amp; YC</v>
          </cell>
          <cell r="D6252" t="str">
            <v>Each</v>
          </cell>
          <cell r="E6252" t="str">
            <v>28-812</v>
          </cell>
          <cell r="F6252">
            <v>2992</v>
          </cell>
        </row>
        <row r="6253">
          <cell r="A6253" t="str">
            <v>28-813</v>
          </cell>
          <cell r="B6253" t="str">
            <v>Wall Sink Mixer with Cast Neck (020) CP &amp; YC</v>
          </cell>
          <cell r="D6253" t="str">
            <v>Each</v>
          </cell>
          <cell r="E6253" t="str">
            <v>28-813</v>
          </cell>
          <cell r="F6253">
            <v>3569</v>
          </cell>
        </row>
        <row r="6254">
          <cell r="A6254" t="str">
            <v>28-814</v>
          </cell>
          <cell r="B6254" t="str">
            <v>Wall Sink Mixer with U Type  Neck (021) CP &amp; YC</v>
          </cell>
          <cell r="D6254" t="str">
            <v>Each</v>
          </cell>
          <cell r="E6254" t="str">
            <v>28-814</v>
          </cell>
          <cell r="F6254">
            <v>2773</v>
          </cell>
        </row>
        <row r="6255">
          <cell r="A6255" t="str">
            <v>28-815</v>
          </cell>
          <cell r="B6255" t="str">
            <v>Wall Sink Mixer with S Type  Neck (Cold)(021) CP &amp; YC</v>
          </cell>
          <cell r="D6255" t="str">
            <v>Each</v>
          </cell>
          <cell r="E6255" t="str">
            <v>28-815</v>
          </cell>
          <cell r="F6255">
            <v>1557</v>
          </cell>
        </row>
        <row r="6256">
          <cell r="B6256" t="str">
            <v>Wall Shawer / Hand Shawer.</v>
          </cell>
        </row>
        <row r="6257">
          <cell r="A6257" t="str">
            <v>28-816</v>
          </cell>
          <cell r="B6257" t="str">
            <v>Common Master bath Mixer Wall Type with Shawer Deluxe in Colour face &amp; 4 Feet Rod in 4 Knobs (Special) (013) CP &amp; YC</v>
          </cell>
          <cell r="D6257" t="str">
            <v>Each</v>
          </cell>
          <cell r="E6257" t="str">
            <v>28-816</v>
          </cell>
          <cell r="F6257">
            <v>7704</v>
          </cell>
        </row>
        <row r="6258">
          <cell r="A6258" t="str">
            <v>28-817</v>
          </cell>
          <cell r="B6258" t="str">
            <v>Master Victorian Bath Mixer with Nobe Hand Shawer (038) CP &amp;YC.</v>
          </cell>
          <cell r="D6258" t="str">
            <v>Each</v>
          </cell>
          <cell r="E6258" t="str">
            <v>28-817</v>
          </cell>
          <cell r="F6258">
            <v>6022</v>
          </cell>
        </row>
        <row r="6259">
          <cell r="A6259" t="str">
            <v>28-818</v>
          </cell>
          <cell r="B6259" t="str">
            <v>Master Victorian Bath Mixer with Nobe Hand Shawer (038) CG.</v>
          </cell>
          <cell r="D6259" t="str">
            <v>Each</v>
          </cell>
          <cell r="E6259" t="str">
            <v>28-818</v>
          </cell>
          <cell r="F6259">
            <v>7535</v>
          </cell>
        </row>
        <row r="6260">
          <cell r="A6260" t="str">
            <v>28-819</v>
          </cell>
          <cell r="B6260" t="str">
            <v>Master Regal Master Bath Mixer with Nobe Hand Shawer (039) CP &amp; YC.</v>
          </cell>
          <cell r="D6260" t="str">
            <v>Each</v>
          </cell>
          <cell r="E6260" t="str">
            <v>28-819</v>
          </cell>
          <cell r="F6260">
            <v>5140</v>
          </cell>
        </row>
        <row r="6261">
          <cell r="A6261" t="str">
            <v>28-820</v>
          </cell>
          <cell r="B6261" t="str">
            <v>Master Delta Bath Mixer with Nobe Hand Shawer (041) CP..</v>
          </cell>
          <cell r="D6261" t="str">
            <v>Each</v>
          </cell>
          <cell r="E6261" t="str">
            <v>28-820</v>
          </cell>
          <cell r="F6261">
            <v>9986</v>
          </cell>
        </row>
        <row r="6262">
          <cell r="A6262" t="str">
            <v>28-821</v>
          </cell>
          <cell r="B6262" t="str">
            <v>Master Delta Bath Mixer with Nobe Hand Shawer (041) YC.</v>
          </cell>
          <cell r="D6262" t="str">
            <v>Each</v>
          </cell>
          <cell r="E6262" t="str">
            <v>28-821</v>
          </cell>
          <cell r="F6262">
            <v>9486</v>
          </cell>
        </row>
        <row r="6263">
          <cell r="A6263" t="str">
            <v>28-822</v>
          </cell>
          <cell r="B6263" t="str">
            <v>Master Common Bath Mixer wall Type with Common Hand Shawer (027) CP &amp; YC.</v>
          </cell>
          <cell r="D6263" t="str">
            <v>Each</v>
          </cell>
          <cell r="E6263" t="str">
            <v>28-822</v>
          </cell>
          <cell r="F6263">
            <v>5204</v>
          </cell>
        </row>
        <row r="6264">
          <cell r="A6264" t="str">
            <v>28-823</v>
          </cell>
          <cell r="B6264" t="str">
            <v>Master Common Bath Mixer wall Type with Common Hand Shawer (027) CG.</v>
          </cell>
          <cell r="D6264" t="str">
            <v>Each</v>
          </cell>
          <cell r="E6264" t="str">
            <v>28-823</v>
          </cell>
          <cell r="F6264">
            <v>6692</v>
          </cell>
        </row>
        <row r="6265">
          <cell r="A6265" t="str">
            <v>28-824</v>
          </cell>
          <cell r="B6265" t="str">
            <v>Master Common Bath Mixer wall Type with Shawer Deluxe in Colour. Face and 4 feet Rod (029)  CP &amp; YC.</v>
          </cell>
          <cell r="D6265" t="str">
            <v>Each</v>
          </cell>
          <cell r="E6265" t="str">
            <v>28-824</v>
          </cell>
          <cell r="F6265">
            <v>7033</v>
          </cell>
        </row>
        <row r="6266">
          <cell r="A6266" t="str">
            <v>28-825</v>
          </cell>
          <cell r="B6266" t="str">
            <v>Master Common Bath Mixer wall Type with Shawer Deluxe in Colour. Face and 4 feet Rod (029)  CG.</v>
          </cell>
          <cell r="D6266" t="str">
            <v>Each</v>
          </cell>
          <cell r="E6266" t="str">
            <v>28-825</v>
          </cell>
          <cell r="F6266">
            <v>8791</v>
          </cell>
        </row>
        <row r="6267">
          <cell r="A6267" t="str">
            <v>28-826</v>
          </cell>
          <cell r="B6267" t="str">
            <v>Master Charisma Bath Mixer wall Type with Noble Over Head Shower &amp;  4 feet Rod (054)  CP &amp; YC.</v>
          </cell>
          <cell r="D6267" t="str">
            <v>Each</v>
          </cell>
          <cell r="E6267" t="str">
            <v>28-826</v>
          </cell>
          <cell r="F6267">
            <v>8367</v>
          </cell>
        </row>
        <row r="6268">
          <cell r="A6268" t="str">
            <v>28-827</v>
          </cell>
          <cell r="B6268" t="str">
            <v>Master Kira Bath Mixer  with common Hand Shower (043)  CP &amp; YC.</v>
          </cell>
          <cell r="D6268" t="str">
            <v>Each</v>
          </cell>
          <cell r="E6268" t="str">
            <v>28-827</v>
          </cell>
          <cell r="F6268">
            <v>5884</v>
          </cell>
        </row>
        <row r="6269">
          <cell r="A6269" t="str">
            <v>28-828</v>
          </cell>
          <cell r="B6269" t="str">
            <v>Master Cobra  Bath Mixer  with common Hand Shower (045) CP &amp; YC.</v>
          </cell>
          <cell r="D6269" t="str">
            <v>Each</v>
          </cell>
          <cell r="E6269" t="str">
            <v>28-828</v>
          </cell>
          <cell r="F6269">
            <v>4986</v>
          </cell>
        </row>
        <row r="6270">
          <cell r="A6270" t="str">
            <v>28-829</v>
          </cell>
          <cell r="B6270" t="str">
            <v>Master Elite  Bath Mixer  with Elite Hand Shower (073) CP &amp; YC.</v>
          </cell>
          <cell r="D6270" t="str">
            <v>Each</v>
          </cell>
          <cell r="E6270" t="str">
            <v>28-829</v>
          </cell>
          <cell r="F6270">
            <v>9040</v>
          </cell>
        </row>
        <row r="6271">
          <cell r="A6271" t="str">
            <v>28-830</v>
          </cell>
          <cell r="B6271" t="str">
            <v>Master Lexus  Bath Mixer  with Elite Hand Shower (074) CP &amp; YC.</v>
          </cell>
          <cell r="D6271" t="str">
            <v>Each</v>
          </cell>
          <cell r="E6271" t="str">
            <v>28-830</v>
          </cell>
          <cell r="F6271">
            <v>8375</v>
          </cell>
        </row>
        <row r="6272">
          <cell r="A6272" t="str">
            <v>28-831</v>
          </cell>
          <cell r="B6272" t="str">
            <v>Master Lexus  Bath Mixer  with Elite Hand Shower (074) CG..</v>
          </cell>
          <cell r="D6272" t="str">
            <v>Each</v>
          </cell>
          <cell r="E6272" t="str">
            <v>28-831</v>
          </cell>
          <cell r="F6272">
            <v>10469</v>
          </cell>
        </row>
        <row r="6273">
          <cell r="A6273" t="str">
            <v>28-832</v>
          </cell>
          <cell r="B6273" t="str">
            <v>Master Iris Single Lever  Bath Mixer  with Elite Hand Shower (114) CP.</v>
          </cell>
          <cell r="D6273" t="str">
            <v>Each</v>
          </cell>
          <cell r="E6273" t="str">
            <v>28-832</v>
          </cell>
          <cell r="F6273">
            <v>9190</v>
          </cell>
        </row>
        <row r="6274">
          <cell r="A6274" t="str">
            <v>28-833</v>
          </cell>
          <cell r="B6274" t="str">
            <v>Master Iris Single Lever  Bath Mixer  with Elite Hand Shower (114) YC.</v>
          </cell>
          <cell r="D6274" t="str">
            <v>Each</v>
          </cell>
          <cell r="E6274" t="str">
            <v>28-833</v>
          </cell>
          <cell r="F6274">
            <v>8692</v>
          </cell>
        </row>
        <row r="6275">
          <cell r="A6275" t="str">
            <v>28-834</v>
          </cell>
          <cell r="B6275" t="str">
            <v>Master  Pansy Quarter Round (with disc Head work)  Bath Mixer with Noble Hand Shawer (118) CP.</v>
          </cell>
          <cell r="D6275" t="str">
            <v>Each</v>
          </cell>
          <cell r="E6275" t="str">
            <v>28-834</v>
          </cell>
          <cell r="F6275">
            <v>8169</v>
          </cell>
        </row>
        <row r="6276">
          <cell r="A6276" t="str">
            <v>28-835</v>
          </cell>
          <cell r="B6276" t="str">
            <v>Master  Pansy Quarter Round (with disc Head work)  Bath Mixer with Noble Hand Shawer (118) YC.</v>
          </cell>
          <cell r="D6276" t="str">
            <v>Each</v>
          </cell>
          <cell r="E6276" t="str">
            <v>28-835</v>
          </cell>
          <cell r="F6276">
            <v>7670</v>
          </cell>
        </row>
        <row r="6277">
          <cell r="A6277" t="str">
            <v>28-836</v>
          </cell>
          <cell r="B6277" t="str">
            <v>Master  Pansy Quarter Round (with disc Head work)  Bath Mixer without  Hand Shawer (118-A) CP &amp; YC.</v>
          </cell>
          <cell r="D6277" t="str">
            <v>Each</v>
          </cell>
          <cell r="E6277" t="str">
            <v>28-836</v>
          </cell>
          <cell r="F6277">
            <v>6221</v>
          </cell>
        </row>
        <row r="6278">
          <cell r="A6278" t="str">
            <v>28-837</v>
          </cell>
          <cell r="B6278" t="str">
            <v>Master  Pansy Quarter Round (with disc Head work)  Bath Mixer without  Hand Shawer (118-A) CG.</v>
          </cell>
          <cell r="D6278" t="str">
            <v>Each</v>
          </cell>
          <cell r="E6278" t="str">
            <v>28-837</v>
          </cell>
          <cell r="F6278">
            <v>7776</v>
          </cell>
        </row>
        <row r="6279">
          <cell r="A6279" t="str">
            <v>28-838</v>
          </cell>
          <cell r="B6279" t="str">
            <v>Master  Pansy Quarter Round (with disc Head work)  Bath Mixer  Wall Type with item (118-B) CP &amp; YC.</v>
          </cell>
          <cell r="D6279" t="str">
            <v>Each</v>
          </cell>
          <cell r="E6279" t="str">
            <v>28-838</v>
          </cell>
          <cell r="F6279">
            <v>10008</v>
          </cell>
        </row>
        <row r="6280">
          <cell r="A6280" t="str">
            <v>28-839</v>
          </cell>
          <cell r="B6280" t="str">
            <v>Master  Pansy Quarter Round (with disc Head work)  Bath Mixer  Wall Type with item (118-B) CG.</v>
          </cell>
          <cell r="D6280" t="str">
            <v>Each</v>
          </cell>
          <cell r="E6280" t="str">
            <v>28-839</v>
          </cell>
          <cell r="F6280">
            <v>12610</v>
          </cell>
        </row>
        <row r="6281">
          <cell r="A6281" t="str">
            <v>28-840</v>
          </cell>
          <cell r="B6281" t="str">
            <v>Master  Jazz Quarter Round (with disc Head work)  Bath Mixer  with Noble Hand Shower (126) CP.</v>
          </cell>
          <cell r="D6281" t="str">
            <v>Each</v>
          </cell>
          <cell r="E6281" t="str">
            <v>28-840</v>
          </cell>
          <cell r="F6281">
            <v>8065</v>
          </cell>
        </row>
        <row r="6282">
          <cell r="A6282" t="str">
            <v>28-841</v>
          </cell>
          <cell r="B6282" t="str">
            <v>Master  Jazz Quarter Round (with disc Head work)  Bath Mixer  with Noble Hand Shower (126) YC.</v>
          </cell>
          <cell r="D6282" t="str">
            <v>Each</v>
          </cell>
          <cell r="E6282" t="str">
            <v>28-841</v>
          </cell>
          <cell r="F6282">
            <v>7566</v>
          </cell>
        </row>
        <row r="6283">
          <cell r="A6283" t="str">
            <v>28-842</v>
          </cell>
          <cell r="B6283" t="str">
            <v>Master  Jazz Quarter Round (with disc Head work)  Bath Mixer Wall Type with 4 feet rod 126-B) CP &amp; YC.</v>
          </cell>
          <cell r="D6283" t="str">
            <v>Each</v>
          </cell>
          <cell r="E6283" t="str">
            <v>28-842</v>
          </cell>
          <cell r="F6283">
            <v>9026</v>
          </cell>
        </row>
        <row r="6284">
          <cell r="A6284" t="str">
            <v>28-843</v>
          </cell>
          <cell r="B6284" t="str">
            <v>Master  Jazz Quarter Round (with disc Head work)  Bath Mixer Wall Type with 4 feet rod 126-B) CG.</v>
          </cell>
          <cell r="D6284" t="str">
            <v>Each</v>
          </cell>
          <cell r="E6284" t="str">
            <v>28-843</v>
          </cell>
          <cell r="F6284">
            <v>11283</v>
          </cell>
        </row>
        <row r="6285">
          <cell r="A6285" t="str">
            <v>28-844</v>
          </cell>
          <cell r="B6285" t="str">
            <v>Master  Bravo Single Lever with Noble Hand Shower (148) CP.</v>
          </cell>
          <cell r="D6285" t="str">
            <v>Each</v>
          </cell>
          <cell r="E6285" t="str">
            <v>28-844</v>
          </cell>
          <cell r="F6285">
            <v>15005</v>
          </cell>
        </row>
        <row r="6286">
          <cell r="A6286" t="str">
            <v>28-845</v>
          </cell>
          <cell r="B6286" t="str">
            <v>Master  Bravo Single Lever with Noble Hand Shower (148) YC.</v>
          </cell>
          <cell r="D6286" t="str">
            <v>Each</v>
          </cell>
          <cell r="E6286" t="str">
            <v>28-845</v>
          </cell>
          <cell r="F6286">
            <v>14507</v>
          </cell>
        </row>
        <row r="6287">
          <cell r="A6287" t="str">
            <v>28-846</v>
          </cell>
          <cell r="B6287" t="str">
            <v>Master  Bravo Single Lever with Bath Mixer with Bravo Wall Shower (148-B) CP &amp; YC.</v>
          </cell>
          <cell r="D6287" t="str">
            <v>Each</v>
          </cell>
          <cell r="E6287" t="str">
            <v>28-846</v>
          </cell>
          <cell r="F6287">
            <v>20356</v>
          </cell>
        </row>
        <row r="6288">
          <cell r="A6288" t="str">
            <v>28-847</v>
          </cell>
          <cell r="B6288" t="str">
            <v>Master  Bravo Single Lever with Bath Mixer with Bravo Wall Shower (148-B) CG.</v>
          </cell>
          <cell r="D6288" t="str">
            <v>Each</v>
          </cell>
          <cell r="E6288" t="str">
            <v>28-847</v>
          </cell>
          <cell r="F6288">
            <v>25414</v>
          </cell>
        </row>
        <row r="6289">
          <cell r="A6289" t="str">
            <v>28-848</v>
          </cell>
          <cell r="B6289" t="str">
            <v>Master  Solo Single Lever with Bath Mixer with Common Hand Shower (154) CP &amp; YC.</v>
          </cell>
          <cell r="D6289" t="str">
            <v>Each</v>
          </cell>
          <cell r="E6289" t="str">
            <v>28-848</v>
          </cell>
          <cell r="F6289">
            <v>5141</v>
          </cell>
        </row>
        <row r="6290">
          <cell r="A6290" t="str">
            <v>28-849</v>
          </cell>
          <cell r="B6290" t="str">
            <v>Master  Solo Single Lever with Bath Mixer with Wall Shower (154-B) CP &amp; YC.</v>
          </cell>
          <cell r="D6290" t="str">
            <v>Each</v>
          </cell>
          <cell r="E6290" t="str">
            <v>28-849</v>
          </cell>
          <cell r="F6290">
            <v>6714</v>
          </cell>
        </row>
        <row r="6291">
          <cell r="A6291" t="str">
            <v>28-850</v>
          </cell>
          <cell r="B6291" t="str">
            <v>Master  Ideal Bath Mixer Wall Type with  Noble Hand Shower (156) CP.</v>
          </cell>
          <cell r="D6291" t="str">
            <v>Each</v>
          </cell>
          <cell r="E6291" t="str">
            <v>28-850</v>
          </cell>
          <cell r="F6291">
            <v>13538</v>
          </cell>
        </row>
        <row r="6292">
          <cell r="A6292" t="str">
            <v>28-851</v>
          </cell>
          <cell r="B6292" t="str">
            <v>Master  Ideal Bath Mixer Wall Type with  Noble Hand Shower (156)  YC.</v>
          </cell>
          <cell r="D6292" t="str">
            <v>Each</v>
          </cell>
          <cell r="E6292" t="str">
            <v>28-851</v>
          </cell>
          <cell r="F6292">
            <v>13039</v>
          </cell>
        </row>
        <row r="6293">
          <cell r="A6293" t="str">
            <v>28-852</v>
          </cell>
          <cell r="B6293" t="str">
            <v>Master  Tempo Single Lever Bath Mixer with  Noble Hand Shower (134)  CP.</v>
          </cell>
          <cell r="D6293" t="str">
            <v>Each</v>
          </cell>
          <cell r="E6293" t="str">
            <v>28-852</v>
          </cell>
          <cell r="F6293">
            <v>9053</v>
          </cell>
        </row>
        <row r="6294">
          <cell r="A6294" t="str">
            <v>28-853</v>
          </cell>
          <cell r="B6294" t="str">
            <v>Master  Tempo Single Lever Bath Mixer with  Noble Hand Shower (134)  YC.</v>
          </cell>
          <cell r="D6294" t="str">
            <v>Each</v>
          </cell>
          <cell r="E6294" t="str">
            <v>28-853</v>
          </cell>
          <cell r="F6294">
            <v>8554</v>
          </cell>
        </row>
        <row r="6295">
          <cell r="A6295" t="str">
            <v>28-854</v>
          </cell>
          <cell r="B6295" t="str">
            <v>Master  Orient Single Lever Bath Mixer with  Noble Hand Shower (146)  CP.</v>
          </cell>
          <cell r="D6295" t="str">
            <v>Each</v>
          </cell>
          <cell r="E6295" t="str">
            <v>28-854</v>
          </cell>
          <cell r="F6295">
            <v>9192</v>
          </cell>
        </row>
        <row r="6296">
          <cell r="A6296" t="str">
            <v>28-855</v>
          </cell>
          <cell r="B6296" t="str">
            <v>Master  Orient Single Lever Bath Mixer with  Noble Hand Shower (146)  YC.</v>
          </cell>
          <cell r="D6296" t="str">
            <v>Each</v>
          </cell>
          <cell r="E6296" t="str">
            <v>28-855</v>
          </cell>
          <cell r="F6296">
            <v>8693</v>
          </cell>
        </row>
        <row r="6297">
          <cell r="A6297" t="str">
            <v>28-856</v>
          </cell>
          <cell r="B6297" t="str">
            <v>Master  Dream Single Lever Bath Mixer without   Hand Shower (164-B)  CP &amp; YC.</v>
          </cell>
          <cell r="D6297" t="str">
            <v>Each</v>
          </cell>
          <cell r="E6297" t="str">
            <v>28-856</v>
          </cell>
          <cell r="F6297">
            <v>12120</v>
          </cell>
        </row>
        <row r="6298">
          <cell r="A6298" t="str">
            <v>28-857</v>
          </cell>
          <cell r="B6298" t="str">
            <v>Master  Dream Single Lever Bath Mixer Wall Type with Dream Overhead Shower (164-B)  CP &amp; YC.</v>
          </cell>
          <cell r="D6298" t="str">
            <v>Each</v>
          </cell>
          <cell r="E6298" t="str">
            <v>28-857</v>
          </cell>
          <cell r="F6298">
            <v>15667</v>
          </cell>
        </row>
        <row r="6299">
          <cell r="A6299" t="str">
            <v>28-858</v>
          </cell>
          <cell r="B6299" t="str">
            <v>Master  Dream Single Lever Bath Mixer Wall Type with Dream Overhead Shower (164-B)  CG.</v>
          </cell>
          <cell r="D6299" t="str">
            <v>Each</v>
          </cell>
          <cell r="E6299" t="str">
            <v>28-858</v>
          </cell>
          <cell r="F6299">
            <v>19584</v>
          </cell>
        </row>
        <row r="6300">
          <cell r="A6300" t="str">
            <v>28-859</v>
          </cell>
          <cell r="B6300" t="str">
            <v>Master  Bello Single Lever Bath Mixer with Common Hand Shower (166) CP &amp;YC.</v>
          </cell>
          <cell r="D6300" t="str">
            <v>Each</v>
          </cell>
          <cell r="E6300" t="str">
            <v>28-859</v>
          </cell>
          <cell r="F6300">
            <v>6354</v>
          </cell>
        </row>
        <row r="6301">
          <cell r="A6301" t="str">
            <v>28-860</v>
          </cell>
          <cell r="B6301" t="str">
            <v>Master  Bello Single Lever Bath Mixer with Wall Shower (166-B) CP &amp;YC.</v>
          </cell>
          <cell r="D6301" t="str">
            <v>Each</v>
          </cell>
          <cell r="E6301" t="str">
            <v>28-860</v>
          </cell>
          <cell r="F6301">
            <v>8136</v>
          </cell>
        </row>
        <row r="6302">
          <cell r="A6302" t="str">
            <v>28-861</v>
          </cell>
          <cell r="B6302" t="str">
            <v>Master  Dura Single Lever Bath Mixer with  Noble Hand Shower (168)  CP.</v>
          </cell>
          <cell r="D6302" t="str">
            <v>Each</v>
          </cell>
          <cell r="E6302" t="str">
            <v>28-861</v>
          </cell>
          <cell r="F6302">
            <v>13923</v>
          </cell>
        </row>
        <row r="6303">
          <cell r="A6303" t="str">
            <v>28-862</v>
          </cell>
          <cell r="B6303" t="str">
            <v>Master  Dura Single Lever Bath Mixer with  Noble Hand Shower (168-B)  YC.</v>
          </cell>
          <cell r="D6303" t="str">
            <v>Each</v>
          </cell>
          <cell r="E6303" t="str">
            <v>28-862</v>
          </cell>
          <cell r="F6303">
            <v>13424</v>
          </cell>
        </row>
        <row r="6304">
          <cell r="A6304" t="str">
            <v>28-863</v>
          </cell>
          <cell r="B6304" t="str">
            <v>Master  Dura Single Lever Bath Mixer with Brvo Wall Shower (168-B)  CP &amp; YC.</v>
          </cell>
          <cell r="D6304" t="str">
            <v>Each</v>
          </cell>
          <cell r="E6304" t="str">
            <v>28-863</v>
          </cell>
          <cell r="F6304">
            <v>18467</v>
          </cell>
        </row>
        <row r="6305">
          <cell r="A6305" t="str">
            <v>28-864</v>
          </cell>
          <cell r="B6305" t="str">
            <v>Master  Idel  Bath Mixer  Wall Type with Idel Overhead Shower (156-B)  CP &amp; YC.</v>
          </cell>
          <cell r="D6305" t="str">
            <v>Each</v>
          </cell>
          <cell r="E6305" t="str">
            <v>28-864</v>
          </cell>
          <cell r="F6305">
            <v>15650</v>
          </cell>
        </row>
        <row r="6306">
          <cell r="A6306" t="str">
            <v>28-865</v>
          </cell>
          <cell r="B6306" t="str">
            <v>Master  Sigma  Bath Mixer with  Noble Hand Shower (158)  CP..</v>
          </cell>
          <cell r="D6306" t="str">
            <v>Each</v>
          </cell>
          <cell r="E6306" t="str">
            <v>28-865</v>
          </cell>
          <cell r="F6306">
            <v>13758</v>
          </cell>
        </row>
        <row r="6307">
          <cell r="A6307" t="str">
            <v>28-866</v>
          </cell>
          <cell r="B6307" t="str">
            <v>Master  Sigma  Bath Mixer with  Noble Hand Shower (158)  CG..</v>
          </cell>
          <cell r="D6307" t="str">
            <v>Each</v>
          </cell>
          <cell r="E6307" t="str">
            <v>28-866</v>
          </cell>
          <cell r="F6307">
            <v>17257</v>
          </cell>
        </row>
        <row r="6308">
          <cell r="A6308" t="str">
            <v>28-867</v>
          </cell>
          <cell r="B6308" t="str">
            <v>Master  Sigma  Bath Mixer with  Wall Shower (158-B)  CP &amp; YC.</v>
          </cell>
          <cell r="D6308" t="str">
            <v>Each</v>
          </cell>
          <cell r="E6308" t="str">
            <v>28-867</v>
          </cell>
          <cell r="F6308">
            <v>18368</v>
          </cell>
        </row>
        <row r="6309">
          <cell r="A6309" t="str">
            <v>28-868</v>
          </cell>
          <cell r="B6309" t="str">
            <v>Master  Sigma  Bath Mixer with Wall Shower (158-B)  CG.</v>
          </cell>
          <cell r="D6309" t="str">
            <v>Each</v>
          </cell>
          <cell r="E6309" t="str">
            <v>28-868</v>
          </cell>
          <cell r="F6309">
            <v>22960</v>
          </cell>
        </row>
        <row r="6310">
          <cell r="A6310" t="str">
            <v>28-869</v>
          </cell>
          <cell r="B6310" t="str">
            <v>Master  Aabshar  Single Lever Bath Mixer with  Noble Hand Shower (160)  CP.</v>
          </cell>
          <cell r="D6310" t="str">
            <v>Each</v>
          </cell>
          <cell r="E6310" t="str">
            <v>28-869</v>
          </cell>
          <cell r="F6310">
            <v>10564</v>
          </cell>
        </row>
        <row r="6311">
          <cell r="A6311" t="str">
            <v>28-870</v>
          </cell>
          <cell r="B6311" t="str">
            <v>Master  Aabshar  Single Lever Bath Mixer with  Noble Hand Shower (160)  YC.</v>
          </cell>
          <cell r="D6311" t="str">
            <v>Each</v>
          </cell>
          <cell r="E6311" t="str">
            <v>28-870</v>
          </cell>
          <cell r="F6311">
            <v>10065</v>
          </cell>
        </row>
        <row r="6312">
          <cell r="A6312" t="str">
            <v>28-871</v>
          </cell>
          <cell r="B6312" t="str">
            <v>Master  Aabshar  Single Lever Bath Mixer with  Noble Hand Shower (160)  CG.</v>
          </cell>
          <cell r="D6312" t="str">
            <v>Each</v>
          </cell>
          <cell r="E6312" t="str">
            <v>28-871</v>
          </cell>
          <cell r="F6312">
            <v>13264</v>
          </cell>
        </row>
        <row r="6313">
          <cell r="A6313" t="str">
            <v>28-872</v>
          </cell>
          <cell r="B6313" t="str">
            <v>Master  Aabshar  Single Lever Bath Mixer with  Noble Hand Shower (160-B)  CP &amp; YC.</v>
          </cell>
          <cell r="D6313" t="str">
            <v>Each</v>
          </cell>
          <cell r="E6313" t="str">
            <v>28-872</v>
          </cell>
          <cell r="F6313">
            <v>10776</v>
          </cell>
        </row>
        <row r="6314">
          <cell r="A6314" t="str">
            <v>28-873</v>
          </cell>
          <cell r="B6314" t="str">
            <v>Master  Dream  Single Lever Bath Mixer with  Noble Hand Shower (164)  CP.</v>
          </cell>
          <cell r="D6314" t="str">
            <v>Each</v>
          </cell>
          <cell r="E6314" t="str">
            <v>28-873</v>
          </cell>
          <cell r="F6314">
            <v>14069</v>
          </cell>
        </row>
        <row r="6315">
          <cell r="A6315" t="str">
            <v>28-874</v>
          </cell>
          <cell r="B6315" t="str">
            <v>Master  Dream  Single Lever Bath Mixer with  Noble Hand Shower (164)   YC.</v>
          </cell>
          <cell r="D6315" t="str">
            <v>Each</v>
          </cell>
          <cell r="E6315" t="str">
            <v>28-874</v>
          </cell>
          <cell r="F6315">
            <v>13570</v>
          </cell>
        </row>
        <row r="6316">
          <cell r="A6316" t="str">
            <v>28-875</v>
          </cell>
          <cell r="B6316" t="str">
            <v>Master  Dream  Single Lever Bath Mixer with  Noble Hand Shower (164) CG.</v>
          </cell>
          <cell r="D6316" t="str">
            <v>Each</v>
          </cell>
          <cell r="E6316" t="str">
            <v>28-875</v>
          </cell>
          <cell r="F6316">
            <v>17645</v>
          </cell>
        </row>
        <row r="6317">
          <cell r="A6317" t="str">
            <v>28-876</v>
          </cell>
          <cell r="B6317" t="str">
            <v>Master  Caprice Bath Mixer Wall Type   with  Noble Hand Shower (179) CP.</v>
          </cell>
          <cell r="D6317" t="str">
            <v>Each</v>
          </cell>
          <cell r="E6317" t="str">
            <v>28-876</v>
          </cell>
          <cell r="F6317">
            <v>8368</v>
          </cell>
        </row>
        <row r="6318">
          <cell r="A6318" t="str">
            <v>28-877</v>
          </cell>
          <cell r="B6318" t="str">
            <v>Master  Caprice Bath Mixer Wall Type   with  Noble Hand Shower (179) YC.</v>
          </cell>
          <cell r="D6318" t="str">
            <v>Each</v>
          </cell>
          <cell r="E6318" t="str">
            <v>28-877</v>
          </cell>
          <cell r="F6318">
            <v>7869</v>
          </cell>
        </row>
        <row r="6319">
          <cell r="A6319" t="str">
            <v>28-878</v>
          </cell>
          <cell r="B6319" t="str">
            <v>Master  Caprice Bath Mixer Wall Type   with  Noble Hand Shower (179) CG.</v>
          </cell>
          <cell r="D6319" t="str">
            <v>Each</v>
          </cell>
          <cell r="E6319" t="str">
            <v>28-878</v>
          </cell>
          <cell r="F6319">
            <v>10518</v>
          </cell>
        </row>
        <row r="6320">
          <cell r="A6320" t="str">
            <v>28-879</v>
          </cell>
          <cell r="B6320" t="str">
            <v>Master  Cello  Single Lever Bath Mixer with Common Hand Shower (181)  CP &amp; YC.</v>
          </cell>
          <cell r="D6320" t="str">
            <v>Each</v>
          </cell>
          <cell r="E6320" t="str">
            <v>28-879</v>
          </cell>
          <cell r="F6320">
            <v>6057</v>
          </cell>
        </row>
        <row r="6321">
          <cell r="A6321" t="str">
            <v>28-880</v>
          </cell>
          <cell r="B6321" t="str">
            <v>Master  Cello  Single Lever Bath Mixer Wall Type with alba Overhead Shower (181-B)  CP &amp; YC.</v>
          </cell>
          <cell r="D6321" t="str">
            <v>Each</v>
          </cell>
          <cell r="E6321" t="str">
            <v>28-880</v>
          </cell>
          <cell r="F6321">
            <v>7676</v>
          </cell>
        </row>
        <row r="6322">
          <cell r="A6322" t="str">
            <v>28-881</v>
          </cell>
          <cell r="B6322" t="str">
            <v>Master  Alba  Single Lever Bath Mixer with Common Hand Shower (173)  CP &amp; YC.</v>
          </cell>
          <cell r="D6322" t="str">
            <v>Each</v>
          </cell>
          <cell r="E6322" t="str">
            <v>28-881</v>
          </cell>
          <cell r="F6322">
            <v>6057</v>
          </cell>
        </row>
        <row r="6323">
          <cell r="A6323" t="str">
            <v>28-882</v>
          </cell>
          <cell r="B6323" t="str">
            <v>Master  Alba  Single Lever Bath Mixer  with alba Overhead Shower (173-B)  CP &amp; YC.</v>
          </cell>
          <cell r="D6323" t="str">
            <v>Each</v>
          </cell>
          <cell r="E6323" t="str">
            <v>28-882</v>
          </cell>
          <cell r="F6323">
            <v>7676</v>
          </cell>
        </row>
        <row r="6324">
          <cell r="A6324" t="str">
            <v>28-883</v>
          </cell>
          <cell r="B6324" t="str">
            <v>Master  Alba  Single Lever Bath Mixer  with alba Overhead Shower (175)   CP &amp; YC.</v>
          </cell>
          <cell r="D6324" t="str">
            <v>Each</v>
          </cell>
          <cell r="E6324" t="str">
            <v>28-883</v>
          </cell>
          <cell r="F6324">
            <v>8368</v>
          </cell>
        </row>
        <row r="6325">
          <cell r="A6325" t="str">
            <v>28-884</v>
          </cell>
          <cell r="B6325" t="str">
            <v>Master  Alpha  Single Lever Bath Mixer  with Noble Hand Shower (175)  YC.</v>
          </cell>
          <cell r="D6325" t="str">
            <v>Each</v>
          </cell>
          <cell r="E6325" t="str">
            <v>28-884</v>
          </cell>
          <cell r="F6325">
            <v>7869</v>
          </cell>
        </row>
        <row r="6326">
          <cell r="A6326" t="str">
            <v>28-885</v>
          </cell>
          <cell r="B6326" t="str">
            <v>Master  Alpha  Single Lever Bath Mixer  with Noble Hand Shower (175)  CG.</v>
          </cell>
          <cell r="D6326" t="str">
            <v>Each</v>
          </cell>
          <cell r="E6326" t="str">
            <v>28-885</v>
          </cell>
          <cell r="F6326">
            <v>10518</v>
          </cell>
        </row>
        <row r="6327">
          <cell r="A6327" t="str">
            <v>28-886</v>
          </cell>
          <cell r="B6327" t="str">
            <v>Master  Alpha  Single Lever Bath Mixer  Wall Type with Deluxe Overhead Shower (175-B) CP &amp; YC.</v>
          </cell>
          <cell r="D6327" t="str">
            <v>Each</v>
          </cell>
          <cell r="E6327" t="str">
            <v>28-886</v>
          </cell>
          <cell r="F6327">
            <v>9225</v>
          </cell>
        </row>
        <row r="6328">
          <cell r="A6328" t="str">
            <v>28-887</v>
          </cell>
          <cell r="B6328" t="str">
            <v>Master  Chicada  Single Lever Bath Mixer  with Noble Hand Shower (177)  CP.</v>
          </cell>
          <cell r="D6328" t="str">
            <v>Each</v>
          </cell>
          <cell r="E6328" t="str">
            <v>28-887</v>
          </cell>
          <cell r="F6328">
            <v>9195</v>
          </cell>
        </row>
        <row r="6329">
          <cell r="A6329" t="str">
            <v>28-888</v>
          </cell>
          <cell r="B6329" t="str">
            <v>Master  Chicada  Single Lever Bath Mixer  with Noble Hand Shower (177)  YC.</v>
          </cell>
          <cell r="D6329" t="str">
            <v>Each</v>
          </cell>
          <cell r="E6329" t="str">
            <v>28-888</v>
          </cell>
          <cell r="F6329">
            <v>8696</v>
          </cell>
        </row>
        <row r="6330">
          <cell r="A6330" t="str">
            <v>28-889</v>
          </cell>
          <cell r="B6330" t="str">
            <v>Master  Chicada  Single Lever Bath Mixer  with Noble Hand Shower (177)  CG.</v>
          </cell>
          <cell r="D6330" t="str">
            <v>Each</v>
          </cell>
          <cell r="E6330" t="str">
            <v>28-889</v>
          </cell>
          <cell r="F6330">
            <v>11553</v>
          </cell>
        </row>
        <row r="6331">
          <cell r="A6331" t="str">
            <v>28-890</v>
          </cell>
          <cell r="B6331" t="str">
            <v>Master  Thermaster (Thermostat) Bath Mixer Wall Type   with  Noble Hand Shower (176) CP.</v>
          </cell>
          <cell r="D6331" t="str">
            <v>Each</v>
          </cell>
          <cell r="E6331" t="str">
            <v>28-890</v>
          </cell>
          <cell r="F6331">
            <v>10267</v>
          </cell>
        </row>
        <row r="6332">
          <cell r="A6332" t="str">
            <v>28-891</v>
          </cell>
          <cell r="B6332" t="str">
            <v>Master  Thermaster (Thermostat) Bath Mixer Wall Type   with  Noble Hand Shower (176) CG.</v>
          </cell>
          <cell r="D6332" t="str">
            <v>Each</v>
          </cell>
          <cell r="E6332" t="str">
            <v>28-891</v>
          </cell>
          <cell r="F6332">
            <v>12892</v>
          </cell>
        </row>
        <row r="6333">
          <cell r="A6333" t="str">
            <v>28-892</v>
          </cell>
          <cell r="B6333" t="str">
            <v>Master  Thermaster (Thermostat) Bath Mixer Wall Type   with  Thermaster Overhead Shower &amp; 4 feet rod (196-B) CP.</v>
          </cell>
          <cell r="D6333" t="str">
            <v>Each</v>
          </cell>
          <cell r="E6333" t="str">
            <v>28-892</v>
          </cell>
          <cell r="F6333">
            <v>11978</v>
          </cell>
        </row>
        <row r="6334">
          <cell r="A6334" t="str">
            <v>28-893</v>
          </cell>
          <cell r="B6334" t="str">
            <v>Master  Thermaster (Thermostat) Bath Mixer Wall Type   with  Thermaster Overhead Shower &amp; 4 feet rod (196-B) CG.</v>
          </cell>
          <cell r="D6334" t="str">
            <v>Each</v>
          </cell>
          <cell r="E6334" t="str">
            <v>28-893</v>
          </cell>
          <cell r="F6334">
            <v>14973</v>
          </cell>
        </row>
        <row r="6335">
          <cell r="A6335" t="str">
            <v>28-894</v>
          </cell>
          <cell r="B6335" t="str">
            <v>Master  Sunsan Plus Single Lever Bath Mixer Wall Type   with  Noble Hand Shower (198) CP &amp; YC.</v>
          </cell>
          <cell r="D6335" t="str">
            <v>Each</v>
          </cell>
          <cell r="E6335" t="str">
            <v>28-894</v>
          </cell>
          <cell r="F6335">
            <v>5860</v>
          </cell>
        </row>
        <row r="6336">
          <cell r="A6336" t="str">
            <v>28-895</v>
          </cell>
          <cell r="B6336" t="str">
            <v>Master  Sunsan Plus Single Lever Bath Mixer Wall Type   with Alba Overhead Shower &amp; 4 feet rod (198-B)  CP &amp; YC.</v>
          </cell>
          <cell r="D6336" t="str">
            <v>Each</v>
          </cell>
          <cell r="E6336" t="str">
            <v>28-895</v>
          </cell>
          <cell r="F6336">
            <v>6716</v>
          </cell>
        </row>
        <row r="6337">
          <cell r="A6337" t="str">
            <v>28-896</v>
          </cell>
          <cell r="B6337" t="str">
            <v>Master  Desire Single Lever Bath Mixer  with  Bold Hand Shower (231) CP &amp; YC.</v>
          </cell>
          <cell r="D6337" t="str">
            <v>Each</v>
          </cell>
          <cell r="E6337" t="str">
            <v>28-896</v>
          </cell>
          <cell r="F6337">
            <v>12238</v>
          </cell>
        </row>
        <row r="6338">
          <cell r="A6338" t="str">
            <v>28-897</v>
          </cell>
          <cell r="B6338" t="str">
            <v>Master  Desire Single Lever Bath Mixer  with  Bold Hand Shower (231) CG.</v>
          </cell>
          <cell r="D6338" t="str">
            <v>Each</v>
          </cell>
          <cell r="E6338" t="str">
            <v>28-897</v>
          </cell>
          <cell r="F6338">
            <v>15297</v>
          </cell>
        </row>
        <row r="6339">
          <cell r="A6339" t="str">
            <v>28-898</v>
          </cell>
          <cell r="B6339" t="str">
            <v>Master  Bold Single Lever Bath Mixer Wall Type   with bold Overhead Shower &amp; 4 feet rod (183-B)  CP &amp; YC.</v>
          </cell>
          <cell r="D6339" t="str">
            <v>Each</v>
          </cell>
          <cell r="E6339" t="str">
            <v>28-898</v>
          </cell>
          <cell r="F6339">
            <v>14267</v>
          </cell>
        </row>
        <row r="6340">
          <cell r="A6340" t="str">
            <v>28-899</v>
          </cell>
          <cell r="B6340" t="str">
            <v>Master  Bold Single Lever Bath Mixer Wall Type   with bold Overhead Shower &amp; 4 feet rod (183-B)  CG.</v>
          </cell>
          <cell r="D6340" t="str">
            <v>Each</v>
          </cell>
          <cell r="E6340" t="str">
            <v>28-899</v>
          </cell>
          <cell r="F6340">
            <v>17834</v>
          </cell>
        </row>
        <row r="6341">
          <cell r="A6341" t="str">
            <v>28-900</v>
          </cell>
          <cell r="B6341" t="str">
            <v>Master  Eco Bath Mixer Wall Type   with  Noble Hand Shower (192) CP &amp; YC.</v>
          </cell>
          <cell r="D6341" t="str">
            <v>Each</v>
          </cell>
          <cell r="E6341" t="str">
            <v>28-900</v>
          </cell>
          <cell r="F6341">
            <v>5206</v>
          </cell>
        </row>
        <row r="6342">
          <cell r="B6342" t="str">
            <v>Bath Set</v>
          </cell>
        </row>
        <row r="6343">
          <cell r="A6343" t="str">
            <v>28-901</v>
          </cell>
          <cell r="B6343" t="str">
            <v>Common Bath Set with Noble Hand Shower 009/1, 010/3, 025/1, 027B/1, 085/1, 2015/1 (3002) CP &amp; YC (Set consists of 8 pieces. One Bath Mixer with hand Shower or Wall Shower, one single hole basin mixer, three Tee stop cocks, one double Bib Cock, one Waste f</v>
          </cell>
          <cell r="D6343" t="str">
            <v>Each</v>
          </cell>
          <cell r="E6343" t="str">
            <v>28-901</v>
          </cell>
          <cell r="F6343">
            <v>15412</v>
          </cell>
        </row>
        <row r="6344">
          <cell r="A6344" t="str">
            <v>28-902</v>
          </cell>
          <cell r="B6344" t="str">
            <v xml:space="preserve">Common Bath Set with Noble Hand Shower 009/1, 010/3, 025/1, 045B/1, 055/1, 085/1 2015/1 (3003) CG (Set consists of 8 pieces. One Bath Mixer with hand Shower or Wall Shower, one single hole basin mixer, three Tee stop cocks, one double Bib Cock, one Waste </v>
          </cell>
          <cell r="D6344" t="str">
            <v>Each</v>
          </cell>
          <cell r="E6344" t="str">
            <v>28-902</v>
          </cell>
          <cell r="F6344">
            <v>19712</v>
          </cell>
        </row>
        <row r="6345">
          <cell r="A6345" t="str">
            <v>28-903</v>
          </cell>
          <cell r="B6345" t="str">
            <v>Cobra Set with Noble Hand Shower 009/1, 010/3, 045-B/1, 055/1, 085/1, 2015/1 (3003) CP &amp; YC (Set consists of 8 pieces. One Bath Mixer with hand Shower or Wall Shower, one single hole basin mixer, three Tee stop cocks, one double Bib Cock, one Waste for ba</v>
          </cell>
          <cell r="D6345" t="str">
            <v>Each</v>
          </cell>
          <cell r="E6345" t="str">
            <v>28-903</v>
          </cell>
          <cell r="F6345">
            <v>17253</v>
          </cell>
        </row>
        <row r="6346">
          <cell r="A6346" t="str">
            <v>28-904</v>
          </cell>
          <cell r="B6346" t="str">
            <v>Cobra Set with Noble Hand Shower 009/1, 010/3, 045-B/1, 055/1, 085/1, 2015/1 (3003) CG (Set consists of 8 pieces. One Bath Mixer with hand Shower or Wall Shower, one single hole basin mixer, three Tee stop cocks, one double Bib Cock, one Waste for basin a</v>
          </cell>
          <cell r="D6346" t="str">
            <v>Each</v>
          </cell>
          <cell r="E6346" t="str">
            <v>28-904</v>
          </cell>
          <cell r="F6346">
            <v>22015</v>
          </cell>
        </row>
        <row r="6347">
          <cell r="A6347" t="str">
            <v>28-905</v>
          </cell>
          <cell r="B6347" t="str">
            <v xml:space="preserve">Charisma Set with Noble Hand Shower 009/1, 010/3, 051/1, 0538/1, 085/1, 2015/1 (3006) CP &amp; YC (Set consists of 8 pieces. One Bath Mixer with hand Shower or Wall Shower, one single hole basin mixer, three Tee stop cocks, one double Bib Cock, one Waste for </v>
          </cell>
          <cell r="D6347" t="str">
            <v>Each</v>
          </cell>
          <cell r="E6347" t="str">
            <v>28-905</v>
          </cell>
          <cell r="F6347">
            <v>17397</v>
          </cell>
        </row>
        <row r="6348">
          <cell r="A6348" t="str">
            <v>28-906</v>
          </cell>
          <cell r="B6348" t="str">
            <v>Charisma Set with Noble Hand Shower 009/1, 010/3, 051/1, 0538/1, 085/1, 2015/1 (3006) CG (Set consists of 8 pieces. One Bath Mixer with hand Shower or Wall Shower, one single hole basin mixer, three Tee stop cocks, one double Bib Cock, one Waste for basin</v>
          </cell>
          <cell r="D6348" t="str">
            <v>Each</v>
          </cell>
          <cell r="E6348" t="str">
            <v>28-906</v>
          </cell>
          <cell r="F6348">
            <v>22195</v>
          </cell>
        </row>
        <row r="6349">
          <cell r="A6349" t="str">
            <v>28-907</v>
          </cell>
          <cell r="B6349" t="str">
            <v>Common Bath Set with Wall Shower 009/1, 010/3, 025/1, 029/1, 085/1, 2015/1 (3007) CP &amp; YC (Set consists of 8 pieces. One Bath Mixer with hand Shower or Wall Shower, one single hole basin mixer, three Tee stop cocks, one double Bib Cock, one Waste for basi</v>
          </cell>
          <cell r="D6349" t="str">
            <v>Each</v>
          </cell>
          <cell r="E6349" t="str">
            <v>28-907</v>
          </cell>
          <cell r="F6349">
            <v>16522</v>
          </cell>
        </row>
        <row r="6350">
          <cell r="A6350" t="str">
            <v>28-908</v>
          </cell>
          <cell r="B6350" t="str">
            <v>Common Bath Set with Wall Shower 009/1, 010/3, 025/1, 029/1, 085/1, 2015/1 (3007) CG (Set consists of 8 pieces. One Bath Mixer with hand Shower or Wall Shower, one single hole basin mixer, three Tee stop cocks, one double Bib Cock, one Waste for basin and</v>
          </cell>
          <cell r="D6350" t="str">
            <v>Each</v>
          </cell>
          <cell r="E6350" t="str">
            <v>28-908</v>
          </cell>
          <cell r="F6350">
            <v>21071</v>
          </cell>
        </row>
        <row r="6351">
          <cell r="A6351" t="str">
            <v>28-909</v>
          </cell>
          <cell r="B6351" t="str">
            <v xml:space="preserve">Charisma  Set with Wall Shower 009/1, 010/3, 051/1, 054/1, 085/1, 2015/1 (3008) CP &amp; YC (Set consists of 8 pieces. One Bath Mixer with hand Shower or Wall Shower, one single hole basin mixer, three Tee stop cocks, one double Bib Cock, one Waste for basin </v>
          </cell>
          <cell r="D6351" t="str">
            <v>Each</v>
          </cell>
          <cell r="E6351" t="str">
            <v>28-909</v>
          </cell>
          <cell r="F6351">
            <v>18571</v>
          </cell>
        </row>
        <row r="6352">
          <cell r="A6352" t="str">
            <v>28-910</v>
          </cell>
          <cell r="B6352" t="str">
            <v>Charisma  Set with Wall Shower 009/1, 010/3, 051/1, 054/1, 085/1, 2015/1 (3008) CG (Set consists of 8 pieces. One Bath Mixer with hand Shower or Wall Shower, one single hole basin mixer, three Tee stop cocks, one double Bib Cock, one Waste for basin and o</v>
          </cell>
          <cell r="D6352" t="str">
            <v>Each</v>
          </cell>
          <cell r="E6352" t="str">
            <v>28-910</v>
          </cell>
          <cell r="F6352">
            <v>23652</v>
          </cell>
        </row>
        <row r="6353">
          <cell r="A6353" t="str">
            <v>28-911</v>
          </cell>
          <cell r="B6353" t="str">
            <v xml:space="preserve">Kira Set with Wall Shower 009/1, 010/3, 042/1, 0438/1, 085/1, 2015/1 (3009) CP &amp; YC (Set consists of 8 pieces. One Bath Mixer with hand Shower or Wall Shower, one single hole basin mixer, three Tee stop cocks, one double Bib Cock, one Waste for basin and </v>
          </cell>
          <cell r="D6353" t="str">
            <v>Each</v>
          </cell>
          <cell r="E6353" t="str">
            <v>28-911</v>
          </cell>
          <cell r="F6353">
            <v>17851</v>
          </cell>
        </row>
        <row r="6354">
          <cell r="A6354" t="str">
            <v>28-912</v>
          </cell>
          <cell r="B6354" t="str">
            <v>Kira Set with Wall Shower 009/1, 010/3, 042/1, 0438/1, 085/1, 2015/1 (3009) CG (Set consists of 8 pieces. One Bath Mixer with hand Shower or Wall Shower, one single hole basin mixer, three Tee stop cocks, one double Bib Cock, one Waste for basin and one t</v>
          </cell>
          <cell r="D6354" t="str">
            <v>Each</v>
          </cell>
          <cell r="E6354" t="str">
            <v>28-912</v>
          </cell>
          <cell r="F6354">
            <v>22763</v>
          </cell>
        </row>
        <row r="6355">
          <cell r="A6355" t="str">
            <v>28-913</v>
          </cell>
          <cell r="B6355" t="str">
            <v xml:space="preserve">Kira Set with Wall Shower 009/1, 010/3, 042/1, 043A/1, 129/1,  085/1, 2015/1 (3009-A) CP &amp; YC (Set consists of 8 pieces. One Bath Mixer with hand Shower or Wall Shower, one single hole basin mixer, three Tee stop cocks, one double Bib Cock, one Waste for </v>
          </cell>
          <cell r="D6355" t="str">
            <v>Each</v>
          </cell>
          <cell r="E6355" t="str">
            <v>28-913</v>
          </cell>
          <cell r="F6355">
            <v>20340</v>
          </cell>
        </row>
        <row r="6356">
          <cell r="A6356" t="str">
            <v>28-914</v>
          </cell>
          <cell r="B6356" t="str">
            <v>Kira Set with Wall Shower 009/1, 010/3, 042/1, 043A/1, 129/1,  085/1, 2015/1 (3009-A) CG (Set consists of 8 pieces. One Bath Mixer with hand Shower or Wall Shower, one single hole basin mixer, three Tee stop cocks, one double Bib Cock, one Waste for basin</v>
          </cell>
          <cell r="D6356" t="str">
            <v>Each</v>
          </cell>
          <cell r="E6356" t="str">
            <v>28-914</v>
          </cell>
          <cell r="F6356">
            <v>25867</v>
          </cell>
        </row>
        <row r="6357">
          <cell r="A6357" t="str">
            <v>28-915</v>
          </cell>
          <cell r="B6357" t="str">
            <v>Iris Set with Wall Shower 009/1, 010/3, 113/1, 114/1,  085/1, 2015/1 (3011) CP (Set consists of 8 pieces. One Bath Mixer with hand Shower or Wall Shower, one single hole basin mixer, three Tee stop cocks, one double Bib Cock, one Waste for basin and one t</v>
          </cell>
          <cell r="D6357" t="str">
            <v>Each</v>
          </cell>
          <cell r="E6357" t="str">
            <v>28-915</v>
          </cell>
          <cell r="F6357">
            <v>22098</v>
          </cell>
        </row>
        <row r="6358">
          <cell r="A6358" t="str">
            <v>28-916</v>
          </cell>
          <cell r="B6358" t="str">
            <v>Iris Set with Wall Shower 009/1, 010/3, 113/1, 114/1,  085/1, 2015/1 (3011) YC (Set consists of 8 pieces. One Bath Mixer with hand Shower or Wall Shower, one single hole basin mixer, three Tee stop cocks, one double Bib Cock, one Waste for basin and one t</v>
          </cell>
          <cell r="D6358" t="str">
            <v>Each</v>
          </cell>
          <cell r="E6358" t="str">
            <v>28-916</v>
          </cell>
          <cell r="F6358">
            <v>20685</v>
          </cell>
        </row>
        <row r="6359">
          <cell r="B6359" t="str">
            <v>Double Bib Cock</v>
          </cell>
        </row>
        <row r="6360">
          <cell r="A6360" t="str">
            <v>28-917</v>
          </cell>
          <cell r="B6360" t="str">
            <v>Master Vicrorian double Bib Cock (069) CP &amp; YC.</v>
          </cell>
          <cell r="D6360" t="str">
            <v>Each</v>
          </cell>
          <cell r="E6360" t="str">
            <v>28-917</v>
          </cell>
          <cell r="F6360">
            <v>2313</v>
          </cell>
        </row>
        <row r="6361">
          <cell r="A6361" t="str">
            <v>28-918</v>
          </cell>
          <cell r="B6361" t="str">
            <v>Master Vicrorian double Bib Cock (069) CG.</v>
          </cell>
          <cell r="D6361" t="str">
            <v>Each</v>
          </cell>
          <cell r="E6361" t="str">
            <v>28-918</v>
          </cell>
          <cell r="F6361">
            <v>2891</v>
          </cell>
        </row>
        <row r="6362">
          <cell r="A6362" t="str">
            <v>28-919</v>
          </cell>
          <cell r="B6362" t="str">
            <v>Master Regal double Bib Cock (070) CP &amp; YC.</v>
          </cell>
          <cell r="D6362" t="str">
            <v>Each</v>
          </cell>
          <cell r="E6362" t="str">
            <v>28-919</v>
          </cell>
          <cell r="F6362">
            <v>1729</v>
          </cell>
        </row>
        <row r="6363">
          <cell r="A6363" t="str">
            <v>28-920</v>
          </cell>
          <cell r="B6363" t="str">
            <v>Master Regal double Bib Cock (070) CG.</v>
          </cell>
          <cell r="D6363" t="str">
            <v>Each</v>
          </cell>
          <cell r="E6363" t="str">
            <v>28-920</v>
          </cell>
          <cell r="F6363">
            <v>2162</v>
          </cell>
        </row>
        <row r="6364">
          <cell r="A6364" t="str">
            <v>28-921</v>
          </cell>
          <cell r="B6364" t="str">
            <v>Master Elite double Bib Cock (072) CP &amp; YC.</v>
          </cell>
          <cell r="D6364" t="str">
            <v>Each</v>
          </cell>
          <cell r="E6364" t="str">
            <v>28-921</v>
          </cell>
          <cell r="F6364">
            <v>3092</v>
          </cell>
        </row>
        <row r="6365">
          <cell r="A6365" t="str">
            <v>28-922</v>
          </cell>
          <cell r="B6365" t="str">
            <v>Master Elite double Bib Cock (072) CG.</v>
          </cell>
          <cell r="D6365" t="str">
            <v>Each</v>
          </cell>
          <cell r="E6365" t="str">
            <v>28-922</v>
          </cell>
          <cell r="F6365">
            <v>3865</v>
          </cell>
        </row>
        <row r="6366">
          <cell r="A6366" t="str">
            <v>28-923</v>
          </cell>
          <cell r="B6366" t="str">
            <v>Double Bib Cock without Toilet Shawer 90 (009) CP &amp; YC.</v>
          </cell>
          <cell r="D6366" t="str">
            <v>Each</v>
          </cell>
          <cell r="E6366" t="str">
            <v>28-923</v>
          </cell>
          <cell r="F6366">
            <v>1832</v>
          </cell>
        </row>
        <row r="6367">
          <cell r="A6367" t="str">
            <v>28-924</v>
          </cell>
          <cell r="B6367" t="str">
            <v>Double Bib Cock without Toilet Shawer 90 (009) CG.</v>
          </cell>
          <cell r="D6367" t="str">
            <v>Each</v>
          </cell>
          <cell r="E6367" t="str">
            <v>28-924</v>
          </cell>
          <cell r="F6367">
            <v>2289</v>
          </cell>
        </row>
        <row r="6368">
          <cell r="A6368" t="str">
            <v>28-925</v>
          </cell>
          <cell r="B6368" t="str">
            <v>Master Caprice Double Bib Cock (185) CP &amp; YC.</v>
          </cell>
          <cell r="D6368" t="str">
            <v>Each</v>
          </cell>
          <cell r="E6368" t="str">
            <v>28-925</v>
          </cell>
          <cell r="F6368">
            <v>2388</v>
          </cell>
        </row>
        <row r="6369">
          <cell r="A6369" t="str">
            <v>28-926</v>
          </cell>
          <cell r="B6369" t="str">
            <v>Master Caprice Double Bib Cock (185) CG.</v>
          </cell>
          <cell r="D6369" t="str">
            <v>Each</v>
          </cell>
          <cell r="E6369" t="str">
            <v>28-926</v>
          </cell>
          <cell r="F6369">
            <v>2985</v>
          </cell>
        </row>
        <row r="6370">
          <cell r="A6370" t="str">
            <v>28-927</v>
          </cell>
          <cell r="B6370" t="str">
            <v>Master Eco Double Bib Cock (199) CP &amp; YC.</v>
          </cell>
          <cell r="D6370" t="str">
            <v>Each</v>
          </cell>
          <cell r="E6370" t="str">
            <v>28-927</v>
          </cell>
          <cell r="F6370">
            <v>1521</v>
          </cell>
        </row>
        <row r="6371">
          <cell r="A6371" t="str">
            <v>28-928</v>
          </cell>
          <cell r="B6371" t="str">
            <v>Master Eco Double Bib Cock (199) CG.</v>
          </cell>
          <cell r="D6371" t="str">
            <v>Each</v>
          </cell>
          <cell r="E6371" t="str">
            <v>28-928</v>
          </cell>
          <cell r="F6371">
            <v>1901</v>
          </cell>
        </row>
        <row r="6372">
          <cell r="A6372" t="str">
            <v>28-929</v>
          </cell>
          <cell r="B6372" t="str">
            <v>Thermaster  Double Bib Cock (233) CP &amp; YC.</v>
          </cell>
          <cell r="D6372" t="str">
            <v>Each</v>
          </cell>
          <cell r="E6372" t="str">
            <v>28-929</v>
          </cell>
          <cell r="F6372">
            <v>2172</v>
          </cell>
        </row>
        <row r="6373">
          <cell r="A6373" t="str">
            <v>28-930</v>
          </cell>
          <cell r="B6373" t="str">
            <v>Thermaster  Double Bib Cock (233) CG.</v>
          </cell>
          <cell r="D6373" t="str">
            <v>Each</v>
          </cell>
          <cell r="E6373" t="str">
            <v>28-930</v>
          </cell>
          <cell r="F6373">
            <v>2715</v>
          </cell>
        </row>
        <row r="6374">
          <cell r="A6374" t="str">
            <v>28-931</v>
          </cell>
          <cell r="B6374" t="str">
            <v>Master Hexa  Double Bib Cock (263) CP &amp; YC.</v>
          </cell>
          <cell r="D6374" t="str">
            <v>Each</v>
          </cell>
          <cell r="E6374" t="str">
            <v>28-931</v>
          </cell>
          <cell r="F6374">
            <v>3504</v>
          </cell>
        </row>
        <row r="6375">
          <cell r="A6375" t="str">
            <v>28-932</v>
          </cell>
          <cell r="B6375" t="str">
            <v>Master Hexa  Double Bib Cock (263) CG.</v>
          </cell>
          <cell r="D6375" t="str">
            <v>Each</v>
          </cell>
          <cell r="E6375" t="str">
            <v>28-932</v>
          </cell>
          <cell r="F6375">
            <v>3403</v>
          </cell>
        </row>
        <row r="6376">
          <cell r="A6376" t="str">
            <v>28-933</v>
          </cell>
          <cell r="B6376" t="str">
            <v>Master Quard  Double Bib Cock (266) CP .</v>
          </cell>
          <cell r="D6376" t="str">
            <v>Each</v>
          </cell>
          <cell r="E6376" t="str">
            <v>28-933</v>
          </cell>
          <cell r="F6376">
            <v>3726</v>
          </cell>
        </row>
        <row r="6377">
          <cell r="A6377" t="str">
            <v>28-934</v>
          </cell>
          <cell r="B6377" t="str">
            <v>Master Quard  Double Bib Cock (266) YC.</v>
          </cell>
          <cell r="D6377" t="str">
            <v>Each</v>
          </cell>
          <cell r="E6377" t="str">
            <v>28-934</v>
          </cell>
          <cell r="F6377">
            <v>3637</v>
          </cell>
        </row>
        <row r="6378">
          <cell r="A6378" t="str">
            <v>28-935</v>
          </cell>
          <cell r="B6378" t="str">
            <v>Master Lexus  Double Bib Cock (078) CP &amp; YC.</v>
          </cell>
          <cell r="D6378" t="str">
            <v>Each</v>
          </cell>
          <cell r="E6378" t="str">
            <v>28-935</v>
          </cell>
          <cell r="F6378">
            <v>2466</v>
          </cell>
        </row>
        <row r="6379">
          <cell r="A6379" t="str">
            <v>28-936</v>
          </cell>
          <cell r="B6379" t="str">
            <v>Master Lexus  Double Bib Cock (078) CG.</v>
          </cell>
          <cell r="D6379" t="str">
            <v>Each</v>
          </cell>
          <cell r="E6379" t="str">
            <v>28-936</v>
          </cell>
          <cell r="F6379">
            <v>3082</v>
          </cell>
        </row>
        <row r="6380">
          <cell r="A6380" t="str">
            <v>28-937</v>
          </cell>
          <cell r="B6380" t="str">
            <v>Master Caper  Double Bib Cock (123) CP &amp; YC.</v>
          </cell>
          <cell r="D6380" t="str">
            <v>Each</v>
          </cell>
          <cell r="E6380" t="str">
            <v>28-937</v>
          </cell>
          <cell r="F6380">
            <v>3191</v>
          </cell>
        </row>
        <row r="6381">
          <cell r="A6381" t="str">
            <v>28-938</v>
          </cell>
          <cell r="B6381" t="str">
            <v>Master Caper  Double Bib Cock (123) CG.</v>
          </cell>
          <cell r="D6381" t="str">
            <v>Each</v>
          </cell>
          <cell r="E6381" t="str">
            <v>28-938</v>
          </cell>
          <cell r="F6381">
            <v>3989</v>
          </cell>
        </row>
        <row r="6382">
          <cell r="B6382" t="str">
            <v>Bath Room Accessories Set.</v>
          </cell>
        </row>
        <row r="6383">
          <cell r="A6383" t="str">
            <v>28-939</v>
          </cell>
          <cell r="B6383" t="str">
            <v>Master Royal Bath Room Accessories set (101) of 7 Pieces consisting of one Cosmetic Shelf one Towel Rod with Bracket, one Toothbrush Holder with Glass &amp; Cover, one Tissue Paper Holder, one Soap Dish, one Double Hook, One Towel Ring CP &amp; YC</v>
          </cell>
          <cell r="D6383" t="str">
            <v>Each</v>
          </cell>
          <cell r="E6383" t="str">
            <v>28-939</v>
          </cell>
          <cell r="F6383">
            <v>6833</v>
          </cell>
        </row>
        <row r="6384">
          <cell r="A6384" t="str">
            <v>28-940</v>
          </cell>
          <cell r="B6384" t="str">
            <v>Master Royal Bath Room Accessories set (101A) of 7 Pieces consisting of one Cosmetic Shelf one Towel Rod with Bracket, one Toothbrush Holder with Glass &amp; Cover, one Tissue Paper Holder, one Soap Dish, one Double Hook, One Towel Ring CP &amp; YC</v>
          </cell>
          <cell r="D6384" t="str">
            <v>Each</v>
          </cell>
          <cell r="E6384" t="str">
            <v>28-940</v>
          </cell>
          <cell r="F6384">
            <v>5093</v>
          </cell>
        </row>
        <row r="6385">
          <cell r="A6385" t="str">
            <v>28-941</v>
          </cell>
          <cell r="B6385" t="str">
            <v>Master Esso Bath Room Accessories set (162) of 7 Pieces consisting of one Cosmetic Shelf one Towel Rod with Bracket, one Toothbrush Holder with Glass &amp; Cover, one Tissue Paper Holder, one Soap Dish, one Double Hook, One Towel Ring CP &amp; YC</v>
          </cell>
          <cell r="D6385" t="str">
            <v>Each</v>
          </cell>
          <cell r="E6385" t="str">
            <v>28-941</v>
          </cell>
          <cell r="F6385">
            <v>12934</v>
          </cell>
        </row>
        <row r="6386">
          <cell r="A6386" t="str">
            <v>28-942</v>
          </cell>
          <cell r="B6386" t="str">
            <v>Master Esso Bath Room Accessories set (162) of 7 Pieces consisting of one Cosmetic Shelf one Towel Rod with Bracket, one Toothbrush Holder with Glass &amp; Cover, one Tissue Paper Holder, one Soap Dish, one Double Hook, One Towel Ring CG.</v>
          </cell>
          <cell r="D6386" t="str">
            <v>Each</v>
          </cell>
          <cell r="E6386" t="str">
            <v>28-942</v>
          </cell>
          <cell r="F6386">
            <v>16165</v>
          </cell>
        </row>
        <row r="6387">
          <cell r="A6387" t="str">
            <v>28-943</v>
          </cell>
          <cell r="B6387" t="str">
            <v>Master Esso Bath Room Accessories set (162A) of 6 Pieces consisting of one Towel Rod with Bracket, one Toothbrush Holder with Glass &amp; Cover, one Tissue Paper Holder, one Soap Dish, one Double Hook, One Towel Ring CP &amp; YC</v>
          </cell>
          <cell r="D6387" t="str">
            <v>Each</v>
          </cell>
          <cell r="E6387" t="str">
            <v>28-943</v>
          </cell>
          <cell r="F6387">
            <v>8462</v>
          </cell>
        </row>
        <row r="6388">
          <cell r="A6388" t="str">
            <v>28-944</v>
          </cell>
          <cell r="B6388" t="str">
            <v>Master Esso Bath Room Accessories set (162A) of 6 Pieces consisting of one Towel Rod with Bracket, one Toothbrush Holder with Glass &amp; Cover, one Tissue Paper Holder, one Soap Dish, one Double Hook, One Towel Ring CG.</v>
          </cell>
          <cell r="D6388" t="str">
            <v>Each</v>
          </cell>
          <cell r="E6388" t="str">
            <v>28-944</v>
          </cell>
          <cell r="F6388">
            <v>10575</v>
          </cell>
        </row>
        <row r="6389">
          <cell r="A6389" t="str">
            <v>28-945</v>
          </cell>
          <cell r="B6389" t="str">
            <v>Master Eden Bath Room Accessories set (161) of 7 Pieces consisting of one Towel Rod with Bracket, one Toothbrush Holder with Glass &amp; Cover, one Tissue Paper Holder, one Soap Dish, one Double Hook, One Towel Ring CP &amp; YC</v>
          </cell>
          <cell r="D6389" t="str">
            <v>Each</v>
          </cell>
          <cell r="E6389" t="str">
            <v>28-945</v>
          </cell>
          <cell r="F6389">
            <v>7586</v>
          </cell>
        </row>
        <row r="6390">
          <cell r="A6390" t="str">
            <v>28-946</v>
          </cell>
          <cell r="B6390" t="str">
            <v>Master Eden Bath Room Accessories set (161) of 7 Pieces consisting of one Towel Rod with Bracket, one Toothbrush Holder with Glass &amp; Cover, one Tissue Paper Holder, one Soap Dish, one Double Hook, One Towel Ring CG.</v>
          </cell>
          <cell r="D6390" t="str">
            <v>Each</v>
          </cell>
          <cell r="E6390" t="str">
            <v>28-946</v>
          </cell>
          <cell r="F6390">
            <v>9482</v>
          </cell>
        </row>
        <row r="6391">
          <cell r="A6391" t="str">
            <v>28-947</v>
          </cell>
          <cell r="B6391" t="str">
            <v>Master Eden Bath Room Accessories set (161A) of 6 Pieces consisting of one Towel Rod with Bracket, one Toothbrush Holder with Glass &amp; Cover, one Tissue Paper Holder, one Soap Dish, one Double Hook, One Towel Ring CP &amp; YC.</v>
          </cell>
          <cell r="D6391" t="str">
            <v>Each</v>
          </cell>
          <cell r="E6391" t="str">
            <v>28-947</v>
          </cell>
          <cell r="F6391">
            <v>5570</v>
          </cell>
        </row>
        <row r="6392">
          <cell r="A6392" t="str">
            <v>28-948</v>
          </cell>
          <cell r="B6392" t="str">
            <v>Master Eden Bath Room Accessories set (161A) of 6 Pieces consisting of one Towel Rod with Bracket, one Toothbrush Holder with Glass &amp; Cover, one Tissue Paper Holder, one Soap Dish, one Double Hook, One Towel Ring CG.</v>
          </cell>
          <cell r="D6392" t="str">
            <v>Each</v>
          </cell>
          <cell r="E6392" t="str">
            <v>28-948</v>
          </cell>
          <cell r="F6392">
            <v>6962</v>
          </cell>
        </row>
        <row r="6393">
          <cell r="A6393" t="str">
            <v>28-949</v>
          </cell>
          <cell r="B6393" t="str">
            <v>Master Bronco Bath Room Accessories set (187) of 7 Pieces consisting of one Towel Rod with Bracket, one Toothbrush Holder with Glass &amp; Cover, one Tissue Paper Holder, one Soap Dish, one Double Hook, One Towel Ring CP &amp; YC.</v>
          </cell>
          <cell r="D6393" t="str">
            <v>Each</v>
          </cell>
          <cell r="E6393" t="str">
            <v>28-949</v>
          </cell>
          <cell r="F6393">
            <v>9586</v>
          </cell>
        </row>
        <row r="6394">
          <cell r="A6394" t="str">
            <v>28-950</v>
          </cell>
          <cell r="B6394" t="str">
            <v>Master Bronco Bath Room Accessories set (187) of 7 Pieces consisting of one Towel Rod with Bracket, one Toothbrush Holder with Glass &amp; Cover, one Tissue Paper Holder, one Soap Dish, one Double Hook, One Towel Ring CG.</v>
          </cell>
          <cell r="D6394" t="str">
            <v>Each</v>
          </cell>
          <cell r="E6394" t="str">
            <v>28-950</v>
          </cell>
          <cell r="F6394">
            <v>11982</v>
          </cell>
        </row>
        <row r="6395">
          <cell r="A6395" t="str">
            <v>28-951</v>
          </cell>
          <cell r="B6395" t="str">
            <v>Master Bronco Bath Room Accessories set (187A) of 6 Pieces consisting of one Towel Rod with Bracket, one Toothbrush Holder with Glass &amp; Cover, one Tissue Paper Holder, one Soap Dish, one Double Hook, One Towel Ring CP &amp; YC.</v>
          </cell>
          <cell r="D6395" t="str">
            <v>Each</v>
          </cell>
          <cell r="E6395" t="str">
            <v>28-951</v>
          </cell>
          <cell r="F6395">
            <v>7177</v>
          </cell>
        </row>
        <row r="6396">
          <cell r="A6396" t="str">
            <v>28-952</v>
          </cell>
          <cell r="B6396" t="str">
            <v>Master Bronco Bath Room Accessories set (187A) of 6 Pieces consisting of one Towel Rod with Bracket, one Toothbrush Holder with Glass &amp; Cover, one Tissue Paper Holder, one Soap Dish, one Double Hook, One Towel Ring CG.</v>
          </cell>
          <cell r="D6396" t="str">
            <v>Each</v>
          </cell>
          <cell r="E6396" t="str">
            <v>28-952</v>
          </cell>
          <cell r="F6396">
            <v>8971</v>
          </cell>
        </row>
        <row r="6397">
          <cell r="B6397" t="str">
            <v>Mascellaneous Sanitary items</v>
          </cell>
        </row>
        <row r="6398">
          <cell r="A6398" t="str">
            <v>28-953</v>
          </cell>
          <cell r="B6398" t="str">
            <v>Cistern, flushing, low down, glazed ware, white colour of approved quality, capacity 13 lit, complete with fittings (Pak made).</v>
          </cell>
          <cell r="D6398" t="str">
            <v>Each</v>
          </cell>
          <cell r="E6398" t="str">
            <v>28-953</v>
          </cell>
          <cell r="F6398">
            <v>2500</v>
          </cell>
        </row>
        <row r="6399">
          <cell r="A6399" t="str">
            <v>28-954</v>
          </cell>
          <cell r="B6399" t="str">
            <v>- do –, but, light colour.</v>
          </cell>
          <cell r="D6399" t="str">
            <v>Each</v>
          </cell>
          <cell r="E6399" t="str">
            <v>28-954</v>
          </cell>
          <cell r="F6399">
            <v>2650</v>
          </cell>
        </row>
        <row r="6400">
          <cell r="A6400" t="str">
            <v>28-955</v>
          </cell>
          <cell r="B6400" t="str">
            <v>- do –, but, special colour.</v>
          </cell>
          <cell r="D6400" t="str">
            <v>Each</v>
          </cell>
          <cell r="E6400" t="str">
            <v>28-955</v>
          </cell>
          <cell r="F6400">
            <v>2850</v>
          </cell>
        </row>
        <row r="6401">
          <cell r="A6401" t="str">
            <v>28-956</v>
          </cell>
          <cell r="B6401" t="str">
            <v>Cistern flushing low down plastic of approved quality, capacity 13 lit, complete with fittings (Pak made).</v>
          </cell>
          <cell r="D6401" t="str">
            <v>Each</v>
          </cell>
          <cell r="E6401" t="str">
            <v>28-956</v>
          </cell>
          <cell r="F6401">
            <v>1530</v>
          </cell>
        </row>
        <row r="6402">
          <cell r="A6402" t="str">
            <v>28-957</v>
          </cell>
          <cell r="B6402" t="str">
            <v>-do- but light colour.</v>
          </cell>
          <cell r="D6402" t="str">
            <v>Each</v>
          </cell>
          <cell r="E6402" t="str">
            <v>28-957</v>
          </cell>
          <cell r="F6402">
            <v>1725</v>
          </cell>
        </row>
        <row r="6403">
          <cell r="A6403" t="str">
            <v>28-958</v>
          </cell>
          <cell r="B6403" t="str">
            <v>-do- but special colour.</v>
          </cell>
          <cell r="D6403" t="str">
            <v>Each</v>
          </cell>
          <cell r="E6403" t="str">
            <v>28-958</v>
          </cell>
          <cell r="F6403">
            <v>1875</v>
          </cell>
        </row>
        <row r="6404">
          <cell r="A6404" t="str">
            <v>28-959</v>
          </cell>
          <cell r="B6404" t="str">
            <v>Flushing pipe plastic long.</v>
          </cell>
          <cell r="D6404" t="str">
            <v>Each</v>
          </cell>
          <cell r="E6404" t="str">
            <v>28-959</v>
          </cell>
          <cell r="F6404">
            <v>245</v>
          </cell>
        </row>
        <row r="6405">
          <cell r="A6405" t="str">
            <v>28-960</v>
          </cell>
          <cell r="B6405" t="str">
            <v>P.V.C flush pipe.</v>
          </cell>
          <cell r="D6405" t="str">
            <v>Each</v>
          </cell>
          <cell r="E6405" t="str">
            <v>28-960</v>
          </cell>
          <cell r="F6405">
            <v>65</v>
          </cell>
        </row>
        <row r="6406">
          <cell r="A6406" t="str">
            <v>28-961</v>
          </cell>
          <cell r="B6406" t="str">
            <v>P or S Trap.</v>
          </cell>
          <cell r="D6406" t="str">
            <v>Each</v>
          </cell>
          <cell r="E6406" t="str">
            <v>28-961</v>
          </cell>
          <cell r="F6406">
            <v>125</v>
          </cell>
        </row>
        <row r="6407">
          <cell r="B6407" t="str">
            <v>Water Closet</v>
          </cell>
        </row>
        <row r="6408">
          <cell r="A6408" t="str">
            <v>28-962</v>
          </cell>
          <cell r="B6408" t="str">
            <v>W.C European with cistern (Couple set) in white colour without seat cover (I.F.O or Equivalent) (Pak made).</v>
          </cell>
          <cell r="D6408" t="str">
            <v>Each</v>
          </cell>
          <cell r="E6408" t="str">
            <v>28-962</v>
          </cell>
          <cell r="F6408">
            <v>4700</v>
          </cell>
        </row>
        <row r="6409">
          <cell r="A6409" t="str">
            <v>28-963</v>
          </cell>
          <cell r="B6409" t="str">
            <v>-do- but light colour.</v>
          </cell>
          <cell r="D6409" t="str">
            <v>Each</v>
          </cell>
          <cell r="E6409" t="str">
            <v>28-963</v>
          </cell>
          <cell r="F6409">
            <v>6750</v>
          </cell>
        </row>
        <row r="6410">
          <cell r="A6410" t="str">
            <v>28-964</v>
          </cell>
          <cell r="B6410" t="str">
            <v>-do- but special colour.</v>
          </cell>
          <cell r="D6410" t="str">
            <v>Each</v>
          </cell>
          <cell r="E6410" t="str">
            <v>28-964</v>
          </cell>
          <cell r="F6410">
            <v>8250</v>
          </cell>
        </row>
        <row r="6411">
          <cell r="A6411" t="str">
            <v>28-965</v>
          </cell>
          <cell r="B6411" t="str">
            <v>W.C Asiatic pattern, best quality, Orissa, full size white colour (Pak made).</v>
          </cell>
          <cell r="D6411" t="str">
            <v>Each</v>
          </cell>
          <cell r="E6411" t="str">
            <v>28-965</v>
          </cell>
          <cell r="F6411">
            <v>1980</v>
          </cell>
        </row>
        <row r="6412">
          <cell r="A6412" t="str">
            <v>28-966</v>
          </cell>
          <cell r="B6412" t="str">
            <v>-do- but light colour.</v>
          </cell>
          <cell r="D6412" t="str">
            <v>Each</v>
          </cell>
          <cell r="E6412" t="str">
            <v>28-966</v>
          </cell>
          <cell r="F6412">
            <v>2335</v>
          </cell>
        </row>
        <row r="6413">
          <cell r="A6413" t="str">
            <v>28-967</v>
          </cell>
          <cell r="B6413" t="str">
            <v>-do- but special colour.</v>
          </cell>
          <cell r="D6413" t="str">
            <v>Each</v>
          </cell>
          <cell r="E6413" t="str">
            <v>28-967</v>
          </cell>
          <cell r="F6413">
            <v>2235</v>
          </cell>
        </row>
        <row r="6414">
          <cell r="B6414" t="str">
            <v>Urinal</v>
          </cell>
          <cell r="D6414" t="str">
            <v>Each</v>
          </cell>
        </row>
        <row r="6415">
          <cell r="A6415" t="str">
            <v>28-968</v>
          </cell>
          <cell r="B6415" t="str">
            <v>Urinal Basin, Pak made, best quality white colour.</v>
          </cell>
          <cell r="D6415" t="str">
            <v>Each</v>
          </cell>
          <cell r="E6415" t="str">
            <v>28-968</v>
          </cell>
          <cell r="F6415">
            <v>2055</v>
          </cell>
        </row>
        <row r="6416">
          <cell r="A6416" t="str">
            <v>28-969</v>
          </cell>
          <cell r="B6416" t="str">
            <v>-do- but light colour.</v>
          </cell>
          <cell r="D6416" t="str">
            <v>Each</v>
          </cell>
          <cell r="E6416" t="str">
            <v>28-969</v>
          </cell>
          <cell r="F6416">
            <v>2040</v>
          </cell>
        </row>
        <row r="6417">
          <cell r="A6417" t="str">
            <v>28-970</v>
          </cell>
          <cell r="B6417" t="str">
            <v>-do- but special colour.</v>
          </cell>
          <cell r="D6417" t="str">
            <v>Each</v>
          </cell>
          <cell r="E6417" t="str">
            <v>28-970</v>
          </cell>
          <cell r="F6417">
            <v>2750</v>
          </cell>
        </row>
        <row r="6418">
          <cell r="A6418" t="str">
            <v>28-971</v>
          </cell>
          <cell r="B6418" t="str">
            <v>Flushing cistern to urinal basin (Pak made).</v>
          </cell>
          <cell r="D6418" t="str">
            <v>Each</v>
          </cell>
          <cell r="E6418" t="str">
            <v>28-971</v>
          </cell>
          <cell r="F6418">
            <v>3375</v>
          </cell>
        </row>
        <row r="6419">
          <cell r="A6419" t="str">
            <v>28-972</v>
          </cell>
          <cell r="B6419" t="str">
            <v>Plastic connection white.</v>
          </cell>
          <cell r="D6419" t="str">
            <v>Each</v>
          </cell>
          <cell r="E6419" t="str">
            <v>28-972</v>
          </cell>
          <cell r="F6419">
            <v>150</v>
          </cell>
        </row>
        <row r="6420">
          <cell r="A6420" t="str">
            <v>28-973</v>
          </cell>
          <cell r="B6420" t="str">
            <v>-do- but light colour.</v>
          </cell>
          <cell r="D6420" t="str">
            <v>Each</v>
          </cell>
          <cell r="E6420" t="str">
            <v>28-973</v>
          </cell>
          <cell r="F6420">
            <v>190</v>
          </cell>
        </row>
        <row r="6421">
          <cell r="A6421" t="str">
            <v>28-974</v>
          </cell>
          <cell r="B6421" t="str">
            <v>Bath Tub, fibre glass 1473x736mm (Pak made).</v>
          </cell>
          <cell r="D6421" t="str">
            <v>Each</v>
          </cell>
          <cell r="E6421" t="str">
            <v>28-974</v>
          </cell>
          <cell r="F6421">
            <v>10500</v>
          </cell>
        </row>
        <row r="6422">
          <cell r="A6422" t="str">
            <v>28-975</v>
          </cell>
          <cell r="B6422" t="str">
            <v>Waste coupling.</v>
          </cell>
          <cell r="D6422" t="str">
            <v>Each</v>
          </cell>
          <cell r="E6422" t="str">
            <v>28-975</v>
          </cell>
          <cell r="F6422">
            <v>400</v>
          </cell>
        </row>
        <row r="6423">
          <cell r="A6423" t="str">
            <v>28-976</v>
          </cell>
          <cell r="B6423" t="str">
            <v>Rawal plug ( for 100 mm Screw ).</v>
          </cell>
          <cell r="D6423" t="str">
            <v>Each</v>
          </cell>
          <cell r="E6423" t="str">
            <v>28-976</v>
          </cell>
          <cell r="F6423">
            <v>0.65</v>
          </cell>
        </row>
        <row r="6424">
          <cell r="A6424" t="str">
            <v>28-977</v>
          </cell>
          <cell r="B6424" t="str">
            <v>Washer.</v>
          </cell>
          <cell r="D6424" t="str">
            <v>Each</v>
          </cell>
          <cell r="E6424" t="str">
            <v>28-977</v>
          </cell>
          <cell r="F6424">
            <v>0.55000000000000004</v>
          </cell>
        </row>
        <row r="6425">
          <cell r="A6425" t="str">
            <v>28-978</v>
          </cell>
          <cell r="B6425" t="str">
            <v>Chain with plug.</v>
          </cell>
          <cell r="D6425" t="str">
            <v>Each</v>
          </cell>
          <cell r="E6425" t="str">
            <v>28-978</v>
          </cell>
          <cell r="F6425">
            <v>160</v>
          </cell>
        </row>
        <row r="6426">
          <cell r="A6426" t="str">
            <v>28-979</v>
          </cell>
          <cell r="B6426" t="str">
            <v>Trap for tub.</v>
          </cell>
          <cell r="D6426" t="str">
            <v>Each</v>
          </cell>
          <cell r="E6426" t="str">
            <v>28-979</v>
          </cell>
          <cell r="F6426">
            <v>195</v>
          </cell>
        </row>
        <row r="6427">
          <cell r="B6427" t="str">
            <v>Sink Steel</v>
          </cell>
        </row>
        <row r="6428">
          <cell r="A6428" t="str">
            <v>28-980</v>
          </cell>
          <cell r="B6428" t="str">
            <v>Sink Steel upto 6000 cm, square, single drainage board, single bowl ,Pak made.</v>
          </cell>
          <cell r="D6428" t="str">
            <v>Each</v>
          </cell>
          <cell r="E6428" t="str">
            <v>28-980</v>
          </cell>
          <cell r="F6428">
            <v>7550</v>
          </cell>
        </row>
        <row r="6429">
          <cell r="A6429" t="str">
            <v>28-981</v>
          </cell>
          <cell r="B6429" t="str">
            <v>Sink waste coupling.</v>
          </cell>
          <cell r="D6429" t="str">
            <v>Each</v>
          </cell>
          <cell r="E6429" t="str">
            <v>28-981</v>
          </cell>
          <cell r="F6429">
            <v>400</v>
          </cell>
        </row>
        <row r="6430">
          <cell r="A6430" t="str">
            <v>28-982</v>
          </cell>
          <cell r="B6430" t="str">
            <v>Bracket for sink.</v>
          </cell>
          <cell r="D6430" t="str">
            <v>Each</v>
          </cell>
          <cell r="E6430" t="str">
            <v>28-982</v>
          </cell>
          <cell r="F6430">
            <v>260</v>
          </cell>
        </row>
        <row r="6431">
          <cell r="A6431" t="str">
            <v>28-983</v>
          </cell>
          <cell r="B6431" t="str">
            <v>Sink steel exc 6000 cm, square double drainage, single bowl, ( Pak made).</v>
          </cell>
          <cell r="D6431" t="str">
            <v>Each</v>
          </cell>
          <cell r="E6431" t="str">
            <v>28-983</v>
          </cell>
          <cell r="F6431">
            <v>10775</v>
          </cell>
        </row>
        <row r="6432">
          <cell r="A6432" t="str">
            <v>28-984</v>
          </cell>
          <cell r="B6432" t="str">
            <v>Sink steel upto 6000 cm, square single drainage, double bowl, Pak made.</v>
          </cell>
          <cell r="D6432" t="str">
            <v>Each</v>
          </cell>
          <cell r="E6432" t="str">
            <v>28-984</v>
          </cell>
          <cell r="F6432">
            <v>14500</v>
          </cell>
        </row>
        <row r="6433">
          <cell r="A6433" t="str">
            <v>28-985</v>
          </cell>
          <cell r="B6433" t="str">
            <v>Sink steel exc 6000 cm, square double drainage, double bowl, Pak made.</v>
          </cell>
          <cell r="D6433" t="str">
            <v>Each</v>
          </cell>
          <cell r="E6433" t="str">
            <v>28-985</v>
          </cell>
          <cell r="F6433">
            <v>16300</v>
          </cell>
        </row>
        <row r="6434">
          <cell r="A6434" t="str">
            <v>28-986</v>
          </cell>
          <cell r="B6434" t="str">
            <v>Screw 65 mm long brass.</v>
          </cell>
          <cell r="D6434" t="str">
            <v>Each</v>
          </cell>
          <cell r="E6434" t="str">
            <v>28-986</v>
          </cell>
          <cell r="F6434">
            <v>90</v>
          </cell>
        </row>
        <row r="6435">
          <cell r="A6435" t="str">
            <v>28-987</v>
          </cell>
          <cell r="B6435" t="str">
            <v>Sink waste pipe.</v>
          </cell>
          <cell r="D6435" t="str">
            <v>Each</v>
          </cell>
          <cell r="E6435" t="str">
            <v>28-987</v>
          </cell>
          <cell r="F6435">
            <v>95</v>
          </cell>
        </row>
        <row r="6436">
          <cell r="A6436" t="str">
            <v>28-988</v>
          </cell>
          <cell r="B6436" t="str">
            <v>Sink scullery, glazed ware 615 x 440 x 240mm (Pak made).</v>
          </cell>
          <cell r="D6436" t="str">
            <v>Each</v>
          </cell>
          <cell r="E6436" t="str">
            <v>28-988</v>
          </cell>
          <cell r="F6436">
            <v>3500</v>
          </cell>
        </row>
        <row r="6437">
          <cell r="A6437" t="str">
            <v>28-989</v>
          </cell>
          <cell r="B6437" t="str">
            <v>Shower Tray, fibre glass, 940 x 940mm.</v>
          </cell>
          <cell r="D6437" t="str">
            <v>Each</v>
          </cell>
          <cell r="E6437" t="str">
            <v>28-989</v>
          </cell>
          <cell r="F6437">
            <v>6500</v>
          </cell>
        </row>
        <row r="6438">
          <cell r="A6438" t="str">
            <v>28-990</v>
          </cell>
          <cell r="B6438" t="str">
            <v>Shower Rose, adjustable (CP) any dia.</v>
          </cell>
          <cell r="D6438" t="str">
            <v>Each</v>
          </cell>
          <cell r="E6438" t="str">
            <v>28-990</v>
          </cell>
          <cell r="F6438">
            <v>825</v>
          </cell>
        </row>
        <row r="6439">
          <cell r="B6439" t="str">
            <v>Wash Hand Basin (WHB)</v>
          </cell>
        </row>
        <row r="6440">
          <cell r="A6440" t="str">
            <v>28-991</v>
          </cell>
          <cell r="B6440" t="str">
            <v>Wash Hand basin (WHB) one hole white colour IFO or equivalent (Pak made).</v>
          </cell>
          <cell r="D6440" t="str">
            <v>Each</v>
          </cell>
          <cell r="E6440" t="str">
            <v>28-991</v>
          </cell>
          <cell r="F6440">
            <v>6750</v>
          </cell>
        </row>
        <row r="6441">
          <cell r="A6441" t="str">
            <v>28-992</v>
          </cell>
          <cell r="B6441" t="str">
            <v>-do- but light colour.</v>
          </cell>
          <cell r="D6441" t="str">
            <v>Each</v>
          </cell>
          <cell r="E6441" t="str">
            <v>28-992</v>
          </cell>
          <cell r="F6441">
            <v>2195</v>
          </cell>
        </row>
        <row r="6442">
          <cell r="A6442" t="str">
            <v>28-993</v>
          </cell>
          <cell r="B6442" t="str">
            <v>-do- but special colour.</v>
          </cell>
          <cell r="D6442" t="str">
            <v>Each</v>
          </cell>
          <cell r="E6442" t="str">
            <v>28-993</v>
          </cell>
          <cell r="F6442">
            <v>2745</v>
          </cell>
        </row>
        <row r="6443">
          <cell r="A6443" t="str">
            <v>28-994</v>
          </cell>
          <cell r="B6443" t="str">
            <v>WHB with pedestal (Pak made) white colour.</v>
          </cell>
          <cell r="D6443" t="str">
            <v>Each</v>
          </cell>
          <cell r="E6443" t="str">
            <v>28-994</v>
          </cell>
          <cell r="F6443">
            <v>3400</v>
          </cell>
        </row>
        <row r="6444">
          <cell r="A6444" t="str">
            <v>28-995</v>
          </cell>
          <cell r="B6444" t="str">
            <v>WHB with pedestal (Pak made) light colour.</v>
          </cell>
          <cell r="D6444" t="str">
            <v>Each</v>
          </cell>
          <cell r="E6444" t="str">
            <v>28-995</v>
          </cell>
          <cell r="F6444">
            <v>4208</v>
          </cell>
        </row>
        <row r="6445">
          <cell r="A6445" t="str">
            <v>28-996</v>
          </cell>
          <cell r="B6445" t="str">
            <v>WHB with pedestal (Pak made) special colour</v>
          </cell>
          <cell r="D6445" t="str">
            <v>Each</v>
          </cell>
          <cell r="E6445" t="str">
            <v>28-996</v>
          </cell>
          <cell r="F6445">
            <v>4584</v>
          </cell>
        </row>
        <row r="6446">
          <cell r="A6446" t="str">
            <v>28-997</v>
          </cell>
          <cell r="B6446" t="str">
            <v>Bidet in white colour (Pak made).</v>
          </cell>
          <cell r="D6446" t="str">
            <v>Each</v>
          </cell>
          <cell r="E6446" t="str">
            <v>28-997</v>
          </cell>
          <cell r="F6446">
            <v>3585</v>
          </cell>
        </row>
        <row r="6447">
          <cell r="A6447" t="str">
            <v>28-998</v>
          </cell>
          <cell r="B6447" t="str">
            <v>Bidet in light colour.</v>
          </cell>
          <cell r="D6447" t="str">
            <v>Each</v>
          </cell>
          <cell r="E6447" t="str">
            <v>28-998</v>
          </cell>
          <cell r="F6447">
            <v>3360</v>
          </cell>
        </row>
        <row r="6448">
          <cell r="A6448" t="str">
            <v>28-999</v>
          </cell>
          <cell r="B6448" t="str">
            <v>Bidet in special colour.</v>
          </cell>
          <cell r="D6448" t="str">
            <v>Each</v>
          </cell>
          <cell r="E6448" t="str">
            <v>28-999</v>
          </cell>
          <cell r="F6448">
            <v>4110</v>
          </cell>
        </row>
        <row r="6449">
          <cell r="A6449" t="str">
            <v>28-1000</v>
          </cell>
          <cell r="B6449" t="str">
            <v>Bidet Mixer best quality.</v>
          </cell>
          <cell r="D6449" t="str">
            <v>Each</v>
          </cell>
          <cell r="E6449" t="str">
            <v>28-1000</v>
          </cell>
          <cell r="F6449">
            <v>8150</v>
          </cell>
        </row>
        <row r="6450">
          <cell r="A6450" t="str">
            <v>28-1001</v>
          </cell>
          <cell r="B6450" t="str">
            <v>Mirror, 600 x 450 x 5 mm thick , any shape (with plastic frame).</v>
          </cell>
          <cell r="D6450" t="str">
            <v>Each</v>
          </cell>
          <cell r="E6450" t="str">
            <v>28-1001</v>
          </cell>
          <cell r="F6450">
            <v>1050</v>
          </cell>
        </row>
        <row r="6451">
          <cell r="A6451" t="str">
            <v>28-1002</v>
          </cell>
          <cell r="B6451" t="str">
            <v>Glass shelf (Foreign made).</v>
          </cell>
          <cell r="D6451" t="str">
            <v>Each</v>
          </cell>
          <cell r="E6451" t="str">
            <v>28-1002</v>
          </cell>
          <cell r="F6451">
            <v>1475</v>
          </cell>
        </row>
        <row r="6452">
          <cell r="A6452" t="str">
            <v>28-1003</v>
          </cell>
          <cell r="B6452" t="str">
            <v>Clip for mirror.</v>
          </cell>
          <cell r="D6452" t="str">
            <v>Each</v>
          </cell>
          <cell r="E6452" t="str">
            <v>28-1003</v>
          </cell>
          <cell r="F6452">
            <v>13</v>
          </cell>
        </row>
        <row r="6453">
          <cell r="A6453" t="str">
            <v>28-1004</v>
          </cell>
          <cell r="B6453" t="str">
            <v>Plastic shelf best quality (Pak made).</v>
          </cell>
          <cell r="D6453" t="str">
            <v>Each</v>
          </cell>
          <cell r="E6453" t="str">
            <v>28-1004</v>
          </cell>
          <cell r="F6453">
            <v>790</v>
          </cell>
        </row>
        <row r="6454">
          <cell r="A6454" t="str">
            <v>28-1005</v>
          </cell>
          <cell r="B6454" t="str">
            <v>Toilet paper holder (Foreign made).</v>
          </cell>
          <cell r="D6454" t="str">
            <v>Each</v>
          </cell>
          <cell r="E6454" t="str">
            <v>28-1005</v>
          </cell>
          <cell r="F6454">
            <v>2000</v>
          </cell>
        </row>
        <row r="6455">
          <cell r="A6455" t="str">
            <v>28-1006</v>
          </cell>
          <cell r="B6455" t="str">
            <v>Soap / Sponge tray (Foreign made) Plastic.</v>
          </cell>
          <cell r="D6455" t="str">
            <v>Each</v>
          </cell>
          <cell r="E6455" t="str">
            <v>28-1006</v>
          </cell>
          <cell r="F6455">
            <v>1050</v>
          </cell>
        </row>
        <row r="6456">
          <cell r="A6456" t="str">
            <v>28-1007</v>
          </cell>
          <cell r="B6456" t="str">
            <v>- do-, but brush / tumbler holder, Plastic.</v>
          </cell>
          <cell r="D6456" t="str">
            <v>Each</v>
          </cell>
          <cell r="E6456" t="str">
            <v>28-1007</v>
          </cell>
          <cell r="F6456">
            <v>260</v>
          </cell>
        </row>
        <row r="6457">
          <cell r="A6457" t="str">
            <v>28-1008</v>
          </cell>
          <cell r="B6457" t="str">
            <v>Toilet paper holder, (Pak made), Plastic.</v>
          </cell>
          <cell r="D6457" t="str">
            <v>Each</v>
          </cell>
          <cell r="E6457" t="str">
            <v>28-1008</v>
          </cell>
          <cell r="F6457">
            <v>325</v>
          </cell>
        </row>
        <row r="6458">
          <cell r="A6458" t="str">
            <v>28-1009</v>
          </cell>
          <cell r="B6458" t="str">
            <v>Soap / Sponge tray, (Pak made).</v>
          </cell>
          <cell r="D6458" t="str">
            <v>Each</v>
          </cell>
          <cell r="E6458" t="str">
            <v>28-1009</v>
          </cell>
          <cell r="F6458">
            <v>245</v>
          </cell>
        </row>
        <row r="6459">
          <cell r="A6459" t="str">
            <v>28-1010</v>
          </cell>
          <cell r="B6459" t="str">
            <v>Bolt Kit.</v>
          </cell>
          <cell r="D6459" t="str">
            <v>Each</v>
          </cell>
          <cell r="E6459" t="str">
            <v>28-1010</v>
          </cell>
          <cell r="F6459">
            <v>125</v>
          </cell>
        </row>
        <row r="6460">
          <cell r="A6460" t="str">
            <v>28-1011</v>
          </cell>
          <cell r="B6460" t="str">
            <v>Towel Rail, single rod, C.P best quality (Pak made).</v>
          </cell>
          <cell r="D6460" t="str">
            <v>Each</v>
          </cell>
          <cell r="E6460" t="str">
            <v>28-1011</v>
          </cell>
          <cell r="F6460">
            <v>750</v>
          </cell>
        </row>
        <row r="6461">
          <cell r="A6461" t="str">
            <v>28-1012</v>
          </cell>
          <cell r="B6461" t="str">
            <v>Towel Rail, C.P, double rod, (Pak made).</v>
          </cell>
          <cell r="D6461" t="str">
            <v>Each</v>
          </cell>
          <cell r="E6461" t="str">
            <v>28-1012</v>
          </cell>
          <cell r="F6461">
            <v>1055</v>
          </cell>
        </row>
        <row r="6462">
          <cell r="A6462" t="str">
            <v>28-1013</v>
          </cell>
          <cell r="B6462" t="str">
            <v>Towel Rail, single rod, C.P (Foreign made).</v>
          </cell>
          <cell r="D6462" t="str">
            <v>Each</v>
          </cell>
          <cell r="E6462" t="str">
            <v>28-1013</v>
          </cell>
          <cell r="F6462">
            <v>825</v>
          </cell>
        </row>
        <row r="6463">
          <cell r="A6463" t="str">
            <v>28-1014</v>
          </cell>
          <cell r="B6463" t="str">
            <v>Towel Rail, CP, double rod, (Foreign made).</v>
          </cell>
          <cell r="D6463" t="str">
            <v>Each</v>
          </cell>
          <cell r="E6463" t="str">
            <v>28-1014</v>
          </cell>
          <cell r="F6463">
            <v>2000</v>
          </cell>
        </row>
        <row r="6464">
          <cell r="A6464" t="str">
            <v>28-1015</v>
          </cell>
          <cell r="B6464" t="str">
            <v>Toilet shower (Pak made) 15 mm dia.</v>
          </cell>
          <cell r="D6464" t="str">
            <v>Each</v>
          </cell>
          <cell r="E6464" t="str">
            <v>28-1015</v>
          </cell>
          <cell r="F6464">
            <v>1120</v>
          </cell>
        </row>
        <row r="6465">
          <cell r="A6465" t="str">
            <v>28-1016</v>
          </cell>
          <cell r="B6465" t="str">
            <v>Plastic ,Bath Cabinet 450 x 450x 100 mm deep Double shutters (Pak made).</v>
          </cell>
          <cell r="D6465" t="str">
            <v>Each</v>
          </cell>
          <cell r="E6465" t="str">
            <v>28-1016</v>
          </cell>
          <cell r="F6465">
            <v>2100</v>
          </cell>
        </row>
        <row r="6466">
          <cell r="A6466" t="str">
            <v>28-1017</v>
          </cell>
          <cell r="B6466" t="str">
            <v>Looking mirror any shape and pattern 5 mm thick (imported).</v>
          </cell>
          <cell r="D6466" t="str">
            <v>Each</v>
          </cell>
          <cell r="E6466" t="str">
            <v>28-1017</v>
          </cell>
          <cell r="F6466">
            <v>1050</v>
          </cell>
        </row>
        <row r="6467">
          <cell r="A6467" t="str">
            <v>28-1018</v>
          </cell>
          <cell r="B6467" t="str">
            <v>Bath curtain (1.78 x 1.78m) (imported).</v>
          </cell>
          <cell r="D6467" t="str">
            <v>Each</v>
          </cell>
          <cell r="E6467" t="str">
            <v>28-1018</v>
          </cell>
          <cell r="F6467">
            <v>325</v>
          </cell>
        </row>
        <row r="6468">
          <cell r="A6468" t="str">
            <v>28-1019</v>
          </cell>
          <cell r="B6468" t="str">
            <v>CI Floor trap incl reducer 100 mm dia.</v>
          </cell>
          <cell r="D6468" t="str">
            <v>Each</v>
          </cell>
          <cell r="E6468" t="str">
            <v>28-1019</v>
          </cell>
          <cell r="F6468">
            <v>1050</v>
          </cell>
        </row>
        <row r="6469">
          <cell r="A6469" t="str">
            <v>28-1020</v>
          </cell>
          <cell r="B6469" t="str">
            <v>Casted grating 100 mm x 100 mm.</v>
          </cell>
          <cell r="D6469" t="str">
            <v>Each</v>
          </cell>
          <cell r="E6469" t="str">
            <v>28-1020</v>
          </cell>
          <cell r="F6469">
            <v>325</v>
          </cell>
        </row>
        <row r="6470">
          <cell r="A6470" t="str">
            <v>28-1021</v>
          </cell>
          <cell r="B6470" t="str">
            <v>Casted grating 150 mm x 150 mm.</v>
          </cell>
          <cell r="D6470" t="str">
            <v>Each</v>
          </cell>
          <cell r="E6470" t="str">
            <v>28-1021</v>
          </cell>
          <cell r="F6470">
            <v>725</v>
          </cell>
        </row>
        <row r="6471">
          <cell r="A6471" t="str">
            <v>28-1022</v>
          </cell>
          <cell r="B6471" t="str">
            <v>Bottle trap complete.</v>
          </cell>
          <cell r="D6471" t="str">
            <v>Each</v>
          </cell>
          <cell r="E6471" t="str">
            <v>28-1022</v>
          </cell>
          <cell r="F6471">
            <v>1275</v>
          </cell>
        </row>
        <row r="6472">
          <cell r="A6472" t="str">
            <v>28-1023</v>
          </cell>
          <cell r="B6472" t="str">
            <v>Plastic float valve 15 mm dia.</v>
          </cell>
          <cell r="D6472" t="str">
            <v>Each</v>
          </cell>
          <cell r="E6472" t="str">
            <v>28-1023</v>
          </cell>
          <cell r="F6472">
            <v>55</v>
          </cell>
        </row>
        <row r="6473">
          <cell r="A6473" t="str">
            <v>28-1024</v>
          </cell>
          <cell r="B6473" t="str">
            <v>Copper float valve 20 mm dia.</v>
          </cell>
          <cell r="D6473" t="str">
            <v>Each</v>
          </cell>
          <cell r="E6473" t="str">
            <v>28-1024</v>
          </cell>
          <cell r="F6473">
            <v>75</v>
          </cell>
        </row>
        <row r="6474">
          <cell r="A6474" t="str">
            <v>28-1025</v>
          </cell>
          <cell r="B6474" t="str">
            <v>Brass connection with brass union on both ends, 15 mm dia, 300 to 450 long.</v>
          </cell>
          <cell r="D6474" t="str">
            <v>Each</v>
          </cell>
          <cell r="E6474" t="str">
            <v>28-1025</v>
          </cell>
          <cell r="F6474">
            <v>135</v>
          </cell>
        </row>
        <row r="6475">
          <cell r="A6475" t="str">
            <v>28-1026</v>
          </cell>
          <cell r="B6475" t="str">
            <v>-do-, but 20mm dia.</v>
          </cell>
          <cell r="D6475" t="str">
            <v>Each</v>
          </cell>
          <cell r="E6475" t="str">
            <v>28-1026</v>
          </cell>
          <cell r="F6475">
            <v>155</v>
          </cell>
        </row>
        <row r="6476">
          <cell r="A6476" t="str">
            <v>28-1027</v>
          </cell>
          <cell r="B6476" t="str">
            <v>Plastic connection 20 mm dia.</v>
          </cell>
          <cell r="D6476" t="str">
            <v>Each</v>
          </cell>
          <cell r="E6476" t="str">
            <v>28-1027</v>
          </cell>
          <cell r="F6476">
            <v>115</v>
          </cell>
        </row>
        <row r="6477">
          <cell r="A6477" t="str">
            <v>28-1028</v>
          </cell>
          <cell r="B6477" t="str">
            <v>Plastic connection 15 mm dia.</v>
          </cell>
          <cell r="D6477" t="str">
            <v>Each</v>
          </cell>
          <cell r="E6477" t="str">
            <v>28-1028</v>
          </cell>
          <cell r="F6477">
            <v>80</v>
          </cell>
        </row>
        <row r="6478">
          <cell r="A6478" t="str">
            <v>28-1029</v>
          </cell>
          <cell r="B6478" t="str">
            <v>CP copper connection, 20mm dia upto 450mm long</v>
          </cell>
          <cell r="D6478" t="str">
            <v>Each</v>
          </cell>
          <cell r="E6478" t="str">
            <v>28-1029</v>
          </cell>
          <cell r="F6478">
            <v>215</v>
          </cell>
        </row>
        <row r="6479">
          <cell r="A6479" t="str">
            <v>28-1030</v>
          </cell>
          <cell r="B6479" t="str">
            <v xml:space="preserve">Seat cover (Plastic) for European W.C, best quality </v>
          </cell>
          <cell r="D6479" t="str">
            <v>Each</v>
          </cell>
          <cell r="E6479" t="str">
            <v>28-1030</v>
          </cell>
          <cell r="F6479">
            <v>750</v>
          </cell>
        </row>
        <row r="6481">
          <cell r="B6481" t="str">
            <v>29 - Material Supply only - Rates (Electrification,Water Supply,Natural Gas)</v>
          </cell>
        </row>
        <row r="6482">
          <cell r="B6482" t="str">
            <v>Transformer</v>
          </cell>
        </row>
        <row r="6483">
          <cell r="A6483" t="str">
            <v>29-1</v>
          </cell>
          <cell r="B6483" t="str">
            <v xml:space="preserve">Transformer, power, step down, 11000/400/230 volts 3 phase, 50 cycles indoor / outdoor 25 KVA. </v>
          </cell>
          <cell r="D6483" t="str">
            <v>Each</v>
          </cell>
          <cell r="E6483" t="str">
            <v>29-1</v>
          </cell>
          <cell r="F6483">
            <v>210600</v>
          </cell>
        </row>
        <row r="6484">
          <cell r="A6484" t="str">
            <v>29-2</v>
          </cell>
          <cell r="B6484" t="str">
            <v>Same as item 29-01 but 50 KVA.</v>
          </cell>
          <cell r="D6484" t="str">
            <v>Each</v>
          </cell>
          <cell r="E6484" t="str">
            <v>29-2</v>
          </cell>
          <cell r="F6484">
            <v>292500</v>
          </cell>
        </row>
        <row r="6485">
          <cell r="A6485" t="str">
            <v>29-3</v>
          </cell>
          <cell r="B6485" t="str">
            <v>Same as item 29 -01 but 100 KVA.</v>
          </cell>
          <cell r="D6485" t="str">
            <v>Each</v>
          </cell>
          <cell r="E6485" t="str">
            <v>29-3</v>
          </cell>
          <cell r="F6485">
            <v>414750</v>
          </cell>
        </row>
        <row r="6486">
          <cell r="A6486" t="str">
            <v>29-4</v>
          </cell>
          <cell r="B6486" t="str">
            <v>Same as item 29 -01 but 150 KVA.</v>
          </cell>
          <cell r="D6486" t="str">
            <v>Each</v>
          </cell>
          <cell r="E6486" t="str">
            <v>29-4</v>
          </cell>
          <cell r="F6486">
            <v>525000</v>
          </cell>
        </row>
        <row r="6487">
          <cell r="A6487" t="str">
            <v>29-5</v>
          </cell>
          <cell r="B6487" t="str">
            <v>Same as item 29-01 but 200 KVA.</v>
          </cell>
          <cell r="D6487" t="str">
            <v>Each</v>
          </cell>
          <cell r="E6487" t="str">
            <v>29-5</v>
          </cell>
          <cell r="F6487">
            <v>661050</v>
          </cell>
        </row>
        <row r="6488">
          <cell r="A6488" t="str">
            <v>29-6</v>
          </cell>
          <cell r="B6488" t="str">
            <v>Same as item 29-01 but 250 KVA.</v>
          </cell>
          <cell r="D6488" t="str">
            <v>Each</v>
          </cell>
          <cell r="E6488" t="str">
            <v>29-6</v>
          </cell>
          <cell r="F6488">
            <v>713700</v>
          </cell>
        </row>
        <row r="6489">
          <cell r="A6489" t="str">
            <v>29-7</v>
          </cell>
          <cell r="B6489" t="str">
            <v>Same as item 29-01 but 300 KVA.</v>
          </cell>
          <cell r="D6489" t="str">
            <v>Each</v>
          </cell>
          <cell r="E6489" t="str">
            <v>29-7</v>
          </cell>
          <cell r="F6489">
            <v>754650</v>
          </cell>
        </row>
        <row r="6490">
          <cell r="A6490" t="str">
            <v>29-8</v>
          </cell>
          <cell r="B6490" t="str">
            <v>Same as item 29-01 but 400 KVA.</v>
          </cell>
          <cell r="D6490" t="str">
            <v>Each</v>
          </cell>
          <cell r="E6490" t="str">
            <v>29-8</v>
          </cell>
          <cell r="F6490">
            <v>1134900</v>
          </cell>
        </row>
        <row r="6491">
          <cell r="A6491" t="str">
            <v>29-9</v>
          </cell>
          <cell r="B6491" t="str">
            <v>Same as item 29-01 but 500 KVA.</v>
          </cell>
          <cell r="D6491" t="str">
            <v>Each</v>
          </cell>
          <cell r="E6491" t="str">
            <v>29-9</v>
          </cell>
          <cell r="F6491">
            <v>1275300</v>
          </cell>
        </row>
        <row r="6492">
          <cell r="A6492" t="str">
            <v>29-10</v>
          </cell>
          <cell r="B6492" t="str">
            <v>Same as item 29-01 but 630 KVA.</v>
          </cell>
          <cell r="D6492" t="str">
            <v>Each</v>
          </cell>
          <cell r="E6492" t="str">
            <v>29-10</v>
          </cell>
          <cell r="F6492">
            <v>1380600</v>
          </cell>
        </row>
        <row r="6493">
          <cell r="A6493" t="str">
            <v>29-11</v>
          </cell>
          <cell r="B6493" t="str">
            <v>Same as item 29-01 but 1000 KVA.</v>
          </cell>
          <cell r="D6493" t="str">
            <v>Each</v>
          </cell>
          <cell r="E6493" t="str">
            <v>29-11</v>
          </cell>
          <cell r="F6493">
            <v>1702350</v>
          </cell>
        </row>
        <row r="6494">
          <cell r="A6494" t="str">
            <v>29-12</v>
          </cell>
          <cell r="B6494" t="str">
            <v>Transformer power step down, 11000/ 400 / 230 volts 3 phase, 50 cycles 25 KVA, Pad mounted type.</v>
          </cell>
          <cell r="D6494" t="str">
            <v>Each</v>
          </cell>
          <cell r="E6494" t="str">
            <v>29-12</v>
          </cell>
          <cell r="F6494">
            <v>336960</v>
          </cell>
        </row>
        <row r="6495">
          <cell r="A6495" t="str">
            <v>29-13</v>
          </cell>
          <cell r="B6495" t="str">
            <v>Same as item 29-12 but 50 KVA.</v>
          </cell>
          <cell r="D6495" t="str">
            <v>Each</v>
          </cell>
          <cell r="E6495" t="str">
            <v>29-13</v>
          </cell>
          <cell r="F6495">
            <v>465150</v>
          </cell>
        </row>
        <row r="6496">
          <cell r="A6496" t="str">
            <v>29-14</v>
          </cell>
          <cell r="B6496" t="str">
            <v>Same as item 29 -12 but 100 KVA.</v>
          </cell>
          <cell r="D6496" t="str">
            <v>Each</v>
          </cell>
          <cell r="E6496" t="str">
            <v>29-14</v>
          </cell>
          <cell r="F6496">
            <v>748800</v>
          </cell>
        </row>
        <row r="6497">
          <cell r="A6497" t="str">
            <v>29-15</v>
          </cell>
          <cell r="B6497" t="str">
            <v>Same as item 29 -12 but 200 KVA.</v>
          </cell>
          <cell r="D6497" t="str">
            <v>Each</v>
          </cell>
          <cell r="E6497" t="str">
            <v>29-15</v>
          </cell>
          <cell r="F6497">
            <v>1041300</v>
          </cell>
        </row>
        <row r="6498">
          <cell r="A6498" t="str">
            <v>29-16</v>
          </cell>
          <cell r="B6498" t="str">
            <v>Same as item 29-12 but 300 KVA.</v>
          </cell>
          <cell r="D6498" t="str">
            <v>Each</v>
          </cell>
          <cell r="E6498" t="str">
            <v>29-16</v>
          </cell>
          <cell r="F6498">
            <v>1181700</v>
          </cell>
        </row>
        <row r="6499">
          <cell r="A6499" t="str">
            <v>29-17</v>
          </cell>
          <cell r="B6499" t="str">
            <v>Same as item 29-12 but 400 KVA.</v>
          </cell>
          <cell r="D6499" t="str">
            <v>Each</v>
          </cell>
          <cell r="E6499" t="str">
            <v>29-17</v>
          </cell>
          <cell r="F6499">
            <v>1683000</v>
          </cell>
        </row>
        <row r="6500">
          <cell r="A6500" t="str">
            <v>29-18</v>
          </cell>
          <cell r="B6500" t="str">
            <v>Same as item 29-12 but 500 KVA.</v>
          </cell>
          <cell r="D6500" t="str">
            <v>Each</v>
          </cell>
          <cell r="E6500" t="str">
            <v>29-18</v>
          </cell>
          <cell r="F6500">
            <v>2000700</v>
          </cell>
        </row>
        <row r="6501">
          <cell r="A6501" t="str">
            <v>29-19</v>
          </cell>
          <cell r="B6501" t="str">
            <v>Energy meter with MDI, complete, suitable for HT panel.</v>
          </cell>
          <cell r="D6501" t="str">
            <v>Each</v>
          </cell>
          <cell r="E6501" t="str">
            <v>29-19</v>
          </cell>
          <cell r="F6501">
            <v>134550</v>
          </cell>
        </row>
        <row r="6502">
          <cell r="A6502" t="str">
            <v>29-20</v>
          </cell>
          <cell r="B6502" t="str">
            <v>Potential Transformer (PT) 100/230 V or 110 volts for HT panel.</v>
          </cell>
          <cell r="D6502" t="str">
            <v>Each</v>
          </cell>
          <cell r="E6502" t="str">
            <v>29-20</v>
          </cell>
          <cell r="F6502">
            <v>38500</v>
          </cell>
        </row>
        <row r="6503">
          <cell r="B6503" t="str">
            <v>Pole Steel Tubular</v>
          </cell>
        </row>
        <row r="6504">
          <cell r="A6504" t="str">
            <v>29-21</v>
          </cell>
          <cell r="B6504" t="str">
            <v>Pole steel tubular un-galvd upto 9 M long complete with base plate, as specified in Section-25.</v>
          </cell>
          <cell r="D6504" t="str">
            <v>Each</v>
          </cell>
          <cell r="E6504" t="str">
            <v>29-21</v>
          </cell>
          <cell r="F6504">
            <v>17000</v>
          </cell>
        </row>
        <row r="6505">
          <cell r="A6505" t="str">
            <v>29-22</v>
          </cell>
          <cell r="B6505" t="str">
            <v>Same as item 29-21, but galvd.</v>
          </cell>
          <cell r="D6505" t="str">
            <v>Each</v>
          </cell>
          <cell r="E6505" t="str">
            <v>29-22</v>
          </cell>
          <cell r="F6505">
            <v>20500</v>
          </cell>
        </row>
        <row r="6506">
          <cell r="A6506" t="str">
            <v>29-23</v>
          </cell>
          <cell r="B6506" t="str">
            <v>Pole tubular un-galvd upto 12 M long complete with base plate, as specified in Section-25.</v>
          </cell>
          <cell r="D6506" t="str">
            <v>Each</v>
          </cell>
          <cell r="E6506" t="str">
            <v>29-23</v>
          </cell>
          <cell r="F6506">
            <v>24500</v>
          </cell>
        </row>
        <row r="6507">
          <cell r="A6507" t="str">
            <v>29-24</v>
          </cell>
          <cell r="B6507" t="str">
            <v>Same as item 29- 23, but galvd.</v>
          </cell>
          <cell r="D6507" t="str">
            <v>Each</v>
          </cell>
          <cell r="E6507" t="str">
            <v>29-24</v>
          </cell>
          <cell r="F6507">
            <v>29000</v>
          </cell>
        </row>
        <row r="6508">
          <cell r="A6508" t="str">
            <v>29-25</v>
          </cell>
          <cell r="B6508" t="str">
            <v>Pole steel tubular un- galvd upto 10.792 M long for street light, single arm, complete with base plate, as specified in Section-25.</v>
          </cell>
          <cell r="D6508" t="str">
            <v>Each</v>
          </cell>
          <cell r="E6508" t="str">
            <v>29-25</v>
          </cell>
          <cell r="F6508">
            <v>19500</v>
          </cell>
        </row>
        <row r="6509">
          <cell r="A6509" t="str">
            <v>29-26</v>
          </cell>
          <cell r="B6509" t="str">
            <v>Same as item 29-25, but galvd.</v>
          </cell>
          <cell r="D6509" t="str">
            <v>Each</v>
          </cell>
          <cell r="E6509" t="str">
            <v>29-26</v>
          </cell>
          <cell r="F6509">
            <v>23500</v>
          </cell>
        </row>
        <row r="6510">
          <cell r="A6510" t="str">
            <v>29-27</v>
          </cell>
          <cell r="B6510" t="str">
            <v>Pole steel tubular un- galvd upto 10.792 M long for street light, double arm, complete with base plate, as specified in Section-25.</v>
          </cell>
          <cell r="D6510" t="str">
            <v>Each</v>
          </cell>
          <cell r="E6510" t="str">
            <v>29-27</v>
          </cell>
          <cell r="F6510">
            <v>21000</v>
          </cell>
        </row>
        <row r="6511">
          <cell r="A6511" t="str">
            <v>29-28</v>
          </cell>
          <cell r="B6511" t="str">
            <v>Same as item 29- 27, but galvd.</v>
          </cell>
          <cell r="D6511" t="str">
            <v>Each</v>
          </cell>
          <cell r="E6511" t="str">
            <v>29-28</v>
          </cell>
          <cell r="F6511">
            <v>25000</v>
          </cell>
        </row>
        <row r="6512">
          <cell r="A6512" t="str">
            <v>29-29</v>
          </cell>
          <cell r="B6512" t="str">
            <v>Steel pole Latticed “L” type un-galvd, as per WAPDA drawing No. PDW/DF-10.</v>
          </cell>
          <cell r="D6512" t="str">
            <v>Each</v>
          </cell>
          <cell r="E6512" t="str">
            <v>29-29</v>
          </cell>
          <cell r="F6512">
            <v>23587</v>
          </cell>
        </row>
        <row r="6513">
          <cell r="A6513" t="str">
            <v>29-30</v>
          </cell>
          <cell r="B6513" t="str">
            <v>Same as item 29- 29, but galvd.</v>
          </cell>
          <cell r="D6513" t="str">
            <v>Each</v>
          </cell>
          <cell r="E6513" t="str">
            <v>29-30</v>
          </cell>
          <cell r="F6513">
            <v>24336</v>
          </cell>
        </row>
        <row r="6514">
          <cell r="A6514" t="str">
            <v>29-31</v>
          </cell>
          <cell r="B6514" t="str">
            <v>Steel pole Latticed “H” type un-galvd, as per WAPDA drawing No. PDW/DF-11.</v>
          </cell>
          <cell r="D6514" t="str">
            <v>Each</v>
          </cell>
          <cell r="E6514" t="str">
            <v>29-31</v>
          </cell>
          <cell r="F6514">
            <v>36130</v>
          </cell>
        </row>
        <row r="6515">
          <cell r="A6515" t="str">
            <v>29-32</v>
          </cell>
          <cell r="B6515" t="str">
            <v>Same as item 29-31, but galvd.</v>
          </cell>
          <cell r="D6515" t="str">
            <v>Each</v>
          </cell>
          <cell r="E6515" t="str">
            <v>29-32</v>
          </cell>
          <cell r="F6515">
            <v>37440</v>
          </cell>
        </row>
        <row r="6516">
          <cell r="A6516" t="str">
            <v>29-33</v>
          </cell>
          <cell r="B6516" t="str">
            <v>Wire stay, steel galvd, stranded, all sizes.</v>
          </cell>
          <cell r="D6516" t="str">
            <v>KG</v>
          </cell>
          <cell r="E6516" t="str">
            <v>29-33</v>
          </cell>
          <cell r="F6516">
            <v>150</v>
          </cell>
        </row>
        <row r="6517">
          <cell r="A6517" t="str">
            <v>29-34</v>
          </cell>
          <cell r="B6517" t="str">
            <v>Stay assembly, comprising elbow, rod and washers as per BS No. 16 for use with stay wire 7/10 SWG. 13.75 M long.</v>
          </cell>
          <cell r="D6517" t="str">
            <v>Each</v>
          </cell>
          <cell r="E6517" t="str">
            <v>29-34</v>
          </cell>
          <cell r="F6517">
            <v>3896</v>
          </cell>
        </row>
        <row r="6518">
          <cell r="A6518" t="str">
            <v>29-35</v>
          </cell>
          <cell r="B6518" t="str">
            <v>Insulators pin, glazed, porcelain, vitreous or glass caps galvd pins, max dia in groove 150 mm, LT.</v>
          </cell>
          <cell r="D6518" t="str">
            <v>Each</v>
          </cell>
          <cell r="E6518" t="str">
            <v>29-35</v>
          </cell>
          <cell r="F6518">
            <v>300</v>
          </cell>
        </row>
        <row r="6519">
          <cell r="A6519" t="str">
            <v>29-36</v>
          </cell>
          <cell r="B6519" t="str">
            <v>Same as item 29-35, but for HT, upto 11 KV</v>
          </cell>
          <cell r="D6519" t="str">
            <v>Each</v>
          </cell>
          <cell r="E6519" t="str">
            <v>29-36</v>
          </cell>
          <cell r="F6519">
            <v>410</v>
          </cell>
        </row>
        <row r="6520">
          <cell r="A6520" t="str">
            <v>29-37</v>
          </cell>
          <cell r="B6520" t="str">
            <v>Insulators shackle with straps, or D/iron for cross arms upto 30mm deep and 175mm max top dia, LT.</v>
          </cell>
          <cell r="D6520" t="str">
            <v>Each</v>
          </cell>
          <cell r="E6520" t="str">
            <v>29-37</v>
          </cell>
          <cell r="F6520">
            <v>280</v>
          </cell>
        </row>
        <row r="6521">
          <cell r="A6521" t="str">
            <v>29-38</v>
          </cell>
          <cell r="B6521" t="str">
            <v xml:space="preserve">Insulator for stay. </v>
          </cell>
          <cell r="D6521" t="str">
            <v>Each</v>
          </cell>
          <cell r="E6521" t="str">
            <v>29-38</v>
          </cell>
          <cell r="F6521">
            <v>375</v>
          </cell>
        </row>
        <row r="6522">
          <cell r="A6522" t="str">
            <v>29-39</v>
          </cell>
          <cell r="B6522" t="str">
            <v>Starter for fluorescent tubes, 200/250V 40-80 W.</v>
          </cell>
          <cell r="D6522" t="str">
            <v>Each</v>
          </cell>
          <cell r="E6522" t="str">
            <v>29-39</v>
          </cell>
          <cell r="F6522">
            <v>25</v>
          </cell>
        </row>
        <row r="6523">
          <cell r="A6523" t="str">
            <v>29-40</v>
          </cell>
          <cell r="B6523" t="str">
            <v>Choke for fluorescent tube, 200/250 V 20 W (PHILIPS).</v>
          </cell>
          <cell r="D6523" t="str">
            <v>Each</v>
          </cell>
          <cell r="E6523" t="str">
            <v>29-40</v>
          </cell>
          <cell r="F6523">
            <v>285</v>
          </cell>
        </row>
        <row r="6524">
          <cell r="A6524" t="str">
            <v>29-41</v>
          </cell>
          <cell r="B6524" t="str">
            <v>Same as item 29-40 but for 40W.</v>
          </cell>
          <cell r="D6524" t="str">
            <v>Each</v>
          </cell>
          <cell r="E6524" t="str">
            <v>29-41</v>
          </cell>
          <cell r="F6524">
            <v>285</v>
          </cell>
        </row>
        <row r="6525">
          <cell r="A6525" t="str">
            <v>29-42</v>
          </cell>
          <cell r="B6525" t="str">
            <v>Choke for mercury vapour lamp 200/250 V, 80/125/150 W.</v>
          </cell>
          <cell r="D6525" t="str">
            <v>Each</v>
          </cell>
          <cell r="E6525" t="str">
            <v>29-42</v>
          </cell>
          <cell r="F6525">
            <v>1200</v>
          </cell>
        </row>
        <row r="6526">
          <cell r="A6526" t="str">
            <v>29-43</v>
          </cell>
          <cell r="B6526" t="str">
            <v>Same as item 29-42, but for 250W.</v>
          </cell>
          <cell r="D6526" t="str">
            <v>Each</v>
          </cell>
          <cell r="E6526" t="str">
            <v>29-43</v>
          </cell>
          <cell r="F6526">
            <v>1475</v>
          </cell>
        </row>
        <row r="6527">
          <cell r="A6527" t="str">
            <v>29-44</v>
          </cell>
          <cell r="B6527" t="str">
            <v>Same as item 29-42, but for 400W.</v>
          </cell>
          <cell r="D6527" t="str">
            <v>Each</v>
          </cell>
          <cell r="E6527" t="str">
            <v>29-44</v>
          </cell>
          <cell r="F6527">
            <v>1850</v>
          </cell>
        </row>
        <row r="6528">
          <cell r="A6528" t="str">
            <v>29-45</v>
          </cell>
          <cell r="B6528" t="str">
            <v xml:space="preserve">Mercury vapour lamp, 200/250V, 80W. </v>
          </cell>
          <cell r="D6528" t="str">
            <v>Each</v>
          </cell>
          <cell r="E6528" t="str">
            <v>29-45</v>
          </cell>
          <cell r="F6528">
            <v>300</v>
          </cell>
        </row>
        <row r="6529">
          <cell r="A6529" t="str">
            <v>29-46</v>
          </cell>
          <cell r="B6529" t="str">
            <v>Same as item 29-45 but for 125/150W.</v>
          </cell>
          <cell r="D6529" t="str">
            <v>Each</v>
          </cell>
          <cell r="E6529" t="str">
            <v>29-46</v>
          </cell>
          <cell r="F6529">
            <v>300</v>
          </cell>
        </row>
        <row r="6530">
          <cell r="A6530" t="str">
            <v>29-47</v>
          </cell>
          <cell r="B6530" t="str">
            <v>Same as item 29-45 but for 160W.</v>
          </cell>
          <cell r="D6530" t="str">
            <v>Each</v>
          </cell>
          <cell r="E6530" t="str">
            <v>29-47</v>
          </cell>
          <cell r="F6530">
            <v>300</v>
          </cell>
        </row>
        <row r="6531">
          <cell r="A6531" t="str">
            <v>29-48</v>
          </cell>
          <cell r="B6531" t="str">
            <v>Same as item 29-45 but for 250W.</v>
          </cell>
          <cell r="D6531" t="str">
            <v>Each</v>
          </cell>
          <cell r="E6531" t="str">
            <v>29-48</v>
          </cell>
          <cell r="F6531">
            <v>1080</v>
          </cell>
        </row>
        <row r="6532">
          <cell r="A6532" t="str">
            <v>29-49</v>
          </cell>
          <cell r="B6532" t="str">
            <v>Same as item 29-45 but 400W.</v>
          </cell>
          <cell r="D6532" t="str">
            <v>Each</v>
          </cell>
          <cell r="E6532" t="str">
            <v>29-49</v>
          </cell>
          <cell r="F6532">
            <v>1200</v>
          </cell>
        </row>
        <row r="6533">
          <cell r="A6533" t="str">
            <v>29-50</v>
          </cell>
          <cell r="B6533" t="str">
            <v>Choke for sodium lamps 70/125W.</v>
          </cell>
          <cell r="D6533" t="str">
            <v>Each</v>
          </cell>
          <cell r="E6533" t="str">
            <v>29-50</v>
          </cell>
          <cell r="F6533">
            <v>1120</v>
          </cell>
        </row>
        <row r="6534">
          <cell r="A6534" t="str">
            <v>29-51</v>
          </cell>
          <cell r="B6534" t="str">
            <v>Same as item 29-50 but 250 W.</v>
          </cell>
          <cell r="D6534" t="str">
            <v>Each</v>
          </cell>
          <cell r="E6534" t="str">
            <v>29-51</v>
          </cell>
          <cell r="F6534">
            <v>2200</v>
          </cell>
        </row>
        <row r="6535">
          <cell r="A6535" t="str">
            <v>29-52</v>
          </cell>
          <cell r="B6535" t="str">
            <v>Same as item 29-50 but 400 W.</v>
          </cell>
          <cell r="D6535" t="str">
            <v>Each</v>
          </cell>
          <cell r="E6535" t="str">
            <v>29-52</v>
          </cell>
          <cell r="F6535">
            <v>2900</v>
          </cell>
        </row>
        <row r="6536">
          <cell r="A6536" t="str">
            <v>29-53</v>
          </cell>
          <cell r="B6536" t="str">
            <v>S/F Sodium lamp 70/125 W.</v>
          </cell>
          <cell r="D6536" t="str">
            <v>Each</v>
          </cell>
          <cell r="E6536" t="str">
            <v>29-53</v>
          </cell>
          <cell r="F6536">
            <v>850</v>
          </cell>
        </row>
        <row r="6537">
          <cell r="A6537" t="str">
            <v>29-54</v>
          </cell>
          <cell r="B6537" t="str">
            <v>Same as item 29-53 but 250 W.</v>
          </cell>
          <cell r="D6537" t="str">
            <v>Each</v>
          </cell>
          <cell r="E6537" t="str">
            <v>29-54</v>
          </cell>
          <cell r="F6537">
            <v>950</v>
          </cell>
        </row>
        <row r="6538">
          <cell r="A6538" t="str">
            <v>29-55</v>
          </cell>
          <cell r="B6538" t="str">
            <v>Same as item 29-53 but 400 W.</v>
          </cell>
          <cell r="D6538" t="str">
            <v>Each</v>
          </cell>
          <cell r="E6538" t="str">
            <v>29-55</v>
          </cell>
          <cell r="F6538">
            <v>1000</v>
          </cell>
        </row>
        <row r="6539">
          <cell r="A6539" t="str">
            <v>29-56</v>
          </cell>
          <cell r="B6539" t="str">
            <v>Igniter, for Sodium lamp.</v>
          </cell>
          <cell r="D6539" t="str">
            <v>Each</v>
          </cell>
          <cell r="E6539" t="str">
            <v>29-56</v>
          </cell>
          <cell r="F6539">
            <v>350</v>
          </cell>
        </row>
        <row r="6540">
          <cell r="A6540" t="str">
            <v>29-57</v>
          </cell>
          <cell r="B6540" t="str">
            <v>Flood light Halogen lamp, 300/500W complete, (PHILIPS) QVF- 433/QVF- 435.</v>
          </cell>
          <cell r="D6540" t="str">
            <v>Each</v>
          </cell>
          <cell r="E6540" t="str">
            <v>29-57</v>
          </cell>
          <cell r="F6540">
            <v>1500</v>
          </cell>
        </row>
        <row r="6541">
          <cell r="A6541" t="str">
            <v>29-58</v>
          </cell>
          <cell r="B6541" t="str">
            <v>Same as item 29-57, but 1000/1500 W (PHILIPS).</v>
          </cell>
          <cell r="D6541" t="str">
            <v>Each</v>
          </cell>
          <cell r="E6541" t="str">
            <v>29-58</v>
          </cell>
          <cell r="F6541">
            <v>3750</v>
          </cell>
        </row>
        <row r="6542">
          <cell r="A6542" t="str">
            <v>29-59</v>
          </cell>
          <cell r="B6542" t="str">
            <v>Capacitor for fan, 2.2 mfd, 6 micron 250 V.</v>
          </cell>
          <cell r="D6542" t="str">
            <v>Each</v>
          </cell>
          <cell r="E6542" t="str">
            <v>29-59</v>
          </cell>
          <cell r="F6542">
            <v>33.299999999999997</v>
          </cell>
        </row>
        <row r="6543">
          <cell r="A6543" t="str">
            <v>29-60</v>
          </cell>
          <cell r="B6543" t="str">
            <v>Capacitor for fan, 2.5 mfd, 6 micron 250 V.</v>
          </cell>
          <cell r="D6543" t="str">
            <v>Each</v>
          </cell>
          <cell r="E6543" t="str">
            <v>29-60</v>
          </cell>
          <cell r="F6543">
            <v>35.799999999999997</v>
          </cell>
        </row>
        <row r="6544">
          <cell r="A6544" t="str">
            <v>29-61</v>
          </cell>
          <cell r="B6544" t="str">
            <v>Capacitor for fan, 3.0 mfd, 6 micron 250 V.</v>
          </cell>
          <cell r="D6544" t="str">
            <v>Each</v>
          </cell>
          <cell r="E6544" t="str">
            <v>29-61</v>
          </cell>
          <cell r="F6544">
            <v>40.299999999999997</v>
          </cell>
        </row>
        <row r="6545">
          <cell r="A6545" t="str">
            <v>29-62</v>
          </cell>
          <cell r="B6545" t="str">
            <v>Capacitor for fan, 3.5 mfd, 6 micron 250 V.</v>
          </cell>
          <cell r="D6545" t="str">
            <v>Each</v>
          </cell>
          <cell r="E6545" t="str">
            <v>29-62</v>
          </cell>
          <cell r="F6545">
            <v>45.5</v>
          </cell>
        </row>
        <row r="6546">
          <cell r="A6546" t="str">
            <v>29-63</v>
          </cell>
          <cell r="B6546" t="str">
            <v>Capacitor for fan, 4.0 mfd, 6 micron 250 V.</v>
          </cell>
          <cell r="D6546" t="str">
            <v>Each</v>
          </cell>
          <cell r="E6546" t="str">
            <v>29-63</v>
          </cell>
          <cell r="F6546">
            <v>49.9</v>
          </cell>
        </row>
        <row r="6547">
          <cell r="A6547" t="str">
            <v>29-64</v>
          </cell>
          <cell r="B6547" t="str">
            <v>Capacitor for fan, 4.5 mfd, 6 micron 250 V.</v>
          </cell>
          <cell r="D6547" t="str">
            <v>Each</v>
          </cell>
          <cell r="E6547" t="str">
            <v>29-64</v>
          </cell>
          <cell r="F6547">
            <v>55.5</v>
          </cell>
        </row>
        <row r="6548">
          <cell r="A6548" t="str">
            <v>29-65</v>
          </cell>
          <cell r="B6548" t="str">
            <v>Capacitor for fan, 12 mfd, 6 micron 250 V.</v>
          </cell>
          <cell r="D6548" t="str">
            <v>Each</v>
          </cell>
          <cell r="E6548" t="str">
            <v>29-65</v>
          </cell>
          <cell r="F6548">
            <v>122</v>
          </cell>
        </row>
        <row r="6549">
          <cell r="A6549" t="str">
            <v>29-66</v>
          </cell>
          <cell r="B6549" t="str">
            <v>Capacitor for fan, 25 mfd, 6 micron 250 V.</v>
          </cell>
          <cell r="D6549" t="str">
            <v>Each</v>
          </cell>
          <cell r="E6549" t="str">
            <v>29-66</v>
          </cell>
          <cell r="F6549">
            <v>221</v>
          </cell>
        </row>
        <row r="6550">
          <cell r="A6550" t="str">
            <v>29-67</v>
          </cell>
          <cell r="B6550" t="str">
            <v>Capacitor for fan, 30 mfd, 6 micron 250 V.</v>
          </cell>
          <cell r="D6550" t="str">
            <v>Each</v>
          </cell>
          <cell r="E6550" t="str">
            <v>29-67</v>
          </cell>
          <cell r="F6550">
            <v>245</v>
          </cell>
        </row>
        <row r="6551">
          <cell r="A6551" t="str">
            <v>29-68</v>
          </cell>
          <cell r="B6551" t="str">
            <v>Conduit tubing black or galvd, ET, 20mm dia.</v>
          </cell>
          <cell r="D6551" t="str">
            <v>Metre</v>
          </cell>
          <cell r="E6551" t="str">
            <v>29-68</v>
          </cell>
          <cell r="F6551">
            <v>133</v>
          </cell>
        </row>
        <row r="6552">
          <cell r="A6552" t="str">
            <v>29-69</v>
          </cell>
          <cell r="B6552" t="str">
            <v>Same as item 29-68, but 25mm dia.</v>
          </cell>
          <cell r="D6552" t="str">
            <v>Metre</v>
          </cell>
          <cell r="E6552" t="str">
            <v>29-69</v>
          </cell>
          <cell r="F6552">
            <v>192</v>
          </cell>
        </row>
        <row r="6553">
          <cell r="A6553" t="str">
            <v>29-70</v>
          </cell>
          <cell r="B6553" t="str">
            <v>Same as item 29-68, but 40mm dia.</v>
          </cell>
          <cell r="D6553" t="str">
            <v>Metre</v>
          </cell>
          <cell r="E6553" t="str">
            <v>29-70</v>
          </cell>
          <cell r="F6553">
            <v>270</v>
          </cell>
        </row>
        <row r="6554">
          <cell r="A6554" t="str">
            <v>29-71</v>
          </cell>
          <cell r="B6554" t="str">
            <v>Same as item 29-68, but 50mm dia.</v>
          </cell>
          <cell r="D6554" t="str">
            <v>Metre</v>
          </cell>
          <cell r="E6554" t="str">
            <v>29-71</v>
          </cell>
          <cell r="F6554">
            <v>380</v>
          </cell>
        </row>
        <row r="6555">
          <cell r="A6555" t="str">
            <v>29-72</v>
          </cell>
          <cell r="B6555" t="str">
            <v>Tee solid or inspection 20mm dia.</v>
          </cell>
          <cell r="D6555" t="str">
            <v>Each</v>
          </cell>
          <cell r="E6555" t="str">
            <v>29-72</v>
          </cell>
          <cell r="F6555">
            <v>60</v>
          </cell>
        </row>
        <row r="6556">
          <cell r="A6556" t="str">
            <v>29-73</v>
          </cell>
          <cell r="B6556" t="str">
            <v>Same as item 29-72, but 25mm dia.</v>
          </cell>
          <cell r="D6556" t="str">
            <v>Each</v>
          </cell>
          <cell r="E6556" t="str">
            <v>29-73</v>
          </cell>
          <cell r="F6556">
            <v>82</v>
          </cell>
        </row>
        <row r="6557">
          <cell r="A6557" t="str">
            <v>29-74</v>
          </cell>
          <cell r="B6557" t="str">
            <v>Same as item 29-72, but 40mm dia.</v>
          </cell>
          <cell r="D6557" t="str">
            <v>Each</v>
          </cell>
          <cell r="E6557" t="str">
            <v>29-74</v>
          </cell>
          <cell r="F6557">
            <v>195</v>
          </cell>
        </row>
        <row r="6558">
          <cell r="A6558" t="str">
            <v>29-75</v>
          </cell>
          <cell r="B6558" t="str">
            <v>Same as item 29-72, but 50mm dia.</v>
          </cell>
          <cell r="D6558" t="str">
            <v>Each</v>
          </cell>
          <cell r="E6558" t="str">
            <v>29-75</v>
          </cell>
          <cell r="F6558">
            <v>265</v>
          </cell>
        </row>
        <row r="6559">
          <cell r="A6559" t="str">
            <v>29-76</v>
          </cell>
          <cell r="B6559" t="str">
            <v>Elbow solid or inspection 20mm dia.</v>
          </cell>
          <cell r="D6559" t="str">
            <v>Each</v>
          </cell>
          <cell r="E6559" t="str">
            <v>29-76</v>
          </cell>
          <cell r="F6559">
            <v>85</v>
          </cell>
        </row>
        <row r="6560">
          <cell r="A6560" t="str">
            <v>29-77</v>
          </cell>
          <cell r="B6560" t="str">
            <v>Same as item 29-76, but 25mm dia.</v>
          </cell>
          <cell r="D6560" t="str">
            <v>Each</v>
          </cell>
          <cell r="E6560" t="str">
            <v>29-77</v>
          </cell>
          <cell r="F6560">
            <v>110</v>
          </cell>
        </row>
        <row r="6561">
          <cell r="A6561" t="str">
            <v>29-78</v>
          </cell>
          <cell r="B6561" t="str">
            <v>Same as item 29-76, but 40mm dia.</v>
          </cell>
          <cell r="D6561" t="str">
            <v>Each</v>
          </cell>
          <cell r="E6561" t="str">
            <v>29-78</v>
          </cell>
          <cell r="F6561">
            <v>220</v>
          </cell>
        </row>
        <row r="6562">
          <cell r="A6562" t="str">
            <v>29-79</v>
          </cell>
          <cell r="B6562" t="str">
            <v>Same as item 29-76, but 50mm dia.</v>
          </cell>
          <cell r="D6562" t="str">
            <v>Each</v>
          </cell>
          <cell r="E6562" t="str">
            <v>29-79</v>
          </cell>
          <cell r="F6562">
            <v>355</v>
          </cell>
        </row>
        <row r="6563">
          <cell r="A6563" t="str">
            <v>29-80</v>
          </cell>
          <cell r="B6563" t="str">
            <v>Bend 90o solid or inspection 20mm dia</v>
          </cell>
          <cell r="D6563" t="str">
            <v>Each</v>
          </cell>
          <cell r="E6563" t="str">
            <v>29-80</v>
          </cell>
          <cell r="F6563">
            <v>85</v>
          </cell>
        </row>
        <row r="6564">
          <cell r="A6564" t="str">
            <v>29-81</v>
          </cell>
          <cell r="B6564" t="str">
            <v>Same as item 29-80, but 25mm dia.</v>
          </cell>
          <cell r="D6564" t="str">
            <v>Each</v>
          </cell>
          <cell r="E6564" t="str">
            <v>29-81</v>
          </cell>
          <cell r="F6564">
            <v>110</v>
          </cell>
        </row>
        <row r="6565">
          <cell r="A6565" t="str">
            <v>29-82</v>
          </cell>
          <cell r="B6565" t="str">
            <v>Same as item 29-80, but 40mm dia.</v>
          </cell>
          <cell r="D6565" t="str">
            <v>Each</v>
          </cell>
          <cell r="E6565" t="str">
            <v>29-82</v>
          </cell>
          <cell r="F6565">
            <v>220</v>
          </cell>
        </row>
        <row r="6566">
          <cell r="A6566" t="str">
            <v>29-83</v>
          </cell>
          <cell r="B6566" t="str">
            <v>Same as item 29-80, but 50mm dia.</v>
          </cell>
          <cell r="D6566" t="str">
            <v>Each</v>
          </cell>
          <cell r="E6566" t="str">
            <v>29-83</v>
          </cell>
          <cell r="F6566">
            <v>355</v>
          </cell>
        </row>
        <row r="6567">
          <cell r="A6567" t="str">
            <v>29-84</v>
          </cell>
          <cell r="B6567" t="str">
            <v>Bush male or female 20mm dia.</v>
          </cell>
          <cell r="D6567" t="str">
            <v>Each</v>
          </cell>
          <cell r="E6567" t="str">
            <v>29-84</v>
          </cell>
          <cell r="F6567">
            <v>20</v>
          </cell>
        </row>
        <row r="6568">
          <cell r="A6568" t="str">
            <v>29-85</v>
          </cell>
          <cell r="B6568" t="str">
            <v>Same as item 29-84, but 25mm dia.</v>
          </cell>
          <cell r="D6568" t="str">
            <v>Each</v>
          </cell>
          <cell r="E6568" t="str">
            <v>29-85</v>
          </cell>
          <cell r="F6568">
            <v>40</v>
          </cell>
        </row>
        <row r="6569">
          <cell r="A6569" t="str">
            <v>29-86</v>
          </cell>
          <cell r="B6569" t="str">
            <v>Same as item 29-84, but 40mm dia.</v>
          </cell>
          <cell r="D6569" t="str">
            <v>Each</v>
          </cell>
          <cell r="E6569" t="str">
            <v>29-86</v>
          </cell>
          <cell r="F6569">
            <v>75</v>
          </cell>
        </row>
        <row r="6570">
          <cell r="A6570" t="str">
            <v>29-87</v>
          </cell>
          <cell r="B6570" t="str">
            <v>Same as item 29-84, but 50mm dia.</v>
          </cell>
          <cell r="D6570" t="str">
            <v>Each</v>
          </cell>
          <cell r="E6570" t="str">
            <v>29-87</v>
          </cell>
          <cell r="F6570">
            <v>80</v>
          </cell>
        </row>
        <row r="6571">
          <cell r="A6571" t="str">
            <v>29-88</v>
          </cell>
          <cell r="B6571" t="str">
            <v>Lock nuts, 15mm dia.</v>
          </cell>
          <cell r="D6571" t="str">
            <v>Each</v>
          </cell>
          <cell r="E6571" t="str">
            <v>29-88</v>
          </cell>
          <cell r="F6571">
            <v>15</v>
          </cell>
        </row>
        <row r="6572">
          <cell r="A6572" t="str">
            <v>29-89</v>
          </cell>
          <cell r="B6572" t="str">
            <v>Same as item 29-88, but 20mm dia.</v>
          </cell>
          <cell r="D6572" t="str">
            <v>Each</v>
          </cell>
          <cell r="E6572" t="str">
            <v>29-89</v>
          </cell>
          <cell r="F6572">
            <v>25</v>
          </cell>
        </row>
        <row r="6573">
          <cell r="A6573" t="str">
            <v>29-90</v>
          </cell>
          <cell r="B6573" t="str">
            <v>Same as item 29-88, but 25mm dia.</v>
          </cell>
          <cell r="D6573" t="str">
            <v>Each</v>
          </cell>
          <cell r="E6573" t="str">
            <v>29-90</v>
          </cell>
          <cell r="F6573">
            <v>45</v>
          </cell>
        </row>
        <row r="6574">
          <cell r="A6574" t="str">
            <v>29-91</v>
          </cell>
          <cell r="B6574" t="str">
            <v>Same as item 29-88, but 30mm dia.</v>
          </cell>
          <cell r="D6574" t="str">
            <v>Each</v>
          </cell>
          <cell r="E6574" t="str">
            <v>29-91</v>
          </cell>
          <cell r="F6574">
            <v>55</v>
          </cell>
        </row>
        <row r="6575">
          <cell r="A6575" t="str">
            <v>29-92</v>
          </cell>
          <cell r="B6575" t="str">
            <v>Saddles, spacer bar, 20mm dia.</v>
          </cell>
          <cell r="D6575" t="str">
            <v>Dozen</v>
          </cell>
          <cell r="E6575" t="str">
            <v>29-92</v>
          </cell>
          <cell r="F6575">
            <v>25</v>
          </cell>
        </row>
        <row r="6576">
          <cell r="A6576" t="str">
            <v>29-93</v>
          </cell>
          <cell r="B6576" t="str">
            <v>Same as item 29-91, but 25mm dia.</v>
          </cell>
          <cell r="D6576" t="str">
            <v>Dozen</v>
          </cell>
          <cell r="E6576" t="str">
            <v>29-93</v>
          </cell>
          <cell r="F6576">
            <v>30</v>
          </cell>
        </row>
        <row r="6577">
          <cell r="A6577" t="str">
            <v>29-94</v>
          </cell>
          <cell r="B6577" t="str">
            <v>Same as item 29-91 but 40mm dia.</v>
          </cell>
          <cell r="D6577" t="str">
            <v>Dozen</v>
          </cell>
          <cell r="E6577" t="str">
            <v>29-94</v>
          </cell>
          <cell r="F6577">
            <v>43</v>
          </cell>
        </row>
        <row r="6578">
          <cell r="A6578" t="str">
            <v>29-95</v>
          </cell>
          <cell r="B6578" t="str">
            <v>Same as item 29-91, but 50mm dia.</v>
          </cell>
          <cell r="D6578" t="str">
            <v>Dozen</v>
          </cell>
          <cell r="E6578" t="str">
            <v>29-95</v>
          </cell>
          <cell r="F6578">
            <v>60</v>
          </cell>
        </row>
        <row r="6579">
          <cell r="B6579" t="str">
            <v>Cable PVC</v>
          </cell>
        </row>
        <row r="6580">
          <cell r="A6580" t="str">
            <v>29-96</v>
          </cell>
          <cell r="B6580" t="str">
            <v>Cable PVC, sheathed, single core, 250/440 V, solid copper conductor, 1mm2.</v>
          </cell>
          <cell r="D6580" t="str">
            <v>90 M coil</v>
          </cell>
          <cell r="E6580" t="str">
            <v>29-96</v>
          </cell>
          <cell r="F6580">
            <v>1832</v>
          </cell>
        </row>
        <row r="6581">
          <cell r="A6581" t="str">
            <v>29-97</v>
          </cell>
          <cell r="B6581" t="str">
            <v>Same as item 29-96, but 1.5mm2.</v>
          </cell>
          <cell r="D6581" t="str">
            <v>90 M coil</v>
          </cell>
          <cell r="E6581" t="str">
            <v>29-97</v>
          </cell>
          <cell r="F6581">
            <v>2587</v>
          </cell>
        </row>
        <row r="6582">
          <cell r="A6582" t="str">
            <v>29-98</v>
          </cell>
          <cell r="B6582" t="str">
            <v>Same as item 29-96, but 2.5mm2.</v>
          </cell>
          <cell r="D6582" t="str">
            <v>90 M coil</v>
          </cell>
          <cell r="E6582" t="str">
            <v>29-98</v>
          </cell>
          <cell r="F6582">
            <v>3882</v>
          </cell>
        </row>
        <row r="6583">
          <cell r="A6583" t="str">
            <v>29-99</v>
          </cell>
          <cell r="B6583" t="str">
            <v>Same as item 29-96, but 4mm2.</v>
          </cell>
          <cell r="D6583" t="str">
            <v>90 M coil</v>
          </cell>
          <cell r="E6583" t="str">
            <v>29-99</v>
          </cell>
          <cell r="F6583">
            <v>6112</v>
          </cell>
        </row>
        <row r="6584">
          <cell r="A6584" t="str">
            <v>29-100</v>
          </cell>
          <cell r="B6584" t="str">
            <v>Cable PVC, sheathed single core 250/440V, stranded copper conductor, 6mm2.</v>
          </cell>
          <cell r="D6584" t="str">
            <v>90 M coil</v>
          </cell>
          <cell r="E6584" t="str">
            <v>29-100</v>
          </cell>
          <cell r="F6584">
            <v>8364</v>
          </cell>
        </row>
        <row r="6585">
          <cell r="A6585" t="str">
            <v>29-101</v>
          </cell>
          <cell r="B6585" t="str">
            <v>Same as item 29-100, but 10mm2.</v>
          </cell>
          <cell r="D6585" t="str">
            <v>90 M coil</v>
          </cell>
          <cell r="E6585" t="str">
            <v>29-101</v>
          </cell>
          <cell r="F6585">
            <v>13966</v>
          </cell>
        </row>
        <row r="6586">
          <cell r="A6586" t="str">
            <v>29-102</v>
          </cell>
          <cell r="B6586" t="str">
            <v>Same as item 29-100, but 16mm2.</v>
          </cell>
          <cell r="D6586" t="str">
            <v>90 M coil</v>
          </cell>
          <cell r="E6586" t="str">
            <v>29-102</v>
          </cell>
          <cell r="F6586">
            <v>20340</v>
          </cell>
        </row>
        <row r="6587">
          <cell r="A6587" t="str">
            <v>29-103</v>
          </cell>
          <cell r="B6587" t="str">
            <v>Same as item 29-100, but 25mm2.</v>
          </cell>
          <cell r="D6587" t="str">
            <v>90 M coil</v>
          </cell>
          <cell r="E6587" t="str">
            <v>29-103</v>
          </cell>
          <cell r="F6587">
            <v>32620</v>
          </cell>
        </row>
        <row r="6588">
          <cell r="A6588" t="str">
            <v>29-104</v>
          </cell>
          <cell r="B6588" t="str">
            <v>Same as item 29-100, but 35mm2.</v>
          </cell>
          <cell r="D6588" t="str">
            <v>90 M coil</v>
          </cell>
          <cell r="E6588" t="str">
            <v>29-104</v>
          </cell>
          <cell r="F6588">
            <v>44630</v>
          </cell>
        </row>
        <row r="6589">
          <cell r="A6589" t="str">
            <v>29-105</v>
          </cell>
          <cell r="B6589" t="str">
            <v>Same as item 29-100, but 50mm2.</v>
          </cell>
          <cell r="D6589" t="str">
            <v>90 M coil</v>
          </cell>
          <cell r="E6589" t="str">
            <v>29-105</v>
          </cell>
          <cell r="F6589">
            <v>60612</v>
          </cell>
        </row>
        <row r="6590">
          <cell r="A6590" t="str">
            <v>29-106</v>
          </cell>
          <cell r="B6590" t="str">
            <v>Same as item 29-100 but 70mm2.</v>
          </cell>
          <cell r="D6590" t="str">
            <v>90 M coil</v>
          </cell>
          <cell r="E6590" t="str">
            <v>29-106</v>
          </cell>
          <cell r="F6590">
            <v>86610</v>
          </cell>
        </row>
        <row r="6591">
          <cell r="A6591" t="str">
            <v>29-107</v>
          </cell>
          <cell r="B6591" t="str">
            <v xml:space="preserve">Cable electric, PVC insulated 250/440V, with solid copper conductor, 1mm2. </v>
          </cell>
          <cell r="D6591" t="str">
            <v>90 M coil</v>
          </cell>
          <cell r="E6591" t="str">
            <v>29-107</v>
          </cell>
          <cell r="F6591">
            <v>1455</v>
          </cell>
        </row>
        <row r="6592">
          <cell r="A6592" t="str">
            <v>29-108</v>
          </cell>
          <cell r="B6592" t="str">
            <v>Same as item 29-107, but 1.5mm2.</v>
          </cell>
          <cell r="D6592" t="str">
            <v>90 M coil</v>
          </cell>
          <cell r="E6592" t="str">
            <v>29-108</v>
          </cell>
          <cell r="F6592">
            <v>2074</v>
          </cell>
        </row>
        <row r="6593">
          <cell r="A6593" t="str">
            <v>29-109</v>
          </cell>
          <cell r="B6593" t="str">
            <v>Same as item 29-107, but 2.5mm2.</v>
          </cell>
          <cell r="D6593" t="str">
            <v>90 M coil</v>
          </cell>
          <cell r="E6593" t="str">
            <v>29-109</v>
          </cell>
          <cell r="F6593">
            <v>3680</v>
          </cell>
        </row>
        <row r="6594">
          <cell r="A6594" t="str">
            <v>29-110</v>
          </cell>
          <cell r="B6594" t="str">
            <v>Cable electric, PVC insulated 250/440V with stranded copper conductor, 3 /.029.</v>
          </cell>
          <cell r="D6594" t="str">
            <v>90 M coil</v>
          </cell>
          <cell r="E6594" t="str">
            <v>29-110</v>
          </cell>
          <cell r="F6594">
            <v>1927</v>
          </cell>
        </row>
        <row r="6595">
          <cell r="A6595" t="str">
            <v>29-111</v>
          </cell>
          <cell r="B6595" t="str">
            <v>Same as item 29-110, but 3/.036.</v>
          </cell>
          <cell r="D6595" t="str">
            <v>90M coil</v>
          </cell>
          <cell r="E6595" t="str">
            <v>29-111</v>
          </cell>
          <cell r="F6595">
            <v>2715</v>
          </cell>
        </row>
        <row r="6596">
          <cell r="A6596" t="str">
            <v>29-112</v>
          </cell>
          <cell r="B6596" t="str">
            <v>Same as item 29-110, but 7/.029.</v>
          </cell>
          <cell r="D6596" t="str">
            <v>90M coil</v>
          </cell>
          <cell r="E6596" t="str">
            <v>29-112</v>
          </cell>
          <cell r="F6596">
            <v>4104</v>
          </cell>
        </row>
        <row r="6597">
          <cell r="A6597" t="str">
            <v>29-113</v>
          </cell>
          <cell r="B6597" t="str">
            <v>Cable electric, PVC insulated 250/440V single core, with stranded copper conductor, 4mm2.</v>
          </cell>
          <cell r="D6597" t="str">
            <v>90M coil</v>
          </cell>
          <cell r="E6597" t="str">
            <v>29-113</v>
          </cell>
          <cell r="F6597">
            <v>5350</v>
          </cell>
        </row>
        <row r="6598">
          <cell r="A6598" t="str">
            <v>29-114</v>
          </cell>
          <cell r="B6598" t="str">
            <v>Same as item 29-113, but 6mm2.</v>
          </cell>
          <cell r="D6598" t="str">
            <v>90M coil</v>
          </cell>
          <cell r="E6598" t="str">
            <v>29-114</v>
          </cell>
          <cell r="F6598">
            <v>7954</v>
          </cell>
        </row>
        <row r="6599">
          <cell r="A6599" t="str">
            <v>29-115</v>
          </cell>
          <cell r="B6599" t="str">
            <v>Same as item 29-113, but 10mm2.</v>
          </cell>
          <cell r="D6599" t="str">
            <v>90M coil</v>
          </cell>
          <cell r="E6599" t="str">
            <v>29-115</v>
          </cell>
          <cell r="F6599">
            <v>13204</v>
          </cell>
        </row>
        <row r="6600">
          <cell r="A6600" t="str">
            <v>29-116</v>
          </cell>
          <cell r="B6600" t="str">
            <v>Same as item 29-113, but 16mm2.</v>
          </cell>
          <cell r="D6600" t="str">
            <v>90M coil</v>
          </cell>
          <cell r="E6600" t="str">
            <v>29-116</v>
          </cell>
          <cell r="F6600">
            <v>19530</v>
          </cell>
        </row>
        <row r="6601">
          <cell r="A6601" t="str">
            <v>29-117</v>
          </cell>
          <cell r="B6601" t="str">
            <v>Same as item 29-113 but 25mm2.</v>
          </cell>
          <cell r="D6601" t="str">
            <v>90M coil</v>
          </cell>
          <cell r="E6601" t="str">
            <v>29-117</v>
          </cell>
          <cell r="F6601">
            <v>31410.5</v>
          </cell>
        </row>
        <row r="6602">
          <cell r="A6602" t="str">
            <v>29-118</v>
          </cell>
          <cell r="B6602" t="str">
            <v>Same as item 29-113 but 35mm2.</v>
          </cell>
          <cell r="D6602" t="str">
            <v>90M coil</v>
          </cell>
          <cell r="E6602" t="str">
            <v>29-118</v>
          </cell>
          <cell r="F6602">
            <v>43370</v>
          </cell>
        </row>
        <row r="6603">
          <cell r="A6603" t="str">
            <v>29-119</v>
          </cell>
          <cell r="B6603" t="str">
            <v>Same as item 29-113 but 50mm2</v>
          </cell>
          <cell r="D6603" t="str">
            <v>90M coil</v>
          </cell>
          <cell r="E6603" t="str">
            <v>29-119</v>
          </cell>
          <cell r="F6603">
            <v>58713</v>
          </cell>
        </row>
        <row r="6604">
          <cell r="A6604" t="str">
            <v>29-120</v>
          </cell>
          <cell r="B6604" t="str">
            <v>Same as item 29-113 but 70mm2.</v>
          </cell>
          <cell r="D6604" t="str">
            <v>90M coil</v>
          </cell>
          <cell r="E6604" t="str">
            <v>29-120</v>
          </cell>
          <cell r="F6604">
            <v>83250</v>
          </cell>
        </row>
        <row r="6605">
          <cell r="A6605" t="str">
            <v>29-121</v>
          </cell>
          <cell r="B6605" t="str">
            <v>Cable electric, flexible, 0.75mm2 twin core.</v>
          </cell>
          <cell r="D6605" t="str">
            <v>90M coil</v>
          </cell>
          <cell r="E6605" t="str">
            <v>29-121</v>
          </cell>
          <cell r="F6605">
            <v>5537</v>
          </cell>
        </row>
        <row r="6606">
          <cell r="A6606" t="str">
            <v>29-122</v>
          </cell>
          <cell r="B6606" t="str">
            <v>Cable electric, PVC insulated PVC sheathed 600/1000 V, twin core with copper conductor 4mm2.</v>
          </cell>
          <cell r="D6606" t="str">
            <v>Metre</v>
          </cell>
          <cell r="E6606" t="str">
            <v>29-122</v>
          </cell>
          <cell r="F6606">
            <v>141.22</v>
          </cell>
        </row>
        <row r="6607">
          <cell r="A6607" t="str">
            <v>29-123</v>
          </cell>
          <cell r="B6607" t="str">
            <v>Same as item 29-122, but 6mm2.</v>
          </cell>
          <cell r="D6607" t="str">
            <v>Metre</v>
          </cell>
          <cell r="E6607" t="str">
            <v>29-123</v>
          </cell>
          <cell r="F6607">
            <v>200.56</v>
          </cell>
        </row>
        <row r="6608">
          <cell r="A6608" t="str">
            <v>29-124</v>
          </cell>
          <cell r="B6608" t="str">
            <v>Same as item  29-122, but 10mm2.</v>
          </cell>
          <cell r="D6608" t="str">
            <v>Metre</v>
          </cell>
          <cell r="E6608" t="str">
            <v>29-124</v>
          </cell>
          <cell r="F6608">
            <v>327.39</v>
          </cell>
        </row>
        <row r="6609">
          <cell r="A6609" t="str">
            <v>29-125</v>
          </cell>
          <cell r="B6609" t="str">
            <v>Same as item  29-122, but 16mm2.</v>
          </cell>
          <cell r="D6609" t="str">
            <v>Metre</v>
          </cell>
          <cell r="E6609" t="str">
            <v>29-125</v>
          </cell>
          <cell r="F6609">
            <v>548.94000000000005</v>
          </cell>
        </row>
        <row r="6610">
          <cell r="A6610" t="str">
            <v>29-126</v>
          </cell>
          <cell r="B6610" t="str">
            <v>Same as item  29-122, but 25mm2.</v>
          </cell>
          <cell r="D6610" t="str">
            <v>Metre</v>
          </cell>
          <cell r="E6610" t="str">
            <v>29-126</v>
          </cell>
          <cell r="F6610">
            <v>751.32</v>
          </cell>
        </row>
        <row r="6611">
          <cell r="A6611" t="str">
            <v>29-127</v>
          </cell>
          <cell r="B6611" t="str">
            <v>Same as item  29-122, with Aluminium conductor but 10mm2.</v>
          </cell>
          <cell r="D6611" t="str">
            <v>Metre</v>
          </cell>
          <cell r="E6611" t="str">
            <v>29-127</v>
          </cell>
          <cell r="F6611">
            <v>66.36</v>
          </cell>
        </row>
        <row r="6612">
          <cell r="A6612" t="str">
            <v>29-128</v>
          </cell>
          <cell r="B6612" t="str">
            <v>Same as item 29-127, but 16 mm2.</v>
          </cell>
          <cell r="D6612" t="str">
            <v>Metre</v>
          </cell>
          <cell r="E6612" t="str">
            <v>29-128</v>
          </cell>
          <cell r="F6612">
            <v>81.56</v>
          </cell>
        </row>
        <row r="6613">
          <cell r="A6613" t="str">
            <v>29-129</v>
          </cell>
          <cell r="B6613" t="str">
            <v>Same as item 29-127, but 25 mm2.</v>
          </cell>
          <cell r="D6613" t="str">
            <v>Metre</v>
          </cell>
          <cell r="E6613" t="str">
            <v>29-129</v>
          </cell>
          <cell r="F6613">
            <v>125.73</v>
          </cell>
        </row>
        <row r="6614">
          <cell r="A6614" t="str">
            <v>29-130</v>
          </cell>
          <cell r="B6614" t="str">
            <v>Chlorine gasmasks, full vision, twin lens face piece, chest harness and chlorine protection industrial canister (filter) with hose etc, all packed in weather proof carrying bag.</v>
          </cell>
          <cell r="D6614" t="str">
            <v>Each</v>
          </cell>
          <cell r="E6614" t="str">
            <v>29-130</v>
          </cell>
          <cell r="F6614">
            <v>7500</v>
          </cell>
        </row>
        <row r="6615">
          <cell r="A6615" t="str">
            <v>29-131</v>
          </cell>
          <cell r="B6615" t="str">
            <v>Electric bell, “Bird’s voice” single phase, 220/230 V, AC.</v>
          </cell>
          <cell r="D6615" t="str">
            <v>Each</v>
          </cell>
          <cell r="E6615" t="str">
            <v>29-131</v>
          </cell>
          <cell r="F6615">
            <v>165</v>
          </cell>
        </row>
        <row r="6616">
          <cell r="A6616" t="str">
            <v>29-132</v>
          </cell>
          <cell r="B6616" t="str">
            <v>Ding-dong electric bell, single phase 200/230 V, AC.</v>
          </cell>
          <cell r="D6616" t="str">
            <v>Each</v>
          </cell>
          <cell r="E6616" t="str">
            <v>29-132</v>
          </cell>
          <cell r="F6616">
            <v>130</v>
          </cell>
        </row>
        <row r="6617">
          <cell r="A6617" t="str">
            <v>29-133</v>
          </cell>
          <cell r="B6617" t="str">
            <v>Remote control bell .</v>
          </cell>
          <cell r="D6617" t="str">
            <v>Each</v>
          </cell>
          <cell r="E6617" t="str">
            <v>29-133</v>
          </cell>
          <cell r="F6617">
            <v>650</v>
          </cell>
        </row>
        <row r="6618">
          <cell r="A6618" t="str">
            <v>29-134</v>
          </cell>
          <cell r="B6618" t="str">
            <v>Earth leakage circuit breaker, 2 pole, 220 / 230V, 50/ 60 cycles, complete with earth leakage overload and short-circuit protection, 15 to 30A (breaking capacity 1.5 KA).</v>
          </cell>
          <cell r="D6618" t="str">
            <v>Each</v>
          </cell>
          <cell r="E6618" t="str">
            <v>29-134</v>
          </cell>
          <cell r="F6618">
            <v>51000</v>
          </cell>
        </row>
        <row r="6619">
          <cell r="B6619" t="str">
            <v>Ceiling Fans</v>
          </cell>
        </row>
        <row r="6620">
          <cell r="A6620" t="str">
            <v>29-135</v>
          </cell>
          <cell r="B6620" t="str">
            <v>Ceiling Fan 48" (1200 mm) Sweep, Without regulator, CLIMAX, Hi Deluxe.</v>
          </cell>
          <cell r="D6620" t="str">
            <v>Each</v>
          </cell>
          <cell r="E6620" t="str">
            <v>29-135</v>
          </cell>
          <cell r="F6620">
            <v>3600</v>
          </cell>
        </row>
        <row r="6621">
          <cell r="A6621" t="str">
            <v>29-136</v>
          </cell>
          <cell r="B6621" t="str">
            <v>Same as item 29-135, but Super  Hi-Deluxe 48".(1200mm) Sweep.</v>
          </cell>
          <cell r="D6621" t="str">
            <v>Each</v>
          </cell>
          <cell r="E6621" t="str">
            <v>29-136</v>
          </cell>
          <cell r="F6621">
            <v>2900</v>
          </cell>
        </row>
        <row r="6622">
          <cell r="A6622" t="str">
            <v>29-137</v>
          </cell>
          <cell r="B6622" t="str">
            <v>Same as item 29-135, but Supreme Golden 56” (1400 mm) Sweep.</v>
          </cell>
          <cell r="D6622" t="str">
            <v>Each</v>
          </cell>
          <cell r="E6622" t="str">
            <v>29-137</v>
          </cell>
          <cell r="F6622">
            <v>3700</v>
          </cell>
        </row>
        <row r="6623">
          <cell r="A6623" t="str">
            <v>29-138</v>
          </cell>
          <cell r="B6623" t="str">
            <v>Same as item 29-135, but Hi-Deluxe 48".(1200mm) Sweep.</v>
          </cell>
          <cell r="D6623" t="str">
            <v>Each</v>
          </cell>
          <cell r="E6623" t="str">
            <v>29-138</v>
          </cell>
          <cell r="F6623">
            <v>3000</v>
          </cell>
        </row>
        <row r="6624">
          <cell r="A6624" t="str">
            <v>29-139</v>
          </cell>
          <cell r="B6624" t="str">
            <v>Ceiling Fan 36" (900 mm) Sweep, without regulator, Royal Fan.</v>
          </cell>
          <cell r="D6624" t="str">
            <v>Each</v>
          </cell>
          <cell r="E6624" t="str">
            <v>29-139</v>
          </cell>
          <cell r="F6624">
            <v>2930</v>
          </cell>
        </row>
        <row r="6625">
          <cell r="A6625" t="str">
            <v>29-140</v>
          </cell>
          <cell r="B6625" t="str">
            <v>Same as Item 29-139, but 48" (1200mm) Sweep.</v>
          </cell>
          <cell r="D6625" t="str">
            <v>Each</v>
          </cell>
          <cell r="E6625" t="str">
            <v>29-140</v>
          </cell>
          <cell r="F6625">
            <v>3375</v>
          </cell>
        </row>
        <row r="6626">
          <cell r="A6626" t="str">
            <v>29-141</v>
          </cell>
          <cell r="B6626" t="str">
            <v xml:space="preserve">Same as Item 29-139, but 56" (1400mm) Sweep. </v>
          </cell>
          <cell r="D6626" t="str">
            <v>Each</v>
          </cell>
          <cell r="E6626" t="str">
            <v>29-141</v>
          </cell>
          <cell r="F6626">
            <v>3395</v>
          </cell>
        </row>
        <row r="6627">
          <cell r="A6627" t="str">
            <v>29-142</v>
          </cell>
          <cell r="B6627" t="str">
            <v>Ceiling Fan 36" (900 mm) Sweep without regulator, PAK Fan.</v>
          </cell>
          <cell r="D6627" t="str">
            <v>Each</v>
          </cell>
          <cell r="E6627" t="str">
            <v>29-142</v>
          </cell>
          <cell r="F6627">
            <v>2630</v>
          </cell>
        </row>
        <row r="6628">
          <cell r="A6628" t="str">
            <v>29-143</v>
          </cell>
          <cell r="B6628" t="str">
            <v>Same as Item 29-142, but 48" (1200mm) Sweep.</v>
          </cell>
          <cell r="D6628" t="str">
            <v>Each</v>
          </cell>
          <cell r="E6628" t="str">
            <v>29-143</v>
          </cell>
          <cell r="F6628">
            <v>3075</v>
          </cell>
        </row>
        <row r="6629">
          <cell r="A6629" t="str">
            <v>29-144</v>
          </cell>
          <cell r="B6629" t="str">
            <v>Same as Item 29-142, but 56" (1400 mm) Sweep.</v>
          </cell>
          <cell r="D6629" t="str">
            <v>Each</v>
          </cell>
          <cell r="E6629" t="str">
            <v>29-144</v>
          </cell>
          <cell r="F6629">
            <v>3095</v>
          </cell>
        </row>
        <row r="6630">
          <cell r="A6630" t="str">
            <v>29-145</v>
          </cell>
          <cell r="B6630" t="str">
            <v>Ceiling Fan 36" (900 mm) Sweep without regulator, GFC Fan.</v>
          </cell>
          <cell r="D6630" t="str">
            <v>Each</v>
          </cell>
          <cell r="E6630" t="str">
            <v>29-145</v>
          </cell>
          <cell r="F6630">
            <v>2900</v>
          </cell>
        </row>
        <row r="6631">
          <cell r="A6631" t="str">
            <v>29-146</v>
          </cell>
          <cell r="B6631" t="str">
            <v xml:space="preserve">Same as Item 29-145, but 48" (1200mm) Sweep </v>
          </cell>
          <cell r="D6631" t="str">
            <v>Each</v>
          </cell>
          <cell r="E6631" t="str">
            <v>29-146</v>
          </cell>
          <cell r="F6631">
            <v>3325</v>
          </cell>
        </row>
        <row r="6632">
          <cell r="A6632" t="str">
            <v>29-147</v>
          </cell>
          <cell r="B6632" t="str">
            <v xml:space="preserve">Same as Item 29-145, but 56" (1400 mm) Sweep. </v>
          </cell>
          <cell r="D6632" t="str">
            <v>Each</v>
          </cell>
          <cell r="E6632" t="str">
            <v>29-147</v>
          </cell>
          <cell r="F6632">
            <v>3395</v>
          </cell>
        </row>
        <row r="6633">
          <cell r="A6633" t="str">
            <v>29-148</v>
          </cell>
          <cell r="B6633" t="str">
            <v>Ceiling Fan 48" (1200 mm) Sweep With out regulator Super Asia Fan.</v>
          </cell>
          <cell r="D6633" t="str">
            <v>Each</v>
          </cell>
          <cell r="E6633" t="str">
            <v>29-148</v>
          </cell>
          <cell r="F6633">
            <v>3040</v>
          </cell>
        </row>
        <row r="6634">
          <cell r="A6634" t="str">
            <v>29-149</v>
          </cell>
          <cell r="B6634" t="str">
            <v xml:space="preserve">Same as Item 29-148, but 56" (1400 mm) Sweep. </v>
          </cell>
          <cell r="D6634" t="str">
            <v>Each</v>
          </cell>
          <cell r="E6634" t="str">
            <v>29-149</v>
          </cell>
          <cell r="F6634">
            <v>3040</v>
          </cell>
        </row>
        <row r="6635">
          <cell r="A6635" t="str">
            <v>29-150</v>
          </cell>
          <cell r="B6635" t="str">
            <v>Ceiling Fan 56" (1400 mm) Sweep, Without regulator, water proof, CLIMAX.</v>
          </cell>
          <cell r="D6635" t="str">
            <v>Each</v>
          </cell>
          <cell r="E6635" t="str">
            <v>29-150</v>
          </cell>
          <cell r="F6635">
            <v>3200</v>
          </cell>
        </row>
        <row r="6636">
          <cell r="A6636" t="str">
            <v>29-151</v>
          </cell>
          <cell r="B6636" t="str">
            <v>Ceiling Fan 56" (1400 mm) Sweep Without regulator, Water Proof, GFC fan.</v>
          </cell>
          <cell r="D6636" t="str">
            <v>Each</v>
          </cell>
          <cell r="E6636" t="str">
            <v>29-151</v>
          </cell>
          <cell r="F6636">
            <v>3450</v>
          </cell>
        </row>
        <row r="6637">
          <cell r="B6637" t="str">
            <v>Exhaust Fan</v>
          </cell>
        </row>
        <row r="6638">
          <cell r="A6638" t="str">
            <v>29-152</v>
          </cell>
          <cell r="B6638" t="str">
            <v>Exhaust Fan metal body 8” (150 mm) Royal fan.</v>
          </cell>
          <cell r="D6638" t="str">
            <v>Each</v>
          </cell>
          <cell r="E6638" t="str">
            <v>29-152</v>
          </cell>
          <cell r="F6638">
            <v>1835</v>
          </cell>
        </row>
        <row r="6639">
          <cell r="A6639" t="str">
            <v>29-153</v>
          </cell>
          <cell r="B6639" t="str">
            <v xml:space="preserve">Same as item 29-152 but10”(250 mm). </v>
          </cell>
          <cell r="D6639" t="str">
            <v>Each</v>
          </cell>
          <cell r="E6639" t="str">
            <v>29-153</v>
          </cell>
          <cell r="F6639">
            <v>2020</v>
          </cell>
        </row>
        <row r="6640">
          <cell r="A6640" t="str">
            <v>29-154</v>
          </cell>
          <cell r="B6640" t="str">
            <v xml:space="preserve">Same as item 29-152, but 12”(300 mm). </v>
          </cell>
          <cell r="D6640" t="str">
            <v>Each</v>
          </cell>
          <cell r="E6640" t="str">
            <v>29-154</v>
          </cell>
          <cell r="F6640">
            <v>2225</v>
          </cell>
        </row>
        <row r="6641">
          <cell r="A6641" t="str">
            <v>29-155</v>
          </cell>
          <cell r="B6641" t="str">
            <v>Same as item 29-152 but 16”(400 mm).</v>
          </cell>
          <cell r="D6641" t="str">
            <v>Each</v>
          </cell>
          <cell r="E6641" t="str">
            <v>29-155</v>
          </cell>
          <cell r="F6641">
            <v>3570</v>
          </cell>
        </row>
        <row r="6642">
          <cell r="A6642" t="str">
            <v>29-156</v>
          </cell>
          <cell r="B6642" t="str">
            <v xml:space="preserve">Same as item 29-152,but 18”(450 mm). </v>
          </cell>
          <cell r="D6642" t="str">
            <v>Each</v>
          </cell>
          <cell r="E6642" t="str">
            <v>29-156</v>
          </cell>
          <cell r="F6642">
            <v>3735</v>
          </cell>
        </row>
        <row r="6643">
          <cell r="A6643" t="str">
            <v>29-157</v>
          </cell>
          <cell r="B6643" t="str">
            <v xml:space="preserve">Same as item 29-152,but 20” (500 mm). </v>
          </cell>
          <cell r="D6643" t="str">
            <v>Each</v>
          </cell>
          <cell r="E6643" t="str">
            <v>29-157</v>
          </cell>
          <cell r="F6643">
            <v>4190</v>
          </cell>
        </row>
        <row r="6644">
          <cell r="A6644" t="str">
            <v>29-158</v>
          </cell>
          <cell r="B6644" t="str">
            <v>Same as item 29-152 but 24” (600 mm).</v>
          </cell>
          <cell r="D6644" t="str">
            <v>Each</v>
          </cell>
          <cell r="E6644" t="str">
            <v>29-158</v>
          </cell>
          <cell r="F6644">
            <v>4560</v>
          </cell>
        </row>
        <row r="6645">
          <cell r="A6645" t="str">
            <v>29-159</v>
          </cell>
          <cell r="B6645" t="str">
            <v xml:space="preserve">Exhaust fan metal body 6” (150 mm), GFC Fan. </v>
          </cell>
          <cell r="D6645" t="str">
            <v>Each</v>
          </cell>
          <cell r="E6645" t="str">
            <v>29-159</v>
          </cell>
          <cell r="F6645">
            <v>1705</v>
          </cell>
        </row>
        <row r="6646">
          <cell r="A6646" t="str">
            <v>29-160</v>
          </cell>
          <cell r="B6646" t="str">
            <v xml:space="preserve">Same as item 29-159 but 8” (200 mm). </v>
          </cell>
          <cell r="D6646" t="str">
            <v>Each</v>
          </cell>
          <cell r="E6646" t="str">
            <v>29-160</v>
          </cell>
          <cell r="F6646">
            <v>1860</v>
          </cell>
        </row>
        <row r="6647">
          <cell r="A6647" t="str">
            <v>29-161</v>
          </cell>
          <cell r="B6647" t="str">
            <v xml:space="preserve">Same as item 29-159 but 10”(250 mm). </v>
          </cell>
          <cell r="D6647" t="str">
            <v>Each</v>
          </cell>
          <cell r="E6647" t="str">
            <v>29-161</v>
          </cell>
          <cell r="F6647">
            <v>2100</v>
          </cell>
        </row>
        <row r="6648">
          <cell r="A6648" t="str">
            <v>29-162</v>
          </cell>
          <cell r="B6648" t="str">
            <v xml:space="preserve">Same as item 29-159 but 12”(300 mm). </v>
          </cell>
          <cell r="D6648" t="str">
            <v>Each</v>
          </cell>
          <cell r="E6648" t="str">
            <v>29-162</v>
          </cell>
          <cell r="F6648">
            <v>2275</v>
          </cell>
        </row>
        <row r="6649">
          <cell r="A6649" t="str">
            <v>29-163</v>
          </cell>
          <cell r="B6649" t="str">
            <v xml:space="preserve">Same as item 29-159 but 16”(400 mm). </v>
          </cell>
          <cell r="D6649" t="str">
            <v>Each</v>
          </cell>
          <cell r="E6649" t="str">
            <v>29-163</v>
          </cell>
          <cell r="F6649">
            <v>3400</v>
          </cell>
        </row>
        <row r="6650">
          <cell r="A6650" t="str">
            <v>29-164</v>
          </cell>
          <cell r="B6650" t="str">
            <v xml:space="preserve">Same as item 29-159 but 18”(450 mm). </v>
          </cell>
          <cell r="D6650" t="str">
            <v>Each</v>
          </cell>
          <cell r="E6650" t="str">
            <v>29-164</v>
          </cell>
          <cell r="F6650">
            <v>3615</v>
          </cell>
        </row>
        <row r="6651">
          <cell r="A6651" t="str">
            <v>29-165</v>
          </cell>
          <cell r="B6651" t="str">
            <v xml:space="preserve">Same as item 29-159 but 20”(500 mm). </v>
          </cell>
          <cell r="D6651" t="str">
            <v>Each</v>
          </cell>
          <cell r="E6651" t="str">
            <v>29-165</v>
          </cell>
          <cell r="F6651">
            <v>4050</v>
          </cell>
        </row>
        <row r="6652">
          <cell r="A6652" t="str">
            <v>29-166</v>
          </cell>
          <cell r="B6652" t="str">
            <v xml:space="preserve">Same as item 29-159-154 but 24”(600 mm) </v>
          </cell>
          <cell r="D6652" t="str">
            <v>Each</v>
          </cell>
          <cell r="E6652" t="str">
            <v>29-166</v>
          </cell>
          <cell r="F6652">
            <v>4300</v>
          </cell>
        </row>
        <row r="6653">
          <cell r="A6653" t="str">
            <v>29-167</v>
          </cell>
          <cell r="B6653" t="str">
            <v>Exhaust Fan metal body 6”(150 mm) PAK Fan.</v>
          </cell>
          <cell r="D6653" t="str">
            <v>Each</v>
          </cell>
          <cell r="E6653" t="str">
            <v>29-167</v>
          </cell>
          <cell r="F6653">
            <v>1495</v>
          </cell>
        </row>
        <row r="6654">
          <cell r="A6654" t="str">
            <v>29-168</v>
          </cell>
          <cell r="B6654" t="str">
            <v xml:space="preserve">Same as item 29-167 but 8” (200 mm). </v>
          </cell>
          <cell r="D6654" t="str">
            <v>Each</v>
          </cell>
          <cell r="E6654" t="str">
            <v>29-168</v>
          </cell>
          <cell r="F6654">
            <v>1660</v>
          </cell>
        </row>
        <row r="6655">
          <cell r="A6655" t="str">
            <v>29-169</v>
          </cell>
          <cell r="B6655" t="str">
            <v xml:space="preserve">Same as item 29-167, but 10”(250 mm). </v>
          </cell>
          <cell r="D6655" t="str">
            <v>Each</v>
          </cell>
          <cell r="E6655" t="str">
            <v>29-169</v>
          </cell>
          <cell r="F6655">
            <v>1850</v>
          </cell>
        </row>
        <row r="6656">
          <cell r="A6656" t="str">
            <v>29-170</v>
          </cell>
          <cell r="B6656" t="str">
            <v xml:space="preserve">Same as item 29-167 but 12” (300 mm). </v>
          </cell>
          <cell r="D6656" t="str">
            <v>Each</v>
          </cell>
          <cell r="E6656" t="str">
            <v>29-170</v>
          </cell>
          <cell r="F6656">
            <v>2030</v>
          </cell>
        </row>
        <row r="6657">
          <cell r="A6657" t="str">
            <v>29-171</v>
          </cell>
          <cell r="B6657" t="str">
            <v xml:space="preserve">Same as item 29-167 but 16” (400 mm). </v>
          </cell>
          <cell r="D6657" t="str">
            <v>Each</v>
          </cell>
          <cell r="E6657" t="str">
            <v>29-171</v>
          </cell>
          <cell r="F6657">
            <v>3115</v>
          </cell>
        </row>
        <row r="6658">
          <cell r="A6658" t="str">
            <v>29-172</v>
          </cell>
          <cell r="B6658" t="str">
            <v xml:space="preserve">Same as item 29-167 but 18” (450 mm). </v>
          </cell>
          <cell r="D6658" t="str">
            <v>Each</v>
          </cell>
          <cell r="E6658" t="str">
            <v>29-172</v>
          </cell>
          <cell r="F6658">
            <v>3280</v>
          </cell>
        </row>
        <row r="6659">
          <cell r="A6659" t="str">
            <v>29-173</v>
          </cell>
          <cell r="B6659" t="str">
            <v xml:space="preserve">Same as item 29-167 but 20” (500 mm). </v>
          </cell>
          <cell r="D6659" t="str">
            <v>Each</v>
          </cell>
          <cell r="E6659" t="str">
            <v>29-173</v>
          </cell>
          <cell r="F6659">
            <v>3690</v>
          </cell>
        </row>
        <row r="6660">
          <cell r="A6660" t="str">
            <v>29-174</v>
          </cell>
          <cell r="B6660" t="str">
            <v xml:space="preserve">Same as item 29-167 but 24” (600 mm). </v>
          </cell>
          <cell r="D6660" t="str">
            <v>Each</v>
          </cell>
          <cell r="E6660" t="str">
            <v>29-174</v>
          </cell>
          <cell r="F6660">
            <v>4060</v>
          </cell>
        </row>
        <row r="6661">
          <cell r="A6661" t="str">
            <v>29-175</v>
          </cell>
          <cell r="B6661" t="str">
            <v>Exhaust Fan, metal body 12” (300 mm) CLIMAX fan.</v>
          </cell>
          <cell r="D6661" t="str">
            <v>Each</v>
          </cell>
          <cell r="E6661" t="str">
            <v>29-175</v>
          </cell>
          <cell r="F6661">
            <v>2350</v>
          </cell>
        </row>
        <row r="6662">
          <cell r="A6662" t="str">
            <v>29-176</v>
          </cell>
          <cell r="B6662" t="str">
            <v>Same as item 29-175 but 16” (400 mm).</v>
          </cell>
          <cell r="D6662" t="str">
            <v>Each</v>
          </cell>
          <cell r="E6662" t="str">
            <v>29-176</v>
          </cell>
          <cell r="F6662">
            <v>2800</v>
          </cell>
        </row>
        <row r="6663">
          <cell r="A6663" t="str">
            <v>29-177</v>
          </cell>
          <cell r="B6663" t="str">
            <v>Same as item 29-175 but 18” (450 mm).</v>
          </cell>
          <cell r="D6663" t="str">
            <v>Each</v>
          </cell>
          <cell r="E6663" t="str">
            <v>29-177</v>
          </cell>
          <cell r="F6663">
            <v>3100</v>
          </cell>
        </row>
        <row r="6664">
          <cell r="A6664" t="str">
            <v>29-178</v>
          </cell>
          <cell r="B6664" t="str">
            <v>Same as item 29-175 but 24” (600 mm).</v>
          </cell>
          <cell r="D6664" t="str">
            <v>Each</v>
          </cell>
          <cell r="E6664" t="str">
            <v>29-178</v>
          </cell>
          <cell r="F6664">
            <v>4100</v>
          </cell>
        </row>
        <row r="6665">
          <cell r="A6665" t="str">
            <v>29-179</v>
          </cell>
          <cell r="B6665" t="str">
            <v>Exhaust Fan metal 8" (200 mm) Super Asia</v>
          </cell>
          <cell r="D6665" t="str">
            <v>Each</v>
          </cell>
          <cell r="E6665" t="str">
            <v>29-179</v>
          </cell>
          <cell r="F6665">
            <v>1630</v>
          </cell>
        </row>
        <row r="6666">
          <cell r="A6666" t="str">
            <v>29-180</v>
          </cell>
          <cell r="B6666" t="str">
            <v xml:space="preserve">Same as item 29-179 but 10” (250 mm). </v>
          </cell>
          <cell r="D6666" t="str">
            <v>Each</v>
          </cell>
          <cell r="E6666" t="str">
            <v>29-180</v>
          </cell>
          <cell r="F6666">
            <v>1810</v>
          </cell>
        </row>
        <row r="6667">
          <cell r="A6667" t="str">
            <v>29-181</v>
          </cell>
          <cell r="B6667" t="str">
            <v xml:space="preserve">Same as item 29-179 but 12” (300 mm). </v>
          </cell>
          <cell r="D6667" t="str">
            <v>Each</v>
          </cell>
          <cell r="E6667" t="str">
            <v>29-181</v>
          </cell>
          <cell r="F6667">
            <v>1980</v>
          </cell>
        </row>
        <row r="6668">
          <cell r="A6668" t="str">
            <v>29-182</v>
          </cell>
          <cell r="B6668" t="str">
            <v xml:space="preserve">Same as item 29-179 but 16” (400 mm). </v>
          </cell>
          <cell r="D6668" t="str">
            <v>Each</v>
          </cell>
          <cell r="E6668" t="str">
            <v>29-182</v>
          </cell>
          <cell r="F6668">
            <v>2985</v>
          </cell>
        </row>
        <row r="6669">
          <cell r="A6669" t="str">
            <v>29-183</v>
          </cell>
          <cell r="B6669" t="str">
            <v xml:space="preserve">Same as item 29-179 but 18” (450 mm). </v>
          </cell>
          <cell r="D6669" t="str">
            <v>Each</v>
          </cell>
          <cell r="E6669" t="str">
            <v>29-183</v>
          </cell>
          <cell r="F6669">
            <v>3145</v>
          </cell>
        </row>
        <row r="6670">
          <cell r="A6670" t="str">
            <v>29-184</v>
          </cell>
          <cell r="B6670" t="str">
            <v xml:space="preserve">Same as item 29-179 but 24” (600 mm). </v>
          </cell>
          <cell r="D6670" t="str">
            <v>Each</v>
          </cell>
          <cell r="E6670" t="str">
            <v>29-184</v>
          </cell>
          <cell r="F6670">
            <v>3870</v>
          </cell>
        </row>
        <row r="6671">
          <cell r="A6671" t="str">
            <v>29-185</v>
          </cell>
          <cell r="B6671" t="str">
            <v>Exhaust Fan 8” (200 mm) Capacitor with shutter / grill plastic body single action (Pak Fan).</v>
          </cell>
          <cell r="D6671" t="str">
            <v>Each</v>
          </cell>
          <cell r="E6671" t="str">
            <v>29-185</v>
          </cell>
          <cell r="F6671">
            <v>1920</v>
          </cell>
        </row>
        <row r="6672">
          <cell r="A6672" t="str">
            <v>29-186</v>
          </cell>
          <cell r="B6672" t="str">
            <v>Same as item 29-185 but 10” (250 mm).</v>
          </cell>
          <cell r="D6672" t="str">
            <v>Each</v>
          </cell>
          <cell r="E6672" t="str">
            <v>29-186</v>
          </cell>
          <cell r="F6672">
            <v>2000</v>
          </cell>
        </row>
        <row r="6673">
          <cell r="A6673" t="str">
            <v>29-187</v>
          </cell>
          <cell r="B6673" t="str">
            <v>Same as item 29-185 but 12” (300 mm).</v>
          </cell>
          <cell r="D6673" t="str">
            <v>Each</v>
          </cell>
          <cell r="E6673" t="str">
            <v>29-187</v>
          </cell>
          <cell r="F6673">
            <v>2230</v>
          </cell>
        </row>
        <row r="6674">
          <cell r="A6674" t="str">
            <v>29-188</v>
          </cell>
          <cell r="B6674" t="str">
            <v>Exhaust Fan 8” (200 mm) Capacitor with shutter / grill plastic body single action (Super Asia).</v>
          </cell>
          <cell r="D6674" t="str">
            <v>Each</v>
          </cell>
          <cell r="E6674" t="str">
            <v>29-188</v>
          </cell>
          <cell r="F6674">
            <v>1770</v>
          </cell>
        </row>
        <row r="6675">
          <cell r="A6675" t="str">
            <v>29-189</v>
          </cell>
          <cell r="B6675" t="str">
            <v>Same as item 29-188 but 10” (250 mm).</v>
          </cell>
          <cell r="D6675" t="str">
            <v>Each</v>
          </cell>
          <cell r="E6675" t="str">
            <v>29-189</v>
          </cell>
          <cell r="F6675">
            <v>1835</v>
          </cell>
        </row>
        <row r="6676">
          <cell r="A6676" t="str">
            <v>29-190</v>
          </cell>
          <cell r="B6676" t="str">
            <v>Same as item 29-188 but 12” (300 mm).</v>
          </cell>
          <cell r="D6676" t="str">
            <v>Each</v>
          </cell>
          <cell r="E6676" t="str">
            <v>29-190</v>
          </cell>
          <cell r="F6676">
            <v>2025</v>
          </cell>
        </row>
        <row r="6677">
          <cell r="A6677" t="str">
            <v>29-191</v>
          </cell>
          <cell r="B6677" t="str">
            <v>Exhaust Fan 8” (200 mm) Capacitor with shutter/grill plastic body single action (GFC Fan).</v>
          </cell>
          <cell r="D6677" t="str">
            <v>Each</v>
          </cell>
          <cell r="E6677" t="str">
            <v>29-191</v>
          </cell>
          <cell r="F6677">
            <v>2095</v>
          </cell>
        </row>
        <row r="6678">
          <cell r="A6678" t="str">
            <v>29-192</v>
          </cell>
          <cell r="B6678" t="str">
            <v xml:space="preserve">Same as item 29-191 but 10” (250 mm). </v>
          </cell>
          <cell r="D6678" t="str">
            <v>Each</v>
          </cell>
          <cell r="E6678" t="str">
            <v>29-192</v>
          </cell>
          <cell r="F6678">
            <v>2175</v>
          </cell>
        </row>
        <row r="6679">
          <cell r="A6679" t="str">
            <v>29-193</v>
          </cell>
          <cell r="B6679" t="str">
            <v xml:space="preserve">Same as item 29-191 but 12” (300 mm). </v>
          </cell>
          <cell r="D6679" t="str">
            <v>Each</v>
          </cell>
          <cell r="E6679" t="str">
            <v>29-193</v>
          </cell>
          <cell r="F6679">
            <v>2405</v>
          </cell>
        </row>
        <row r="6680">
          <cell r="A6680" t="str">
            <v>29-194</v>
          </cell>
          <cell r="B6680" t="str">
            <v>Exhaust Fan plastic body capacitor with grill/shutter 8” (200 mm) double action 200mm (CLIMAX FAN).</v>
          </cell>
          <cell r="D6680" t="str">
            <v>Each</v>
          </cell>
          <cell r="E6680" t="str">
            <v>29-194</v>
          </cell>
          <cell r="F6680">
            <v>1900</v>
          </cell>
        </row>
        <row r="6681">
          <cell r="A6681" t="str">
            <v>29-195</v>
          </cell>
          <cell r="B6681" t="str">
            <v>Same as item 29-194 but 10”( 250 mm).</v>
          </cell>
          <cell r="D6681" t="str">
            <v>Each</v>
          </cell>
          <cell r="E6681" t="str">
            <v>29-195</v>
          </cell>
          <cell r="F6681">
            <v>2000</v>
          </cell>
        </row>
        <row r="6682">
          <cell r="A6682" t="str">
            <v>29-196</v>
          </cell>
          <cell r="B6682" t="str">
            <v xml:space="preserve">Same as item 29-194 but 12”( 300 mm). </v>
          </cell>
          <cell r="D6682" t="str">
            <v>Each</v>
          </cell>
          <cell r="E6682" t="str">
            <v>29-196</v>
          </cell>
          <cell r="F6682">
            <v>2100</v>
          </cell>
        </row>
        <row r="6683">
          <cell r="A6683" t="str">
            <v>29-197</v>
          </cell>
          <cell r="B6683" t="str">
            <v>Exhaust Fan plastic body capacitor with grill/shutter 8” (200mm) double action 200mm Royal FAN.</v>
          </cell>
          <cell r="D6683" t="str">
            <v>Each</v>
          </cell>
          <cell r="E6683" t="str">
            <v>29-197</v>
          </cell>
          <cell r="F6683">
            <v>2170</v>
          </cell>
        </row>
        <row r="6684">
          <cell r="A6684" t="str">
            <v>29-198</v>
          </cell>
          <cell r="B6684" t="str">
            <v xml:space="preserve">Same as item 29-197 but 10” (250 mm). </v>
          </cell>
          <cell r="D6684" t="str">
            <v>Each</v>
          </cell>
          <cell r="E6684" t="str">
            <v>29-198</v>
          </cell>
          <cell r="F6684">
            <v>2250</v>
          </cell>
        </row>
        <row r="6685">
          <cell r="A6685" t="str">
            <v>29-199</v>
          </cell>
          <cell r="B6685" t="str">
            <v xml:space="preserve">Same as item 29-197 but 12” (300 mm). </v>
          </cell>
          <cell r="D6685" t="str">
            <v>Each</v>
          </cell>
          <cell r="E6685" t="str">
            <v>29-199</v>
          </cell>
          <cell r="F6685">
            <v>2510</v>
          </cell>
        </row>
        <row r="6686">
          <cell r="A6686" t="str">
            <v>29-200</v>
          </cell>
          <cell r="B6686" t="str">
            <v>Exhaust Fan plastic body capacitor with grill/shutter 8” double action 200mm, PAK fan.</v>
          </cell>
          <cell r="D6686" t="str">
            <v>Each</v>
          </cell>
          <cell r="E6686" t="str">
            <v>29-200</v>
          </cell>
          <cell r="F6686">
            <v>1995</v>
          </cell>
        </row>
        <row r="6687">
          <cell r="A6687" t="str">
            <v>29-201</v>
          </cell>
          <cell r="B6687" t="str">
            <v xml:space="preserve">Same as item 29-200 but 10”(250 mm). </v>
          </cell>
          <cell r="D6687" t="str">
            <v>Each</v>
          </cell>
          <cell r="E6687" t="str">
            <v>29-201</v>
          </cell>
          <cell r="F6687">
            <v>2080</v>
          </cell>
        </row>
        <row r="6688">
          <cell r="A6688" t="str">
            <v>29-202</v>
          </cell>
          <cell r="B6688" t="str">
            <v>Same as item 29-200 but 12” (300 mm).</v>
          </cell>
          <cell r="D6688" t="str">
            <v>Each</v>
          </cell>
          <cell r="E6688" t="str">
            <v>29-202</v>
          </cell>
          <cell r="F6688">
            <v>2340</v>
          </cell>
        </row>
        <row r="6689">
          <cell r="A6689" t="str">
            <v>29-203</v>
          </cell>
          <cell r="B6689" t="str">
            <v>Exhaust Fan plastic body capacitor with grill / shutter 8” double action 200mm, GFC fan.</v>
          </cell>
          <cell r="D6689" t="str">
            <v>Each</v>
          </cell>
          <cell r="E6689" t="str">
            <v>29-203</v>
          </cell>
          <cell r="F6689">
            <v>2175</v>
          </cell>
        </row>
        <row r="6690">
          <cell r="A6690" t="str">
            <v>29-204</v>
          </cell>
          <cell r="B6690" t="str">
            <v>Same as item 29-203 but 10” (250 mm).</v>
          </cell>
          <cell r="D6690" t="str">
            <v>Each</v>
          </cell>
          <cell r="E6690" t="str">
            <v>29-204</v>
          </cell>
          <cell r="F6690">
            <v>2255</v>
          </cell>
        </row>
        <row r="6691">
          <cell r="A6691" t="str">
            <v>29-205</v>
          </cell>
          <cell r="B6691" t="str">
            <v>Same as item 29-203 but 12” (300 mm).</v>
          </cell>
          <cell r="D6691" t="str">
            <v>Each</v>
          </cell>
          <cell r="E6691" t="str">
            <v>29-205</v>
          </cell>
          <cell r="F6691">
            <v>2255</v>
          </cell>
        </row>
        <row r="6692">
          <cell r="A6692" t="str">
            <v>29-206</v>
          </cell>
          <cell r="B6692" t="str">
            <v>Exhaust Fan plastic body capacitor with grill / shutter 8” double action 200mm  Super Asia Fan.</v>
          </cell>
          <cell r="D6692" t="str">
            <v>Each</v>
          </cell>
          <cell r="E6692" t="str">
            <v>29-206</v>
          </cell>
          <cell r="F6692">
            <v>1875</v>
          </cell>
        </row>
        <row r="6693">
          <cell r="A6693" t="str">
            <v>29-207</v>
          </cell>
          <cell r="B6693" t="str">
            <v>Same as item 29-206 but 10” (250 mm).</v>
          </cell>
          <cell r="D6693" t="str">
            <v>Each</v>
          </cell>
          <cell r="E6693" t="str">
            <v>29-207</v>
          </cell>
          <cell r="F6693">
            <v>1945</v>
          </cell>
        </row>
        <row r="6694">
          <cell r="A6694" t="str">
            <v>29-208</v>
          </cell>
          <cell r="B6694" t="str">
            <v>Same as item 29-206 but 12” (300 mm).</v>
          </cell>
          <cell r="D6694" t="str">
            <v>Each</v>
          </cell>
          <cell r="E6694" t="str">
            <v>29-208</v>
          </cell>
          <cell r="F6694">
            <v>2160</v>
          </cell>
        </row>
        <row r="6695">
          <cell r="B6695" t="str">
            <v>Wall Bracket Fan</v>
          </cell>
        </row>
        <row r="6696">
          <cell r="A6696" t="str">
            <v>29-209</v>
          </cell>
          <cell r="B6696" t="str">
            <v>Wall Bracket Fan Fancy plastic body, 18” (450 mm) CLIMAX fan.</v>
          </cell>
          <cell r="D6696" t="str">
            <v>Each</v>
          </cell>
          <cell r="E6696" t="str">
            <v>29-209</v>
          </cell>
          <cell r="F6696">
            <v>3300</v>
          </cell>
        </row>
        <row r="6697">
          <cell r="A6697" t="str">
            <v>29-210</v>
          </cell>
          <cell r="B6697" t="str">
            <v>Wall Bracket Fan Fancy plastic body, 12” (300 mm) Royal fan.</v>
          </cell>
          <cell r="D6697" t="str">
            <v>Each</v>
          </cell>
          <cell r="E6697" t="str">
            <v>29-210</v>
          </cell>
          <cell r="F6697">
            <v>3165</v>
          </cell>
        </row>
        <row r="6698">
          <cell r="A6698" t="str">
            <v>29-211</v>
          </cell>
          <cell r="B6698" t="str">
            <v xml:space="preserve">Same as item 29-210 but 16” (400 mm). </v>
          </cell>
          <cell r="D6698" t="str">
            <v>Each</v>
          </cell>
          <cell r="E6698" t="str">
            <v>29-211</v>
          </cell>
          <cell r="F6698">
            <v>3240</v>
          </cell>
        </row>
        <row r="6699">
          <cell r="A6699" t="str">
            <v>29-212</v>
          </cell>
          <cell r="B6699" t="str">
            <v xml:space="preserve">Same as item 29-210 but 18” (450 mm). </v>
          </cell>
          <cell r="D6699" t="str">
            <v>Each</v>
          </cell>
          <cell r="E6699" t="str">
            <v>29-212</v>
          </cell>
          <cell r="F6699">
            <v>3660</v>
          </cell>
        </row>
        <row r="6700">
          <cell r="A6700" t="str">
            <v>29-213</v>
          </cell>
          <cell r="B6700" t="str">
            <v>Wall Bracket Fan Fancy plastic body, 12” (300 mm) GFC fan.</v>
          </cell>
          <cell r="D6700" t="str">
            <v>Each</v>
          </cell>
          <cell r="E6700" t="str">
            <v>29-213</v>
          </cell>
          <cell r="F6700">
            <v>2500</v>
          </cell>
        </row>
        <row r="6701">
          <cell r="A6701" t="str">
            <v>29-214</v>
          </cell>
          <cell r="B6701" t="str">
            <v>Same as item 29-213 but 14” (350 mm).</v>
          </cell>
          <cell r="D6701" t="str">
            <v>Each</v>
          </cell>
          <cell r="E6701" t="str">
            <v>29-214</v>
          </cell>
          <cell r="F6701">
            <v>2550</v>
          </cell>
        </row>
        <row r="6702">
          <cell r="A6702" t="str">
            <v>29-215</v>
          </cell>
          <cell r="B6702" t="str">
            <v>Same as item 29-213 but 16” (400 mm).</v>
          </cell>
          <cell r="D6702" t="str">
            <v>Each</v>
          </cell>
          <cell r="E6702" t="str">
            <v>29-215</v>
          </cell>
          <cell r="F6702">
            <v>3135</v>
          </cell>
        </row>
        <row r="6703">
          <cell r="A6703" t="str">
            <v>29-216</v>
          </cell>
          <cell r="B6703" t="str">
            <v xml:space="preserve">Same as item 29-213 but 18” (450 mm) </v>
          </cell>
          <cell r="D6703" t="str">
            <v>Each</v>
          </cell>
          <cell r="E6703" t="str">
            <v>29-216</v>
          </cell>
          <cell r="F6703">
            <v>3220</v>
          </cell>
        </row>
        <row r="6704">
          <cell r="A6704" t="str">
            <v>29-217</v>
          </cell>
          <cell r="B6704" t="str">
            <v>Wall Bracket Fan Fancy plastic body, 12” (300 mm) PAK fan.</v>
          </cell>
          <cell r="D6704" t="str">
            <v>Each</v>
          </cell>
          <cell r="E6704" t="str">
            <v>29-217</v>
          </cell>
          <cell r="F6704">
            <v>2275</v>
          </cell>
        </row>
        <row r="6705">
          <cell r="A6705" t="str">
            <v>29-218</v>
          </cell>
          <cell r="B6705" t="str">
            <v xml:space="preserve">Same as item 29-217 but 14” (350 mm). </v>
          </cell>
          <cell r="D6705" t="str">
            <v>Each</v>
          </cell>
          <cell r="E6705" t="str">
            <v>29-218</v>
          </cell>
          <cell r="F6705">
            <v>2835</v>
          </cell>
        </row>
        <row r="6706">
          <cell r="A6706" t="str">
            <v>29-219</v>
          </cell>
          <cell r="B6706" t="str">
            <v xml:space="preserve">Same as item 29-217 but 16” (400 mm). </v>
          </cell>
          <cell r="D6706" t="str">
            <v>Each</v>
          </cell>
          <cell r="E6706" t="str">
            <v>29-219</v>
          </cell>
          <cell r="F6706">
            <v>2915</v>
          </cell>
        </row>
        <row r="6707">
          <cell r="A6707" t="str">
            <v>29-220</v>
          </cell>
          <cell r="B6707" t="str">
            <v>Same as item 29-217 but 18” (450 mm).</v>
          </cell>
          <cell r="D6707" t="str">
            <v>Each</v>
          </cell>
          <cell r="E6707" t="str">
            <v>29-220</v>
          </cell>
          <cell r="F6707">
            <v>2995</v>
          </cell>
        </row>
        <row r="6708">
          <cell r="A6708" t="str">
            <v>29-221</v>
          </cell>
          <cell r="B6708" t="str">
            <v>Wall Bracket Fan Fancy plastic body, 18” (450 mm) Super Asia fan.</v>
          </cell>
          <cell r="D6708" t="str">
            <v>Each</v>
          </cell>
          <cell r="E6708" t="str">
            <v>29-221</v>
          </cell>
          <cell r="F6708">
            <v>2875</v>
          </cell>
        </row>
        <row r="6709">
          <cell r="A6709" t="str">
            <v>29-222</v>
          </cell>
          <cell r="B6709" t="str">
            <v>Circiomatic Fan deluxe w/o regulator, 14” ( 350 mm ) CLIMAX.</v>
          </cell>
          <cell r="D6709" t="str">
            <v>Each</v>
          </cell>
          <cell r="E6709" t="str">
            <v>29-222</v>
          </cell>
          <cell r="F6709">
            <v>4150</v>
          </cell>
        </row>
        <row r="6710">
          <cell r="A6710" t="str">
            <v>29-223</v>
          </cell>
          <cell r="B6710" t="str">
            <v>Circiomatic Fan deluxe w/o regulator, 16” (400 mm) YUNAS.</v>
          </cell>
          <cell r="D6710" t="str">
            <v>Each</v>
          </cell>
          <cell r="E6710" t="str">
            <v>29-223</v>
          </cell>
          <cell r="F6710">
            <v>2765</v>
          </cell>
        </row>
        <row r="6711">
          <cell r="A6711" t="str">
            <v>29-224</v>
          </cell>
          <cell r="B6711" t="str">
            <v>Same as item 28-214 but 18” (450 mm).</v>
          </cell>
          <cell r="D6711" t="str">
            <v>Each</v>
          </cell>
          <cell r="E6711" t="str">
            <v>29-224</v>
          </cell>
          <cell r="F6711">
            <v>2990</v>
          </cell>
        </row>
        <row r="6712">
          <cell r="A6712" t="str">
            <v>29-225</v>
          </cell>
          <cell r="B6712" t="str">
            <v>Circiomatic Fan 12” (300 mm) PAK fan.</v>
          </cell>
          <cell r="D6712" t="str">
            <v>Each</v>
          </cell>
          <cell r="E6712" t="str">
            <v>29-225</v>
          </cell>
          <cell r="F6712">
            <v>2575</v>
          </cell>
        </row>
        <row r="6713">
          <cell r="A6713" t="str">
            <v>29-226</v>
          </cell>
          <cell r="B6713" t="str">
            <v>Same as item 29-225 but 14”(350 mm).</v>
          </cell>
          <cell r="D6713" t="str">
            <v>Each</v>
          </cell>
          <cell r="E6713" t="str">
            <v>29-226</v>
          </cell>
          <cell r="F6713">
            <v>2845</v>
          </cell>
        </row>
        <row r="6714">
          <cell r="A6714" t="str">
            <v>29-227</v>
          </cell>
          <cell r="B6714" t="str">
            <v>Same as item 29-225 but 16”(400 mm).</v>
          </cell>
          <cell r="D6714" t="str">
            <v>Each</v>
          </cell>
          <cell r="E6714" t="str">
            <v>29-227</v>
          </cell>
          <cell r="F6714">
            <v>3045</v>
          </cell>
        </row>
        <row r="6715">
          <cell r="A6715" t="str">
            <v>29-228</v>
          </cell>
          <cell r="B6715" t="str">
            <v>Same as item 29-225 but 18” (450mm).</v>
          </cell>
          <cell r="D6715" t="str">
            <v>Each</v>
          </cell>
          <cell r="E6715" t="str">
            <v>29-228</v>
          </cell>
          <cell r="F6715">
            <v>3185</v>
          </cell>
        </row>
        <row r="6716">
          <cell r="A6716" t="str">
            <v>29-229</v>
          </cell>
          <cell r="B6716" t="str">
            <v>Circiomatic Fan deluxe w/o regulator, 16” (400 mm) GFC fan.</v>
          </cell>
          <cell r="D6716" t="str">
            <v>Each</v>
          </cell>
          <cell r="E6716" t="str">
            <v>29-229</v>
          </cell>
          <cell r="F6716">
            <v>3290</v>
          </cell>
        </row>
        <row r="6717">
          <cell r="A6717" t="str">
            <v>29-230</v>
          </cell>
          <cell r="B6717" t="str">
            <v xml:space="preserve">Same as item 28-229 but 18”(450 mm). </v>
          </cell>
          <cell r="D6717" t="str">
            <v>Each</v>
          </cell>
          <cell r="E6717" t="str">
            <v>29-230</v>
          </cell>
          <cell r="F6717">
            <v>3370</v>
          </cell>
        </row>
        <row r="6718">
          <cell r="B6718" t="str">
            <v xml:space="preserve">Pedestal Fan </v>
          </cell>
        </row>
        <row r="6719">
          <cell r="A6719" t="str">
            <v>29-231</v>
          </cell>
          <cell r="B6719" t="str">
            <v xml:space="preserve">Pedestal Fan deluxe 20” Royal Fan. </v>
          </cell>
          <cell r="D6719" t="str">
            <v>Each</v>
          </cell>
          <cell r="E6719" t="str">
            <v>29-231</v>
          </cell>
          <cell r="F6719">
            <v>4180</v>
          </cell>
        </row>
        <row r="6720">
          <cell r="A6720" t="str">
            <v>29-232</v>
          </cell>
          <cell r="B6720" t="str">
            <v>Same as item 29-231, but 22”.</v>
          </cell>
          <cell r="D6720" t="str">
            <v>Each</v>
          </cell>
          <cell r="E6720" t="str">
            <v>29-232</v>
          </cell>
          <cell r="F6720">
            <v>5010</v>
          </cell>
        </row>
        <row r="6721">
          <cell r="A6721" t="str">
            <v>29-233</v>
          </cell>
          <cell r="B6721" t="str">
            <v xml:space="preserve">Same as item 29-231, but 24”. </v>
          </cell>
          <cell r="D6721" t="str">
            <v>Each</v>
          </cell>
          <cell r="E6721" t="str">
            <v>29-233</v>
          </cell>
          <cell r="F6721">
            <v>5510</v>
          </cell>
        </row>
        <row r="6722">
          <cell r="A6722" t="str">
            <v>29-234</v>
          </cell>
          <cell r="B6722" t="str">
            <v xml:space="preserve">Same as item 29-231, but 26”. </v>
          </cell>
          <cell r="D6722" t="str">
            <v>Each</v>
          </cell>
          <cell r="E6722" t="str">
            <v>29-234</v>
          </cell>
          <cell r="F6722">
            <v>6580</v>
          </cell>
        </row>
        <row r="6723">
          <cell r="A6723" t="str">
            <v>29-235</v>
          </cell>
          <cell r="B6723" t="str">
            <v xml:space="preserve">Same as item 29-231, but 30”. </v>
          </cell>
          <cell r="D6723" t="str">
            <v>Each</v>
          </cell>
          <cell r="E6723" t="str">
            <v>29-235</v>
          </cell>
          <cell r="F6723">
            <v>6945</v>
          </cell>
        </row>
        <row r="6724">
          <cell r="A6724" t="str">
            <v>29-236</v>
          </cell>
          <cell r="B6724" t="str">
            <v>Pedestal Fan deluxe 20” PAK Fan.</v>
          </cell>
          <cell r="D6724" t="str">
            <v>Each</v>
          </cell>
          <cell r="E6724" t="str">
            <v>29-236</v>
          </cell>
          <cell r="F6724">
            <v>4610</v>
          </cell>
        </row>
        <row r="6725">
          <cell r="A6725" t="str">
            <v>29-237</v>
          </cell>
          <cell r="B6725" t="str">
            <v>Same as item 29-236, but 22”.</v>
          </cell>
          <cell r="D6725" t="str">
            <v>Each</v>
          </cell>
          <cell r="E6725" t="str">
            <v>29-237</v>
          </cell>
          <cell r="F6725">
            <v>4710</v>
          </cell>
        </row>
        <row r="6726">
          <cell r="A6726" t="str">
            <v>29-238</v>
          </cell>
          <cell r="B6726" t="str">
            <v>Same as item 29-236, but 24”.</v>
          </cell>
          <cell r="D6726" t="str">
            <v>Each</v>
          </cell>
          <cell r="E6726" t="str">
            <v>29-238</v>
          </cell>
          <cell r="F6726">
            <v>5060</v>
          </cell>
        </row>
        <row r="6727">
          <cell r="A6727" t="str">
            <v>29-239</v>
          </cell>
          <cell r="B6727" t="str">
            <v>Same as item 29-236, but 26”.</v>
          </cell>
          <cell r="D6727" t="str">
            <v>Each</v>
          </cell>
          <cell r="E6727" t="str">
            <v>29-239</v>
          </cell>
          <cell r="F6727">
            <v>6180</v>
          </cell>
        </row>
        <row r="6728">
          <cell r="A6728" t="str">
            <v>29-240</v>
          </cell>
          <cell r="B6728" t="str">
            <v>Same as item 29-236, but 30”.</v>
          </cell>
          <cell r="D6728" t="str">
            <v>Each</v>
          </cell>
          <cell r="E6728" t="str">
            <v>29-240</v>
          </cell>
          <cell r="F6728">
            <v>6545</v>
          </cell>
        </row>
        <row r="6729">
          <cell r="A6729" t="str">
            <v>29-241</v>
          </cell>
          <cell r="B6729" t="str">
            <v>Pedestal Fan deluxe 20” GFC Fan.</v>
          </cell>
          <cell r="D6729" t="str">
            <v>Each</v>
          </cell>
          <cell r="E6729" t="str">
            <v>29-241</v>
          </cell>
          <cell r="F6729">
            <v>4950</v>
          </cell>
        </row>
        <row r="6730">
          <cell r="A6730" t="str">
            <v>29-242</v>
          </cell>
          <cell r="B6730" t="str">
            <v>Same as item 29-241, but 22”.</v>
          </cell>
          <cell r="D6730" t="str">
            <v>Each</v>
          </cell>
          <cell r="E6730" t="str">
            <v>29-242</v>
          </cell>
          <cell r="F6730">
            <v>5020</v>
          </cell>
        </row>
        <row r="6731">
          <cell r="A6731" t="str">
            <v>29-243</v>
          </cell>
          <cell r="B6731" t="str">
            <v>Same as item 29-241, but 24”.</v>
          </cell>
          <cell r="D6731" t="str">
            <v>Each</v>
          </cell>
          <cell r="E6731" t="str">
            <v>29-243</v>
          </cell>
          <cell r="F6731">
            <v>5195</v>
          </cell>
        </row>
        <row r="6732">
          <cell r="A6732" t="str">
            <v>29-244</v>
          </cell>
          <cell r="B6732" t="str">
            <v>Same as item 29-241, but 26”.</v>
          </cell>
          <cell r="D6732" t="str">
            <v>Each</v>
          </cell>
          <cell r="E6732" t="str">
            <v>29-244</v>
          </cell>
          <cell r="F6732">
            <v>6500</v>
          </cell>
        </row>
        <row r="6733">
          <cell r="A6733" t="str">
            <v>29-245</v>
          </cell>
          <cell r="B6733" t="str">
            <v>Same as item 29-241, but 30”.</v>
          </cell>
          <cell r="D6733" t="str">
            <v>Each</v>
          </cell>
          <cell r="E6733" t="str">
            <v>29-245</v>
          </cell>
          <cell r="F6733">
            <v>7650</v>
          </cell>
        </row>
        <row r="6734">
          <cell r="A6734" t="str">
            <v>29-246</v>
          </cell>
          <cell r="B6734" t="str">
            <v>Pedestal Fan deluxe 22” CLIMAX Fan.</v>
          </cell>
          <cell r="D6734" t="str">
            <v>Each</v>
          </cell>
          <cell r="E6734" t="str">
            <v>29-246</v>
          </cell>
          <cell r="F6734">
            <v>4300</v>
          </cell>
        </row>
        <row r="6735">
          <cell r="A6735" t="str">
            <v>29-247</v>
          </cell>
          <cell r="B6735" t="str">
            <v>Pedestal Fan deluxe 18” Super Asia</v>
          </cell>
          <cell r="D6735" t="str">
            <v>Each</v>
          </cell>
          <cell r="E6735" t="str">
            <v>29-247</v>
          </cell>
          <cell r="F6735">
            <v>3585</v>
          </cell>
        </row>
        <row r="6736">
          <cell r="A6736" t="str">
            <v>29-248</v>
          </cell>
          <cell r="B6736" t="str">
            <v>Same as item 29-247, but 22”.</v>
          </cell>
          <cell r="D6736" t="str">
            <v>Each</v>
          </cell>
          <cell r="E6736" t="str">
            <v>29-248</v>
          </cell>
          <cell r="F6736">
            <v>3915</v>
          </cell>
        </row>
        <row r="6737">
          <cell r="A6737" t="str">
            <v>29-249</v>
          </cell>
          <cell r="B6737" t="str">
            <v>Same as item 29-247, but 22”.</v>
          </cell>
          <cell r="D6737" t="str">
            <v>Each</v>
          </cell>
          <cell r="E6737" t="str">
            <v>29-249</v>
          </cell>
          <cell r="F6737">
            <v>4560</v>
          </cell>
        </row>
        <row r="6738">
          <cell r="A6738" t="str">
            <v>29-250</v>
          </cell>
          <cell r="B6738" t="str">
            <v>Same as item 29-247, but 24”.</v>
          </cell>
          <cell r="D6738" t="str">
            <v>Each</v>
          </cell>
          <cell r="E6738" t="str">
            <v>29-250</v>
          </cell>
          <cell r="F6738">
            <v>4650</v>
          </cell>
        </row>
        <row r="6739">
          <cell r="A6739" t="str">
            <v>29-251</v>
          </cell>
          <cell r="B6739" t="str">
            <v>Same as item 29-247, but 26”.</v>
          </cell>
          <cell r="D6739" t="str">
            <v>Each</v>
          </cell>
          <cell r="E6739" t="str">
            <v>29-251</v>
          </cell>
          <cell r="F6739">
            <v>5580</v>
          </cell>
        </row>
        <row r="6740">
          <cell r="A6740" t="str">
            <v>29-252</v>
          </cell>
          <cell r="B6740" t="str">
            <v>Same as item 29-247, but 30”.</v>
          </cell>
          <cell r="D6740" t="str">
            <v>Each</v>
          </cell>
          <cell r="E6740" t="str">
            <v>29-252</v>
          </cell>
          <cell r="F6740">
            <v>6285</v>
          </cell>
        </row>
        <row r="6741">
          <cell r="B6741" t="str">
            <v>Energy Saver Bulbs</v>
          </cell>
        </row>
        <row r="6742">
          <cell r="A6742" t="str">
            <v>29-253</v>
          </cell>
          <cell r="B6742" t="str">
            <v>Energy saver, Plain, 14 W.</v>
          </cell>
          <cell r="D6742" t="str">
            <v>Each</v>
          </cell>
          <cell r="E6742" t="str">
            <v>29-253</v>
          </cell>
          <cell r="F6742">
            <v>150</v>
          </cell>
        </row>
        <row r="6743">
          <cell r="A6743" t="str">
            <v>29-254</v>
          </cell>
          <cell r="B6743" t="str">
            <v>Same as item 29-253, but 18 W.</v>
          </cell>
          <cell r="D6743" t="str">
            <v>Each</v>
          </cell>
          <cell r="E6743" t="str">
            <v>29-254</v>
          </cell>
          <cell r="F6743">
            <v>195</v>
          </cell>
        </row>
        <row r="6744">
          <cell r="A6744" t="str">
            <v>29-255</v>
          </cell>
          <cell r="B6744" t="str">
            <v>Same as item 29-253, but 23 W.</v>
          </cell>
          <cell r="D6744" t="str">
            <v>Each</v>
          </cell>
          <cell r="E6744" t="str">
            <v>29-255</v>
          </cell>
          <cell r="F6744">
            <v>200</v>
          </cell>
        </row>
        <row r="6745">
          <cell r="A6745" t="str">
            <v>29-256</v>
          </cell>
          <cell r="B6745" t="str">
            <v>Energy saver ,Full Spiral, 11 W.</v>
          </cell>
          <cell r="D6745" t="str">
            <v>Each</v>
          </cell>
          <cell r="E6745" t="str">
            <v>29-256</v>
          </cell>
          <cell r="F6745">
            <v>180</v>
          </cell>
        </row>
        <row r="6746">
          <cell r="A6746" t="str">
            <v>29-257</v>
          </cell>
          <cell r="B6746" t="str">
            <v>Same as item 29-256, but 15 W.</v>
          </cell>
          <cell r="D6746" t="str">
            <v>Each</v>
          </cell>
          <cell r="E6746" t="str">
            <v>29-257</v>
          </cell>
          <cell r="F6746">
            <v>185</v>
          </cell>
        </row>
        <row r="6747">
          <cell r="A6747" t="str">
            <v>29-258</v>
          </cell>
          <cell r="B6747" t="str">
            <v>Same as item 29-256, but 20 W.</v>
          </cell>
          <cell r="D6747" t="str">
            <v>Each</v>
          </cell>
          <cell r="E6747" t="str">
            <v>29-258</v>
          </cell>
          <cell r="F6747">
            <v>210</v>
          </cell>
        </row>
        <row r="6748">
          <cell r="A6748" t="str">
            <v>29-259</v>
          </cell>
          <cell r="B6748" t="str">
            <v>Same as item 29-256, but 23 W.</v>
          </cell>
          <cell r="D6748" t="str">
            <v>Each</v>
          </cell>
          <cell r="E6748" t="str">
            <v>29-259</v>
          </cell>
          <cell r="F6748">
            <v>220</v>
          </cell>
        </row>
        <row r="6749">
          <cell r="A6749" t="str">
            <v>29-260</v>
          </cell>
          <cell r="B6749" t="str">
            <v>Energy saver ,Spiral, 5,8 or 11 W.</v>
          </cell>
          <cell r="D6749" t="str">
            <v>Each</v>
          </cell>
          <cell r="E6749" t="str">
            <v>29-260</v>
          </cell>
          <cell r="F6749">
            <v>170</v>
          </cell>
        </row>
        <row r="6750">
          <cell r="B6750" t="str">
            <v>Electric Water Cooler</v>
          </cell>
        </row>
        <row r="6751">
          <cell r="A6751" t="str">
            <v>29-261</v>
          </cell>
          <cell r="B6751" t="str">
            <v>Electric Water Cooler 30 lit, TASFA Model TS-033.</v>
          </cell>
          <cell r="D6751" t="str">
            <v>Each</v>
          </cell>
          <cell r="E6751" t="str">
            <v>29-261</v>
          </cell>
          <cell r="F6751">
            <v>30600</v>
          </cell>
        </row>
        <row r="6752">
          <cell r="A6752" t="str">
            <v>29-262</v>
          </cell>
          <cell r="B6752" t="str">
            <v>Same as item 29-261, but 40 lit, Model TS-044.</v>
          </cell>
          <cell r="D6752" t="str">
            <v>Each</v>
          </cell>
          <cell r="E6752" t="str">
            <v>29-262</v>
          </cell>
          <cell r="F6752">
            <v>32400</v>
          </cell>
        </row>
        <row r="6753">
          <cell r="A6753" t="str">
            <v>29-263</v>
          </cell>
          <cell r="B6753" t="str">
            <v>Same as item 29-261, but 60 lit, Model TS-055.</v>
          </cell>
          <cell r="D6753" t="str">
            <v>Each</v>
          </cell>
          <cell r="E6753" t="str">
            <v>29-263</v>
          </cell>
          <cell r="F6753">
            <v>36000</v>
          </cell>
        </row>
        <row r="6754">
          <cell r="A6754" t="str">
            <v>29-264</v>
          </cell>
          <cell r="B6754" t="str">
            <v>Same as item 29-261, but 80 lit, Model TS-066.</v>
          </cell>
          <cell r="D6754" t="str">
            <v>Each</v>
          </cell>
          <cell r="E6754" t="str">
            <v>29-264</v>
          </cell>
          <cell r="F6754">
            <v>39600</v>
          </cell>
        </row>
        <row r="6755">
          <cell r="A6755" t="str">
            <v>29-265</v>
          </cell>
          <cell r="B6755" t="str">
            <v>Same as item 29-261, but 100 lit, Model TS-077.</v>
          </cell>
          <cell r="D6755" t="str">
            <v>Each</v>
          </cell>
          <cell r="E6755" t="str">
            <v>29-265</v>
          </cell>
          <cell r="F6755">
            <v>41400</v>
          </cell>
        </row>
        <row r="6756">
          <cell r="A6756" t="str">
            <v>29-266</v>
          </cell>
          <cell r="B6756" t="str">
            <v>Same as item 29-261, but 200 lit, Model TS-099.</v>
          </cell>
          <cell r="D6756" t="str">
            <v>Each</v>
          </cell>
          <cell r="E6756" t="str">
            <v>29-266</v>
          </cell>
          <cell r="F6756">
            <v>43200</v>
          </cell>
        </row>
        <row r="6757">
          <cell r="A6757" t="str">
            <v>29-267</v>
          </cell>
          <cell r="B6757" t="str">
            <v>Electric Water Cooler 35 lit Make NASGAS Model NC-35.</v>
          </cell>
          <cell r="D6757" t="str">
            <v>Each</v>
          </cell>
          <cell r="E6757" t="str">
            <v>29-267</v>
          </cell>
          <cell r="F6757">
            <v>31160</v>
          </cell>
        </row>
        <row r="6758">
          <cell r="A6758" t="str">
            <v>29-268</v>
          </cell>
          <cell r="B6758" t="str">
            <v>Same as item 29-267, but 40 lit, Model NC-65.</v>
          </cell>
          <cell r="D6758" t="str">
            <v>Each</v>
          </cell>
          <cell r="E6758" t="str">
            <v>29-268</v>
          </cell>
          <cell r="F6758">
            <v>34440</v>
          </cell>
        </row>
        <row r="6759">
          <cell r="A6759" t="str">
            <v>29-269</v>
          </cell>
          <cell r="B6759" t="str">
            <v>Electric Water Cooler, 25 lit, CORONA.</v>
          </cell>
          <cell r="D6759" t="str">
            <v>Each</v>
          </cell>
          <cell r="E6759" t="str">
            <v>29-269</v>
          </cell>
          <cell r="F6759">
            <v>32175</v>
          </cell>
        </row>
        <row r="6760">
          <cell r="A6760" t="str">
            <v>29-270</v>
          </cell>
          <cell r="B6760" t="str">
            <v>Same as item 29-269, but 45 lit.</v>
          </cell>
          <cell r="D6760" t="str">
            <v>Each</v>
          </cell>
          <cell r="E6760" t="str">
            <v>29-270</v>
          </cell>
          <cell r="F6760">
            <v>33345</v>
          </cell>
        </row>
        <row r="6761">
          <cell r="A6761" t="str">
            <v>29-271</v>
          </cell>
          <cell r="B6761" t="str">
            <v>Same as item 29-269, but 65 lit.</v>
          </cell>
          <cell r="D6761" t="str">
            <v>Each</v>
          </cell>
          <cell r="E6761" t="str">
            <v>29-271</v>
          </cell>
          <cell r="F6761">
            <v>36855</v>
          </cell>
        </row>
        <row r="6762">
          <cell r="A6762" t="str">
            <v>29-272</v>
          </cell>
          <cell r="B6762" t="str">
            <v>Same as item 29-269, but 80 lit.</v>
          </cell>
          <cell r="D6762" t="str">
            <v>Each</v>
          </cell>
          <cell r="E6762" t="str">
            <v>29-272</v>
          </cell>
          <cell r="F6762">
            <v>41535</v>
          </cell>
        </row>
        <row r="6763">
          <cell r="A6763" t="str">
            <v>29-273</v>
          </cell>
          <cell r="B6763" t="str">
            <v xml:space="preserve">Same as item 29-269, but 100 lit. </v>
          </cell>
          <cell r="D6763" t="str">
            <v>Each</v>
          </cell>
          <cell r="E6763" t="str">
            <v>29-273</v>
          </cell>
          <cell r="F6763">
            <v>57330</v>
          </cell>
        </row>
        <row r="6764">
          <cell r="A6764" t="str">
            <v>29-274</v>
          </cell>
          <cell r="B6764" t="str">
            <v>Same as item 29-269, but 125 lit.</v>
          </cell>
          <cell r="D6764" t="str">
            <v>Each</v>
          </cell>
          <cell r="E6764" t="str">
            <v>29-274</v>
          </cell>
          <cell r="F6764">
            <v>59670</v>
          </cell>
        </row>
        <row r="6765">
          <cell r="B6765" t="str">
            <v>Flood Lights</v>
          </cell>
        </row>
        <row r="6766">
          <cell r="A6766" t="str">
            <v>29-275</v>
          </cell>
          <cell r="B6766" t="str">
            <v>SUNLIGHT decorative post bollards complete with 1X80W, MV lamp capacitor and choke pole mounted bracket (Code No. 715/80 HPL-N and PMB).</v>
          </cell>
          <cell r="D6766" t="str">
            <v>Each</v>
          </cell>
          <cell r="E6766" t="str">
            <v>29-275</v>
          </cell>
          <cell r="F6766">
            <v>13500</v>
          </cell>
        </row>
        <row r="6767">
          <cell r="A6767" t="str">
            <v>29-276</v>
          </cell>
          <cell r="B6767" t="str">
            <v>Same as item 29-275 , but (Code No OD–715 with 26 Watt CFT).</v>
          </cell>
          <cell r="D6767" t="str">
            <v>Each</v>
          </cell>
          <cell r="E6767" t="str">
            <v>29-276</v>
          </cell>
          <cell r="F6767">
            <v>10500</v>
          </cell>
        </row>
        <row r="6768">
          <cell r="A6768" t="str">
            <v>29-277</v>
          </cell>
          <cell r="B6768" t="str">
            <v>Same as item 28-262, but (Code No. OD-6020 with 70 W SON).</v>
          </cell>
          <cell r="D6768" t="str">
            <v>Each</v>
          </cell>
          <cell r="E6768" t="str">
            <v>29-277</v>
          </cell>
          <cell r="F6768">
            <v>17500</v>
          </cell>
        </row>
        <row r="6769">
          <cell r="A6769" t="str">
            <v>29-278</v>
          </cell>
          <cell r="B6769" t="str">
            <v>Same as item 28-262, but (Code No. Power-Sun/SON-250 W , igniters).</v>
          </cell>
          <cell r="D6769" t="str">
            <v>Each</v>
          </cell>
          <cell r="E6769" t="str">
            <v>29-278</v>
          </cell>
          <cell r="F6769">
            <v>15500</v>
          </cell>
        </row>
        <row r="6770">
          <cell r="A6770" t="str">
            <v>29-279</v>
          </cell>
          <cell r="B6770" t="str">
            <v>PHILIPS flood light luminaries complete with 1 x 400W Sodium lamp igniters, capacitor and Choke. (Code No. H-SVF-10/SON 400 W, Igniters).</v>
          </cell>
          <cell r="D6770" t="str">
            <v>Each</v>
          </cell>
          <cell r="E6770" t="str">
            <v>29-279</v>
          </cell>
          <cell r="F6770">
            <v>15355</v>
          </cell>
        </row>
        <row r="6771">
          <cell r="A6771" t="str">
            <v>29-280</v>
          </cell>
          <cell r="B6771" t="str">
            <v>Same as item 28-266 but SUNLIGHT (Code No Power-Sun/SON-400 W igniters).</v>
          </cell>
          <cell r="D6771" t="str">
            <v>Each</v>
          </cell>
          <cell r="E6771" t="str">
            <v>29-280</v>
          </cell>
          <cell r="F6771">
            <v>16500</v>
          </cell>
        </row>
        <row r="6772">
          <cell r="A6772" t="str">
            <v>29-281</v>
          </cell>
          <cell r="B6772" t="str">
            <v>Same as item 28-266 but SUNLIGHT (Code No. Power-Sun/SON (T) 400 W igniters).</v>
          </cell>
          <cell r="D6772" t="str">
            <v>Each</v>
          </cell>
          <cell r="E6772" t="str">
            <v>29-281</v>
          </cell>
          <cell r="F6772">
            <v>16500</v>
          </cell>
        </row>
        <row r="6773">
          <cell r="A6773" t="str">
            <v>29-282</v>
          </cell>
          <cell r="B6773" t="str">
            <v>PHILIPS Industrial High Bay luminaries complete with 1 x 250W MV lamp capacitor and Choke. (Code No. HDK-463 / 250 WHPL-N).</v>
          </cell>
          <cell r="D6773" t="str">
            <v>Each</v>
          </cell>
          <cell r="E6773" t="str">
            <v>29-282</v>
          </cell>
          <cell r="F6773">
            <v>5377</v>
          </cell>
        </row>
        <row r="6774">
          <cell r="A6774" t="str">
            <v>29-283</v>
          </cell>
          <cell r="B6774" t="str">
            <v>Same as item 28-271 but SUNLIGHT (Code No. AHB/250W HPL-N).</v>
          </cell>
          <cell r="D6774" t="str">
            <v>Each</v>
          </cell>
          <cell r="E6774" t="str">
            <v>29-283</v>
          </cell>
          <cell r="F6774">
            <v>7200</v>
          </cell>
        </row>
        <row r="6775">
          <cell r="A6775" t="str">
            <v>29-284</v>
          </cell>
          <cell r="B6775" t="str">
            <v>PHILIPS Industrial High Bay luminaries complete with 1 x 400W MV lamp capacitor and Choke (Code No. HDK-463 / 400 WHPL-N).</v>
          </cell>
          <cell r="D6775" t="str">
            <v>Each</v>
          </cell>
          <cell r="E6775" t="str">
            <v>29-284</v>
          </cell>
          <cell r="F6775">
            <v>6330</v>
          </cell>
        </row>
        <row r="6776">
          <cell r="A6776" t="str">
            <v>29-285</v>
          </cell>
          <cell r="B6776" t="str">
            <v>Same as item 28-271 but SUNLIGHT (Code No. AHB/400W HPL-N).</v>
          </cell>
          <cell r="D6776" t="str">
            <v>Each</v>
          </cell>
          <cell r="E6776" t="str">
            <v>29-285</v>
          </cell>
          <cell r="F6776">
            <v>8200</v>
          </cell>
        </row>
        <row r="6777">
          <cell r="A6777" t="str">
            <v>29-286</v>
          </cell>
          <cell r="B6777" t="str">
            <v>PHILIPS Industrial High Bay luminaries complete with 1 x 150W MV lamp capacitor and Choke.. (Code No. HDK-580 / 150 W SON and igniters).</v>
          </cell>
          <cell r="D6777" t="str">
            <v>Each</v>
          </cell>
          <cell r="E6777" t="str">
            <v>29-286</v>
          </cell>
          <cell r="F6777">
            <v>7815</v>
          </cell>
        </row>
        <row r="6778">
          <cell r="A6778" t="str">
            <v>29-287</v>
          </cell>
          <cell r="B6778" t="str">
            <v>PHILIPS Industrial High Bay luminaries complete with 1 x 250W Sodium lamp igniters capacitor and Choke. (Code HDK-580 / 250 W SON and igniters).</v>
          </cell>
          <cell r="D6778" t="str">
            <v>Each</v>
          </cell>
          <cell r="E6778" t="str">
            <v>29-287</v>
          </cell>
          <cell r="F6778">
            <v>9850</v>
          </cell>
        </row>
        <row r="6779">
          <cell r="A6779" t="str">
            <v>29-288</v>
          </cell>
          <cell r="B6779" t="str">
            <v>Same as item 28-287, but SUNLIGHT (Code No. AHB/250W SON and igniters).</v>
          </cell>
          <cell r="D6779" t="str">
            <v>Each</v>
          </cell>
          <cell r="E6779" t="str">
            <v>29-288</v>
          </cell>
          <cell r="F6779">
            <v>8200</v>
          </cell>
        </row>
        <row r="6780">
          <cell r="A6780" t="str">
            <v>29-289</v>
          </cell>
          <cell r="B6780" t="str">
            <v>Same as item 28-287, but SUNLIGHT (Code No. AHB/400W SON and igniters).</v>
          </cell>
          <cell r="D6780" t="str">
            <v>Each</v>
          </cell>
          <cell r="E6780" t="str">
            <v>29-289</v>
          </cell>
          <cell r="F6780">
            <v>9200</v>
          </cell>
        </row>
        <row r="6781">
          <cell r="B6781" t="str">
            <v>Luminaries</v>
          </cell>
        </row>
        <row r="6782">
          <cell r="A6782" t="str">
            <v>29-290</v>
          </cell>
          <cell r="B6782" t="str">
            <v>SUNLIGHT Basic batten complete with 1 X 36 W tube lamp starter and capacitor (Code No. Delta-136).</v>
          </cell>
          <cell r="D6782" t="str">
            <v>Each</v>
          </cell>
          <cell r="E6782" t="str">
            <v>29-290</v>
          </cell>
          <cell r="F6782">
            <v>1525</v>
          </cell>
        </row>
        <row r="6783">
          <cell r="A6783" t="str">
            <v>29-291</v>
          </cell>
          <cell r="B6783" t="str">
            <v>Same as item 28-276 but 2 X 36 W (Code No. Delta-236).</v>
          </cell>
          <cell r="D6783" t="str">
            <v>Each</v>
          </cell>
          <cell r="E6783" t="str">
            <v>29-291</v>
          </cell>
          <cell r="F6783">
            <v>2150</v>
          </cell>
        </row>
        <row r="6784">
          <cell r="A6784" t="str">
            <v>29-292</v>
          </cell>
          <cell r="B6784" t="str">
            <v>SUNLIGHT Basic Batten complete with 1 X 35W tube lamp starter and capacitor (Code No. SOS-136).</v>
          </cell>
          <cell r="D6784" t="str">
            <v>Each</v>
          </cell>
          <cell r="E6784" t="str">
            <v>29-292</v>
          </cell>
          <cell r="F6784">
            <v>2350</v>
          </cell>
        </row>
        <row r="6785">
          <cell r="A6785" t="str">
            <v>29-293</v>
          </cell>
          <cell r="B6785" t="str">
            <v>Same as item 28-278 but (Code No. SOS-236).</v>
          </cell>
          <cell r="D6785" t="str">
            <v>Each</v>
          </cell>
          <cell r="E6785" t="str">
            <v>29-293</v>
          </cell>
          <cell r="F6785">
            <v>2850</v>
          </cell>
        </row>
        <row r="6786">
          <cell r="A6786" t="str">
            <v>29-294</v>
          </cell>
          <cell r="B6786" t="str">
            <v>SUNLIGHT Surface mounted luminaries with diffuser complete with 1 X 36W tube lamp starter and capacitor. (Code No. Beeta-136).</v>
          </cell>
          <cell r="D6786" t="str">
            <v>Each</v>
          </cell>
          <cell r="E6786" t="str">
            <v>29-294</v>
          </cell>
          <cell r="F6786">
            <v>2450</v>
          </cell>
        </row>
        <row r="6787">
          <cell r="A6787" t="str">
            <v>29-295</v>
          </cell>
          <cell r="B6787" t="str">
            <v>SUNLIGHT Industrial batten with reflector complete with 2 X 36W tube lamp starter and capacitor (Code No. Beeta-236).</v>
          </cell>
          <cell r="D6787" t="str">
            <v>Each</v>
          </cell>
          <cell r="E6787" t="str">
            <v>29-295</v>
          </cell>
          <cell r="F6787">
            <v>2650</v>
          </cell>
        </row>
        <row r="6788">
          <cell r="A6788" t="str">
            <v>29-296</v>
          </cell>
          <cell r="B6788" t="str">
            <v>PHILIPS surface mounted luminaries with Metal reflector’ L’ complete with 2 x 40W tube lamp starter and capacitor (Code No. TCS 240L).</v>
          </cell>
          <cell r="D6788" t="str">
            <v>Each</v>
          </cell>
          <cell r="E6788" t="str">
            <v>29-296</v>
          </cell>
          <cell r="F6788">
            <v>4660</v>
          </cell>
        </row>
        <row r="6789">
          <cell r="A6789" t="str">
            <v>29-297</v>
          </cell>
          <cell r="B6789" t="str">
            <v>Same as item 28-296 but SUNLIGHT (Code No. Surfer -236P with TLD 18/84 and PFI).</v>
          </cell>
          <cell r="D6789" t="str">
            <v>Each</v>
          </cell>
          <cell r="E6789" t="str">
            <v>29-297</v>
          </cell>
          <cell r="F6789">
            <v>5200</v>
          </cell>
        </row>
        <row r="6790">
          <cell r="A6790" t="str">
            <v>29-298</v>
          </cell>
          <cell r="B6790" t="str">
            <v>PHILIPS surface mounted luminaries with Metal reflector ‘MI’ complete with 2 x 40 tube lamp starter and capacitor. (Code No.TCS 240 MI)</v>
          </cell>
          <cell r="D6790" t="str">
            <v>Each</v>
          </cell>
          <cell r="E6790" t="str">
            <v>29-298</v>
          </cell>
          <cell r="F6790">
            <v>4680</v>
          </cell>
        </row>
        <row r="6791">
          <cell r="A6791" t="str">
            <v>29-299</v>
          </cell>
          <cell r="B6791" t="str">
            <v>Same as item 28-298 but SUNLIGHT (Code No. Surfer -236AG with TLD 18/84 and PFI).</v>
          </cell>
          <cell r="D6791" t="str">
            <v>Each</v>
          </cell>
          <cell r="E6791" t="str">
            <v>29-299</v>
          </cell>
          <cell r="F6791">
            <v>5600</v>
          </cell>
        </row>
        <row r="6792">
          <cell r="A6792" t="str">
            <v>29-300</v>
          </cell>
          <cell r="B6792" t="str">
            <v>SUNLIGHT surface mounted luminaries with metal reflector complete with 4X18 W tube lamp starter and capacitor. (Code No. Surfer -418/AG with TLD 18/84 and PFI).</v>
          </cell>
          <cell r="D6792" t="str">
            <v>Each</v>
          </cell>
          <cell r="E6792" t="str">
            <v>29-300</v>
          </cell>
          <cell r="F6792">
            <v>5800</v>
          </cell>
        </row>
        <row r="6793">
          <cell r="A6793" t="str">
            <v>29-301</v>
          </cell>
          <cell r="B6793" t="str">
            <v>PHILIPS surface mounted luminaries with Metal reflector ‘MI’ complete with 4 x 20W tube lamp starter and capacitor. (Code No. TCS 420MI).</v>
          </cell>
          <cell r="D6793" t="str">
            <v>Each</v>
          </cell>
          <cell r="E6793" t="str">
            <v>29-301</v>
          </cell>
          <cell r="F6793">
            <v>5390</v>
          </cell>
        </row>
        <row r="6794">
          <cell r="A6794" t="str">
            <v>29-302</v>
          </cell>
          <cell r="B6794" t="str">
            <v xml:space="preserve"> Same as item 29-301 but SUNLIGHT. (Code No. Surfer -418 Zerox with TLD 18/84 and PFI).</v>
          </cell>
          <cell r="D6794" t="str">
            <v>Each</v>
          </cell>
          <cell r="E6794" t="str">
            <v>29-302</v>
          </cell>
          <cell r="F6794">
            <v>6800</v>
          </cell>
        </row>
        <row r="6795">
          <cell r="A6795" t="str">
            <v>29-303</v>
          </cell>
          <cell r="B6795" t="str">
            <v>PHILIPS recessed ceiling luminaries with Metal reflector’ L’ complete with 4 x 20W tube lamp starter and capacitor (Code No. TBS 300E / 420L).</v>
          </cell>
          <cell r="D6795" t="str">
            <v>Each</v>
          </cell>
          <cell r="E6795" t="str">
            <v>29-303</v>
          </cell>
          <cell r="F6795">
            <v>4790</v>
          </cell>
        </row>
        <row r="6796">
          <cell r="A6796" t="str">
            <v>29-304</v>
          </cell>
          <cell r="B6796" t="str">
            <v>Same as item 29-303 but t SUNLIGHT (Code No. Surfer -236MT with TLD 18/84 and PFI).</v>
          </cell>
          <cell r="D6796" t="str">
            <v>Each</v>
          </cell>
          <cell r="E6796" t="str">
            <v>29-304</v>
          </cell>
          <cell r="F6796">
            <v>6800</v>
          </cell>
        </row>
        <row r="6797">
          <cell r="A6797" t="str">
            <v>29-305</v>
          </cell>
          <cell r="B6797" t="str">
            <v>PHILIPS recessed ceiling luminaries with Metal louver ‘MI’ complete with 4 x 20W tube lamp starter and capacitor, (Code No. TBS 300/420MI).</v>
          </cell>
          <cell r="D6797" t="str">
            <v>Each</v>
          </cell>
          <cell r="E6797" t="str">
            <v>29-305</v>
          </cell>
          <cell r="F6797">
            <v>4880</v>
          </cell>
        </row>
        <row r="6798">
          <cell r="A6798" t="str">
            <v>29-306</v>
          </cell>
          <cell r="B6798" t="str">
            <v>Same as item 29-305 but SUNLIGHT (Code No. Surfer -ALPHA 418/ Zerox MT with TLD 18/84 and PFI).</v>
          </cell>
          <cell r="D6798" t="str">
            <v>Each</v>
          </cell>
          <cell r="E6798" t="str">
            <v>29-306</v>
          </cell>
          <cell r="F6798">
            <v>6200</v>
          </cell>
        </row>
        <row r="6799">
          <cell r="A6799" t="str">
            <v>29-307</v>
          </cell>
          <cell r="B6799" t="str">
            <v>PHILIPS recessed ceiling luminaries with Metal louver ‘L’ complete with 2 x 40 W tube lamp starter and capacitor (Code No. TBS 088 / 240L).</v>
          </cell>
          <cell r="D6799" t="str">
            <v>Each</v>
          </cell>
          <cell r="E6799" t="str">
            <v>29-307</v>
          </cell>
          <cell r="F6799">
            <v>4530</v>
          </cell>
        </row>
        <row r="6800">
          <cell r="A6800" t="str">
            <v>29-308</v>
          </cell>
          <cell r="B6800" t="str">
            <v>Same as item 29-307 but SUNLIGHT (Code No. Surfer -ALPHA 236P with TLD 18/84 and PFI).</v>
          </cell>
          <cell r="D6800" t="str">
            <v>Each</v>
          </cell>
          <cell r="E6800" t="str">
            <v>29-308</v>
          </cell>
          <cell r="F6800">
            <v>5100</v>
          </cell>
        </row>
        <row r="6801">
          <cell r="A6801" t="str">
            <v>29-309</v>
          </cell>
          <cell r="B6801" t="str">
            <v>PHILIPS recessed ceiling luminaries with Metal louvre ‘MI’ complete with 2 x 40W tube lamp starter and capacitor (Code No. TBS 300E / 240MI).</v>
          </cell>
          <cell r="D6801" t="str">
            <v>Each</v>
          </cell>
          <cell r="E6801" t="str">
            <v>29-309</v>
          </cell>
          <cell r="F6801">
            <v>4200</v>
          </cell>
        </row>
        <row r="6802">
          <cell r="A6802" t="str">
            <v>29-310</v>
          </cell>
          <cell r="B6802" t="str">
            <v>Same as item 29-309 but SUNLIGHT (Code No. Alpha -236 Aerofoil with TLD 18/84 and PFI)</v>
          </cell>
          <cell r="D6802" t="str">
            <v>Each</v>
          </cell>
          <cell r="E6802" t="str">
            <v>29-310</v>
          </cell>
          <cell r="F6802">
            <v>7100</v>
          </cell>
        </row>
        <row r="6803">
          <cell r="A6803" t="str">
            <v>29-311</v>
          </cell>
          <cell r="B6803" t="str">
            <v>PHILIPS road lighting luminaries complete with 1 x 125 MV lamp Choke and Capacitor (Code No. HRP-38/125W).</v>
          </cell>
          <cell r="D6803" t="str">
            <v>Each</v>
          </cell>
          <cell r="E6803" t="str">
            <v>29-311</v>
          </cell>
          <cell r="F6803">
            <v>5370</v>
          </cell>
        </row>
        <row r="6804">
          <cell r="A6804" t="str">
            <v>29-312</v>
          </cell>
          <cell r="B6804" t="str">
            <v>Same as item No. 29-311 but SUNLIGHT (Code No Appalo-1-B/125W).</v>
          </cell>
          <cell r="D6804" t="str">
            <v>Each</v>
          </cell>
          <cell r="E6804" t="str">
            <v>29-312</v>
          </cell>
          <cell r="F6804">
            <v>7000</v>
          </cell>
        </row>
        <row r="6805">
          <cell r="A6805" t="str">
            <v>29-313</v>
          </cell>
          <cell r="B6805" t="str">
            <v>Same as item No. 29-311 but SUNLIGHT (Code No Apollo-1-B/70W).</v>
          </cell>
          <cell r="D6805" t="str">
            <v>Each</v>
          </cell>
          <cell r="E6805" t="str">
            <v>29-313</v>
          </cell>
          <cell r="F6805">
            <v>8000</v>
          </cell>
        </row>
        <row r="6806">
          <cell r="A6806" t="str">
            <v>29-314</v>
          </cell>
          <cell r="B6806" t="str">
            <v>PHILIPS street lighting luminaries complete with1 x 80W, MV lamp choke and capacitor (Code No HRC-510/80W HPL-N and PMD).</v>
          </cell>
          <cell r="D6806" t="str">
            <v>Each</v>
          </cell>
          <cell r="E6806" t="str">
            <v>29-314</v>
          </cell>
          <cell r="F6806">
            <v>7500</v>
          </cell>
        </row>
        <row r="6807">
          <cell r="A6807" t="str">
            <v>29-315</v>
          </cell>
          <cell r="B6807" t="str">
            <v>PHILIPS street lighting luminaries complete with 1 x 125W, MV lamp choke and capacitor (Code No.HRC-510/125 BHL).</v>
          </cell>
          <cell r="D6807" t="str">
            <v>Each</v>
          </cell>
          <cell r="E6807" t="str">
            <v>29-315</v>
          </cell>
          <cell r="F6807">
            <v>6930</v>
          </cell>
        </row>
        <row r="6808">
          <cell r="A6808" t="str">
            <v>29-316</v>
          </cell>
          <cell r="B6808" t="str">
            <v>SUNLIGHT street lighting luminaries complete with 1 x 150W sodium lamp choke, capacitor and igniter, (Code No Apollo-II / 150W SON.).</v>
          </cell>
          <cell r="D6808" t="str">
            <v>Each</v>
          </cell>
          <cell r="E6808" t="str">
            <v>29-316</v>
          </cell>
          <cell r="F6808">
            <v>12500</v>
          </cell>
        </row>
        <row r="6809">
          <cell r="A6809" t="str">
            <v>29-317</v>
          </cell>
          <cell r="B6809" t="str">
            <v>SUNLIGHT street lighting luminaries complete with 1 x 250W Sodium lamp choke, capacitor and igniter, (Code No Apollo-II / 250W SON).</v>
          </cell>
          <cell r="D6809" t="str">
            <v>Each</v>
          </cell>
          <cell r="E6809" t="str">
            <v>29-317</v>
          </cell>
          <cell r="F6809">
            <v>13500</v>
          </cell>
        </row>
        <row r="6810">
          <cell r="A6810" t="str">
            <v>29-318</v>
          </cell>
          <cell r="B6810" t="str">
            <v>PHILIPS road lighting tube rod complete with 1 x 40 W with starter and capacitor (Code NoTRB-01/40 W).</v>
          </cell>
          <cell r="D6810" t="str">
            <v>Each</v>
          </cell>
          <cell r="E6810" t="str">
            <v>29-318</v>
          </cell>
          <cell r="F6810">
            <v>3420</v>
          </cell>
        </row>
        <row r="6811">
          <cell r="A6811" t="str">
            <v>29-319</v>
          </cell>
          <cell r="B6811" t="str">
            <v xml:space="preserve">PHILIPS road lighting tube rod complete 2 x 40 W with starter and capacitor, ( Code No TRB-01/240W). </v>
          </cell>
          <cell r="D6811" t="str">
            <v>Each</v>
          </cell>
          <cell r="E6811" t="str">
            <v>29-319</v>
          </cell>
          <cell r="F6811">
            <v>4200</v>
          </cell>
        </row>
        <row r="6812">
          <cell r="A6812" t="str">
            <v>29-320</v>
          </cell>
          <cell r="B6812" t="str">
            <v>SUNLIGHT Road Light, Aluminium die cast, dust and water proof light classification IP-65; Model CN400A, complete with 150W SON-T lamp, ballast, igniter and capacitor.</v>
          </cell>
          <cell r="D6812" t="str">
            <v>Each</v>
          </cell>
          <cell r="E6812" t="str">
            <v>29-320</v>
          </cell>
          <cell r="F6812">
            <v>14500</v>
          </cell>
        </row>
        <row r="6813">
          <cell r="A6813" t="str">
            <v>29-321</v>
          </cell>
          <cell r="B6813" t="str">
            <v xml:space="preserve">SUNLIGHT Road Light, Aluminium die cast, dust and water proof light classification IP-65; Model CN400A, complete with 250W SON-T lamp, ballast, igniter and capacitor. </v>
          </cell>
          <cell r="D6813" t="str">
            <v>Each</v>
          </cell>
          <cell r="E6813" t="str">
            <v>29-321</v>
          </cell>
          <cell r="F6813">
            <v>15500</v>
          </cell>
        </row>
        <row r="6814">
          <cell r="A6814" t="str">
            <v>29-322</v>
          </cell>
          <cell r="B6814" t="str">
            <v>SUNLIGHT Road Light, Aluminium die cast, dust and water proof light classification IP-65; Model CN400A, complete with 250W Metal Halide lamp, ballast and capacitor.</v>
          </cell>
          <cell r="D6814" t="str">
            <v>Each</v>
          </cell>
          <cell r="E6814" t="str">
            <v>29-322</v>
          </cell>
          <cell r="F6814">
            <v>13500</v>
          </cell>
        </row>
        <row r="6815">
          <cell r="A6815" t="str">
            <v>29-323</v>
          </cell>
          <cell r="B6815" t="str">
            <v xml:space="preserve">SUNLIGHT Road Light, Aluminium die cast, dust and water proof light classification IP-65; Model SPARK (RW-608) complete with 250W SON-T lamp, ballast and capacitor. </v>
          </cell>
          <cell r="D6815" t="str">
            <v>Each</v>
          </cell>
          <cell r="E6815" t="str">
            <v>29-323</v>
          </cell>
          <cell r="F6815">
            <v>23500</v>
          </cell>
        </row>
        <row r="6816">
          <cell r="A6816" t="str">
            <v>29-324</v>
          </cell>
          <cell r="B6816" t="str">
            <v xml:space="preserve">SUNLIGHT Road Light, Aluminium die cast, dust and water proof light classification IP-65; Model SPARK (RW-608) complete with 250W Metal Halide lamp, ballast and capacitor. </v>
          </cell>
          <cell r="D6816" t="str">
            <v>Each</v>
          </cell>
          <cell r="E6816" t="str">
            <v>29-324</v>
          </cell>
          <cell r="F6816">
            <v>22000</v>
          </cell>
        </row>
        <row r="6817">
          <cell r="A6817" t="str">
            <v>29-325</v>
          </cell>
          <cell r="B6817" t="str">
            <v>SUNLIGHT Road Light, Aluminium die cast, dust and water proof light classification IP-65; Model SPARK (RW-608) complete with 400W Metal Halide lamp, ballast and capacitor.</v>
          </cell>
          <cell r="D6817" t="str">
            <v>Each</v>
          </cell>
          <cell r="E6817" t="str">
            <v>29-325</v>
          </cell>
          <cell r="F6817">
            <v>23500</v>
          </cell>
        </row>
        <row r="6818">
          <cell r="A6818" t="str">
            <v>29-326</v>
          </cell>
          <cell r="B6818" t="str">
            <v>SUNLIGHT Road Light, Aluminium die cast, dust and water proof light classification IP-65; Model SPARK (RW-608) complete with 150W Metal Sodium lamp, ballast and capacitor.</v>
          </cell>
          <cell r="D6818" t="str">
            <v>Each</v>
          </cell>
          <cell r="E6818" t="str">
            <v>29-326</v>
          </cell>
          <cell r="F6818">
            <v>21000</v>
          </cell>
        </row>
        <row r="6819">
          <cell r="B6819" t="str">
            <v>LED Street Light</v>
          </cell>
        </row>
        <row r="6820">
          <cell r="A6820" t="str">
            <v>29-327</v>
          </cell>
          <cell r="B6820" t="str">
            <v>Sun Light 63 Watt LED Road Street Light Fixture Model Radius-1</v>
          </cell>
          <cell r="D6820" t="str">
            <v>Each</v>
          </cell>
          <cell r="E6820" t="str">
            <v>29-327</v>
          </cell>
          <cell r="F6820">
            <v>31000</v>
          </cell>
        </row>
        <row r="6821">
          <cell r="A6821" t="str">
            <v>29-328</v>
          </cell>
          <cell r="B6821" t="str">
            <v>Sun Light 90 Watt LED Road Street Light Fixture Model Radius-1</v>
          </cell>
          <cell r="D6821" t="str">
            <v>Each</v>
          </cell>
          <cell r="E6821" t="str">
            <v>29-328</v>
          </cell>
          <cell r="F6821">
            <v>34800</v>
          </cell>
        </row>
        <row r="6822">
          <cell r="A6822" t="str">
            <v>29-329</v>
          </cell>
          <cell r="B6822" t="str">
            <v>Sun Light 108 Watt LED Road Street Light Fixture Model Radius-II</v>
          </cell>
          <cell r="D6822" t="str">
            <v>Each</v>
          </cell>
          <cell r="E6822" t="str">
            <v>29-329</v>
          </cell>
          <cell r="F6822">
            <v>42500</v>
          </cell>
        </row>
        <row r="6823">
          <cell r="A6823" t="str">
            <v>29-330</v>
          </cell>
          <cell r="B6823" t="str">
            <v>Sun Light 126 Watt LED Road Street Light Fixture Model Radius-II</v>
          </cell>
          <cell r="D6823" t="str">
            <v>Each</v>
          </cell>
          <cell r="E6823" t="str">
            <v>29-330</v>
          </cell>
          <cell r="F6823">
            <v>47000</v>
          </cell>
        </row>
        <row r="6824">
          <cell r="A6824" t="str">
            <v>29-331</v>
          </cell>
          <cell r="B6824" t="str">
            <v>Sun Light 70 Watt LED Road Street Light Fixture Model ACR-I</v>
          </cell>
          <cell r="D6824" t="str">
            <v>Each</v>
          </cell>
          <cell r="E6824" t="str">
            <v>29-331</v>
          </cell>
          <cell r="F6824">
            <v>38750</v>
          </cell>
        </row>
        <row r="6825">
          <cell r="A6825" t="str">
            <v>29-332</v>
          </cell>
          <cell r="B6825" t="str">
            <v>Sun Light 100 Watt LED Road Street Light Fixture Model ACR-I</v>
          </cell>
          <cell r="D6825" t="str">
            <v>Each</v>
          </cell>
          <cell r="E6825" t="str">
            <v>29-332</v>
          </cell>
          <cell r="F6825">
            <v>43500</v>
          </cell>
        </row>
        <row r="6826">
          <cell r="A6826" t="str">
            <v>29-333</v>
          </cell>
          <cell r="B6826" t="str">
            <v>Sun Light 120 Watt LED Road Street Light Fixture Model ACR-II</v>
          </cell>
          <cell r="D6826" t="str">
            <v>Each</v>
          </cell>
          <cell r="E6826" t="str">
            <v>29-333</v>
          </cell>
          <cell r="F6826">
            <v>58750</v>
          </cell>
        </row>
        <row r="6827">
          <cell r="A6827" t="str">
            <v>29-334</v>
          </cell>
          <cell r="B6827" t="str">
            <v>Sun Light 140 Watt LED Road Street Light Fixture Model ACR-II</v>
          </cell>
          <cell r="D6827" t="str">
            <v>Each</v>
          </cell>
          <cell r="E6827" t="str">
            <v>29-334</v>
          </cell>
          <cell r="F6827">
            <v>65700</v>
          </cell>
        </row>
        <row r="6828">
          <cell r="B6828" t="str">
            <v>LED Panel Light</v>
          </cell>
        </row>
        <row r="6829">
          <cell r="A6829" t="str">
            <v>29-335</v>
          </cell>
          <cell r="B6829" t="str">
            <v>Sun Light 36 Watt LED Panel  Light Fixture Model Alpha-ULP-SM1-36 W</v>
          </cell>
          <cell r="D6829" t="str">
            <v>Each</v>
          </cell>
          <cell r="E6829" t="str">
            <v>29-335</v>
          </cell>
          <cell r="F6829">
            <v>9800</v>
          </cell>
        </row>
        <row r="6830">
          <cell r="A6830" t="str">
            <v>29-336</v>
          </cell>
          <cell r="B6830" t="str">
            <v>Sun Light 36 Watt LED Panel  Light Fixture Model Alpha-ULP-SM1-50 W</v>
          </cell>
          <cell r="D6830" t="str">
            <v>Each</v>
          </cell>
          <cell r="E6830" t="str">
            <v>29-336</v>
          </cell>
          <cell r="F6830">
            <v>12400</v>
          </cell>
        </row>
        <row r="6831">
          <cell r="A6831" t="str">
            <v>29-337</v>
          </cell>
          <cell r="B6831" t="str">
            <v>Sun Light 36 Watt LED Panel  Light Fixture Model Alpha-ULP-SM2-36 W</v>
          </cell>
          <cell r="D6831" t="str">
            <v>Each</v>
          </cell>
          <cell r="E6831" t="str">
            <v>29-337</v>
          </cell>
          <cell r="F6831">
            <v>9800</v>
          </cell>
        </row>
        <row r="6832">
          <cell r="A6832" t="str">
            <v>29-338</v>
          </cell>
          <cell r="B6832" t="str">
            <v>Sun Light 36 Watt LED Panel  Light Fixture Model Alpha-ULP-SM2-50 W</v>
          </cell>
          <cell r="D6832" t="str">
            <v>Each</v>
          </cell>
          <cell r="E6832" t="str">
            <v>29-338</v>
          </cell>
          <cell r="F6832">
            <v>12400</v>
          </cell>
        </row>
        <row r="6833">
          <cell r="A6833" t="str">
            <v>29-339</v>
          </cell>
          <cell r="B6833" t="str">
            <v>Sun Light 7 Watt LED Panel  Light Fixture Model Altra-Slim - S21 (Round)</v>
          </cell>
          <cell r="D6833" t="str">
            <v>Each</v>
          </cell>
          <cell r="E6833" t="str">
            <v>29-339</v>
          </cell>
          <cell r="F6833">
            <v>2110</v>
          </cell>
        </row>
        <row r="6834">
          <cell r="A6834" t="str">
            <v>29-340</v>
          </cell>
          <cell r="B6834" t="str">
            <v>Sun Light 12 Watt LED Panel  Light Fixture Model Altra-Slim - S21 (Round)</v>
          </cell>
          <cell r="D6834" t="str">
            <v>Each</v>
          </cell>
          <cell r="E6834" t="str">
            <v>29-340</v>
          </cell>
          <cell r="F6834">
            <v>2750</v>
          </cell>
        </row>
        <row r="6835">
          <cell r="A6835" t="str">
            <v>29-341</v>
          </cell>
          <cell r="B6835" t="str">
            <v>Sun Light 7 Watt LED Panel  Light Fixture Model Altra-Slim - S21 (Square)</v>
          </cell>
          <cell r="D6835" t="str">
            <v>Each</v>
          </cell>
          <cell r="E6835" t="str">
            <v>29-341</v>
          </cell>
          <cell r="F6835">
            <v>2110</v>
          </cell>
        </row>
        <row r="6836">
          <cell r="A6836" t="str">
            <v>29-342</v>
          </cell>
          <cell r="B6836" t="str">
            <v>Sun Light 12 Watt LED Panel  Light Fixture Model Altra-Slim - S21 (Square)</v>
          </cell>
          <cell r="D6836" t="str">
            <v>Each</v>
          </cell>
          <cell r="E6836" t="str">
            <v>29-342</v>
          </cell>
          <cell r="F6836">
            <v>2750</v>
          </cell>
        </row>
        <row r="6837">
          <cell r="B6837" t="str">
            <v>LED Flood Light</v>
          </cell>
        </row>
        <row r="6838">
          <cell r="A6838" t="str">
            <v>29-343</v>
          </cell>
          <cell r="B6838" t="str">
            <v>Sun Light 80 Watt LED Flood  Light Fixture Model Omega-80</v>
          </cell>
          <cell r="D6838" t="str">
            <v>Each</v>
          </cell>
          <cell r="E6838" t="str">
            <v>29-343</v>
          </cell>
          <cell r="F6838">
            <v>13200</v>
          </cell>
        </row>
        <row r="6839">
          <cell r="A6839" t="str">
            <v>29-344</v>
          </cell>
          <cell r="B6839" t="str">
            <v>Sun Light 100 Watt LED Flood  Light Fixture Model Omega-80</v>
          </cell>
          <cell r="D6839" t="str">
            <v>Each</v>
          </cell>
          <cell r="E6839" t="str">
            <v>29-344</v>
          </cell>
          <cell r="F6839">
            <v>15840</v>
          </cell>
        </row>
        <row r="6840">
          <cell r="A6840" t="str">
            <v>29-345</v>
          </cell>
          <cell r="B6840" t="str">
            <v>Sun Light 160 Watt LED Flood  Light Fixture Model Omega-80</v>
          </cell>
          <cell r="D6840" t="str">
            <v>Each</v>
          </cell>
          <cell r="E6840" t="str">
            <v>29-345</v>
          </cell>
          <cell r="F6840">
            <v>21300</v>
          </cell>
        </row>
        <row r="6841">
          <cell r="A6841" t="str">
            <v>29-346</v>
          </cell>
          <cell r="B6841" t="str">
            <v>Sun Light 120 Watt LED Flood  Light Fixture Model Omega-80</v>
          </cell>
          <cell r="D6841" t="str">
            <v>Each</v>
          </cell>
          <cell r="E6841" t="str">
            <v>29-346</v>
          </cell>
          <cell r="F6841">
            <v>32000</v>
          </cell>
        </row>
        <row r="6842">
          <cell r="A6842" t="str">
            <v>29-347</v>
          </cell>
          <cell r="B6842" t="str">
            <v>Sun Light 180 Watt LED Flood  Light Fixture Model Omega-80</v>
          </cell>
          <cell r="D6842" t="str">
            <v>Each</v>
          </cell>
          <cell r="E6842" t="str">
            <v>29-347</v>
          </cell>
          <cell r="F6842">
            <v>38000</v>
          </cell>
        </row>
        <row r="6843">
          <cell r="A6843" t="str">
            <v>29-348</v>
          </cell>
          <cell r="B6843" t="str">
            <v>Capacitor for fluorescent tube 10/7mfd 250 V.</v>
          </cell>
          <cell r="D6843" t="str">
            <v>Each</v>
          </cell>
          <cell r="E6843" t="str">
            <v>29-348</v>
          </cell>
          <cell r="F6843">
            <v>350</v>
          </cell>
        </row>
        <row r="6844">
          <cell r="A6844" t="str">
            <v>29-349</v>
          </cell>
          <cell r="B6844" t="str">
            <v xml:space="preserve">Fluorescent tube holder with starter socket. </v>
          </cell>
          <cell r="D6844" t="str">
            <v>Each</v>
          </cell>
          <cell r="E6844" t="str">
            <v>29-349</v>
          </cell>
          <cell r="F6844">
            <v>25</v>
          </cell>
        </row>
        <row r="6845">
          <cell r="B6845" t="str">
            <v>Fire Alarm System</v>
          </cell>
        </row>
        <row r="6846">
          <cell r="A6846" t="str">
            <v>29-350</v>
          </cell>
          <cell r="B6846" t="str">
            <v xml:space="preserve">Fire Alarm Control Panel 2-Triggering Zones and 2-Alarming Zones make Honeywell USA. </v>
          </cell>
          <cell r="D6846" t="str">
            <v>Each</v>
          </cell>
          <cell r="E6846" t="str">
            <v>29-350</v>
          </cell>
          <cell r="F6846">
            <v>54000</v>
          </cell>
        </row>
        <row r="6847">
          <cell r="A6847" t="str">
            <v>29-351</v>
          </cell>
          <cell r="B6847" t="str">
            <v xml:space="preserve">Smoke Detector (Ionization Type) Honeywell. </v>
          </cell>
          <cell r="D6847" t="str">
            <v>Each</v>
          </cell>
          <cell r="E6847" t="str">
            <v>29-351</v>
          </cell>
          <cell r="F6847">
            <v>2300</v>
          </cell>
        </row>
        <row r="6848">
          <cell r="A6848" t="str">
            <v>29-352</v>
          </cell>
          <cell r="B6848" t="str">
            <v xml:space="preserve">Heat Detector (Rise Type) Honeywell. </v>
          </cell>
          <cell r="D6848" t="str">
            <v>Each</v>
          </cell>
          <cell r="E6848" t="str">
            <v>29-352</v>
          </cell>
          <cell r="F6848">
            <v>2300</v>
          </cell>
        </row>
        <row r="6849">
          <cell r="A6849" t="str">
            <v>29-353</v>
          </cell>
          <cell r="B6849" t="str">
            <v>Alarm bell 6” dia gong type Honeywell.</v>
          </cell>
          <cell r="D6849" t="str">
            <v>Each</v>
          </cell>
          <cell r="E6849" t="str">
            <v>29-353</v>
          </cell>
          <cell r="F6849">
            <v>2000</v>
          </cell>
        </row>
        <row r="6850">
          <cell r="A6850" t="str">
            <v>29-354</v>
          </cell>
          <cell r="B6850" t="str">
            <v>Manual Call Point Break Glass Type Honeywell.</v>
          </cell>
          <cell r="D6850" t="str">
            <v>Each</v>
          </cell>
          <cell r="E6850" t="str">
            <v>29-354</v>
          </cell>
          <cell r="F6850">
            <v>1800</v>
          </cell>
        </row>
        <row r="6851">
          <cell r="A6851" t="str">
            <v>29-355</v>
          </cell>
          <cell r="B6851" t="str">
            <v xml:space="preserve">Wiring Installation Testing Commission with material and Labour. </v>
          </cell>
          <cell r="D6851" t="str">
            <v>point</v>
          </cell>
          <cell r="E6851" t="str">
            <v>29-355</v>
          </cell>
          <cell r="F6851">
            <v>2000</v>
          </cell>
        </row>
        <row r="6852">
          <cell r="A6852" t="str">
            <v>29-356</v>
          </cell>
          <cell r="B6852" t="str">
            <v>Gate light, fancy type.</v>
          </cell>
          <cell r="D6852" t="str">
            <v>Each</v>
          </cell>
          <cell r="E6852" t="str">
            <v>29-356</v>
          </cell>
          <cell r="F6852">
            <v>910</v>
          </cell>
        </row>
        <row r="6853">
          <cell r="A6853" t="str">
            <v>29-357</v>
          </cell>
          <cell r="B6853" t="str">
            <v>Patty fitting complete with 0.6 M, 20W fluorescent tube choke, starter and holders, complete.</v>
          </cell>
          <cell r="D6853" t="str">
            <v>Each</v>
          </cell>
          <cell r="E6853" t="str">
            <v>29-357</v>
          </cell>
          <cell r="F6853">
            <v>650</v>
          </cell>
        </row>
        <row r="6854">
          <cell r="A6854" t="str">
            <v>29-358</v>
          </cell>
          <cell r="B6854" t="str">
            <v>Same as item 29-357 but 1.2M, 40 W, complete.</v>
          </cell>
          <cell r="D6854" t="str">
            <v>Each</v>
          </cell>
          <cell r="E6854" t="str">
            <v>29-358</v>
          </cell>
          <cell r="F6854">
            <v>610</v>
          </cell>
        </row>
        <row r="6855">
          <cell r="A6855" t="str">
            <v>29-359</v>
          </cell>
          <cell r="B6855" t="str">
            <v>Industrial shoe socket complete 3 pin, 16 A, Bosch.</v>
          </cell>
          <cell r="D6855" t="str">
            <v>Each</v>
          </cell>
          <cell r="E6855" t="str">
            <v>29-359</v>
          </cell>
          <cell r="F6855">
            <v>1065</v>
          </cell>
        </row>
        <row r="6856">
          <cell r="A6856" t="str">
            <v>29-360</v>
          </cell>
          <cell r="B6856" t="str">
            <v>Same as item 29-359 but 32 A.</v>
          </cell>
          <cell r="D6856" t="str">
            <v>Each</v>
          </cell>
          <cell r="E6856" t="str">
            <v>29-360</v>
          </cell>
          <cell r="F6856">
            <v>1515</v>
          </cell>
        </row>
        <row r="6857">
          <cell r="A6857" t="str">
            <v>29-361</v>
          </cell>
          <cell r="B6857" t="str">
            <v>Same as item 29-359 but 63 A.</v>
          </cell>
          <cell r="D6857" t="str">
            <v>Each</v>
          </cell>
          <cell r="E6857" t="str">
            <v>29-361</v>
          </cell>
          <cell r="F6857">
            <v>5200</v>
          </cell>
        </row>
        <row r="6858">
          <cell r="B6858" t="str">
            <v>Water Tank - Fibre glass</v>
          </cell>
        </row>
        <row r="6859">
          <cell r="A6859" t="str">
            <v>29-362</v>
          </cell>
          <cell r="B6859" t="str">
            <v>Water tank fibre glass, 100 gallon capacity.</v>
          </cell>
          <cell r="D6859" t="str">
            <v>Each</v>
          </cell>
          <cell r="E6859" t="str">
            <v>29-362</v>
          </cell>
          <cell r="F6859">
            <v>6786</v>
          </cell>
        </row>
        <row r="6860">
          <cell r="A6860" t="str">
            <v>29-363</v>
          </cell>
          <cell r="B6860" t="str">
            <v>Same as item 28-326, but 150 gallon.</v>
          </cell>
          <cell r="D6860" t="str">
            <v>Each</v>
          </cell>
          <cell r="E6860" t="str">
            <v>29-363</v>
          </cell>
          <cell r="F6860">
            <v>10350</v>
          </cell>
        </row>
        <row r="6861">
          <cell r="A6861" t="str">
            <v>29-364</v>
          </cell>
          <cell r="B6861" t="str">
            <v>Same as item 28-326, but 200 gallon.</v>
          </cell>
          <cell r="D6861" t="str">
            <v>Each</v>
          </cell>
          <cell r="E6861" t="str">
            <v>29-364</v>
          </cell>
          <cell r="F6861">
            <v>13572</v>
          </cell>
        </row>
        <row r="6862">
          <cell r="A6862" t="str">
            <v>29-365</v>
          </cell>
          <cell r="B6862" t="str">
            <v>Same as item 28-326, but 300 gallon.</v>
          </cell>
          <cell r="D6862" t="str">
            <v>Each</v>
          </cell>
          <cell r="E6862" t="str">
            <v>29-365</v>
          </cell>
          <cell r="F6862">
            <v>20358</v>
          </cell>
        </row>
        <row r="6863">
          <cell r="A6863" t="str">
            <v>29-366</v>
          </cell>
          <cell r="B6863" t="str">
            <v>Same as item 28-326, but 400 gallon.</v>
          </cell>
          <cell r="D6863" t="str">
            <v>Each</v>
          </cell>
          <cell r="E6863" t="str">
            <v>29-366</v>
          </cell>
          <cell r="F6863">
            <v>27144</v>
          </cell>
        </row>
        <row r="6864">
          <cell r="A6864" t="str">
            <v>29-367</v>
          </cell>
          <cell r="B6864" t="str">
            <v>Same as item 28-326, but 500 gallon.</v>
          </cell>
          <cell r="D6864" t="str">
            <v>Each</v>
          </cell>
          <cell r="E6864" t="str">
            <v>29-367</v>
          </cell>
          <cell r="F6864">
            <v>33930</v>
          </cell>
        </row>
        <row r="6865">
          <cell r="A6865" t="str">
            <v>29-368</v>
          </cell>
          <cell r="B6865" t="str">
            <v>Same as item 28-326, but 600 gallon.</v>
          </cell>
          <cell r="D6865" t="str">
            <v>Each</v>
          </cell>
          <cell r="E6865" t="str">
            <v>29-368</v>
          </cell>
          <cell r="F6865">
            <v>41418</v>
          </cell>
        </row>
        <row r="6866">
          <cell r="A6866" t="str">
            <v>29-369</v>
          </cell>
          <cell r="B6866" t="str">
            <v>Same as item 28-326, but 800 gallon.</v>
          </cell>
          <cell r="D6866" t="str">
            <v>Each</v>
          </cell>
          <cell r="E6866" t="str">
            <v>29-369</v>
          </cell>
          <cell r="F6866">
            <v>55224</v>
          </cell>
        </row>
        <row r="6867">
          <cell r="A6867" t="str">
            <v>29-370</v>
          </cell>
          <cell r="B6867" t="str">
            <v>Same as item28-326, but 1000 gallon.</v>
          </cell>
          <cell r="D6867" t="str">
            <v>Each</v>
          </cell>
          <cell r="E6867" t="str">
            <v>29-370</v>
          </cell>
          <cell r="F6867">
            <v>69030</v>
          </cell>
        </row>
        <row r="6868">
          <cell r="B6868" t="str">
            <v>Fire Extinguisher</v>
          </cell>
        </row>
        <row r="6869">
          <cell r="A6869" t="str">
            <v>29-371</v>
          </cell>
          <cell r="B6869" t="str">
            <v>Fire Extinguisher (Portable) CO2, 7 Kg capacity.</v>
          </cell>
          <cell r="D6869" t="str">
            <v>Each</v>
          </cell>
          <cell r="E6869" t="str">
            <v>29-371</v>
          </cell>
          <cell r="F6869">
            <v>4914</v>
          </cell>
        </row>
        <row r="6870">
          <cell r="A6870" t="str">
            <v>29-372</v>
          </cell>
          <cell r="B6870" t="str">
            <v>Fire extinguisher (Portable) dry powder type, 6 Kg capacity.</v>
          </cell>
          <cell r="D6870" t="str">
            <v>Each</v>
          </cell>
          <cell r="E6870" t="str">
            <v>29-372</v>
          </cell>
          <cell r="F6870">
            <v>2574</v>
          </cell>
        </row>
        <row r="6871">
          <cell r="A6871" t="str">
            <v>29-373</v>
          </cell>
          <cell r="B6871" t="str">
            <v>Fire extinguisher (Portable) dry powder type, 5 Kg capacity.</v>
          </cell>
          <cell r="D6871" t="str">
            <v>Each</v>
          </cell>
          <cell r="E6871" t="str">
            <v>29-373</v>
          </cell>
          <cell r="F6871">
            <v>1872</v>
          </cell>
        </row>
        <row r="6872">
          <cell r="B6872" t="str">
            <v>Gas Water Heater</v>
          </cell>
        </row>
        <row r="6873">
          <cell r="A6873" t="str">
            <v>29-374</v>
          </cell>
          <cell r="B6873" t="str">
            <v>Gas water heater, complete with burner, thermostat and pilot capacity 68 litres, Make "SKY FLAME”.</v>
          </cell>
          <cell r="D6873" t="str">
            <v>Each</v>
          </cell>
          <cell r="E6873" t="str">
            <v>29-374</v>
          </cell>
          <cell r="F6873">
            <v>11000</v>
          </cell>
        </row>
        <row r="6874">
          <cell r="A6874" t="str">
            <v>29-375</v>
          </cell>
          <cell r="B6874" t="str">
            <v>Same as item 29-374, but 136 lit.</v>
          </cell>
          <cell r="D6874" t="str">
            <v>Each</v>
          </cell>
          <cell r="E6874" t="str">
            <v>29-375</v>
          </cell>
          <cell r="F6874">
            <v>12500</v>
          </cell>
        </row>
        <row r="6875">
          <cell r="A6875" t="str">
            <v>29-376</v>
          </cell>
          <cell r="B6875" t="str">
            <v>Gas water heater” complete with burner, thermostat and pilot, capacity 70 lit , Make "NASGAS” Model DG 15.</v>
          </cell>
          <cell r="D6875" t="str">
            <v>Each</v>
          </cell>
          <cell r="E6875" t="str">
            <v>29-376</v>
          </cell>
          <cell r="F6875">
            <v>15375</v>
          </cell>
        </row>
        <row r="6876">
          <cell r="A6876" t="str">
            <v>29-377</v>
          </cell>
          <cell r="B6876" t="str">
            <v>Same as item28-340 but capacity 110 lit, Model DG 30.</v>
          </cell>
          <cell r="D6876" t="str">
            <v>Each</v>
          </cell>
          <cell r="E6876" t="str">
            <v>29-377</v>
          </cell>
          <cell r="F6876">
            <v>18860</v>
          </cell>
        </row>
        <row r="6877">
          <cell r="A6877" t="str">
            <v>29-378</v>
          </cell>
          <cell r="B6877" t="str">
            <v>Same as item28-340 but capacity 140 lit, Model DG 35.</v>
          </cell>
          <cell r="D6877" t="str">
            <v>Each</v>
          </cell>
          <cell r="E6877" t="str">
            <v>29-378</v>
          </cell>
          <cell r="F6877">
            <v>20500</v>
          </cell>
        </row>
        <row r="6878">
          <cell r="A6878" t="str">
            <v>29-379</v>
          </cell>
          <cell r="B6878" t="str">
            <v>Gas water heater, complete with burner thermostat and pilot, capacity 68 lit, Make “CORONA”.</v>
          </cell>
          <cell r="D6878" t="str">
            <v>Each</v>
          </cell>
          <cell r="E6878" t="str">
            <v>29-379</v>
          </cell>
          <cell r="F6878">
            <v>16900</v>
          </cell>
        </row>
        <row r="6879">
          <cell r="A6879" t="str">
            <v>29-380</v>
          </cell>
          <cell r="B6879" t="str">
            <v xml:space="preserve">Same as item 28-343, but 117 lit. </v>
          </cell>
          <cell r="D6879" t="str">
            <v>Each</v>
          </cell>
          <cell r="E6879" t="str">
            <v>29-380</v>
          </cell>
          <cell r="F6879">
            <v>20700</v>
          </cell>
        </row>
        <row r="6880">
          <cell r="A6880" t="str">
            <v>29-381</v>
          </cell>
          <cell r="B6880" t="str">
            <v xml:space="preserve">Same as item 28-343, but 157 lit. </v>
          </cell>
          <cell r="D6880" t="str">
            <v>Each</v>
          </cell>
          <cell r="E6880" t="str">
            <v>29-381</v>
          </cell>
          <cell r="F6880">
            <v>22500</v>
          </cell>
        </row>
        <row r="6881">
          <cell r="A6881" t="str">
            <v>29-382</v>
          </cell>
          <cell r="B6881" t="str">
            <v>Same as item 28-343, but 225 lit.</v>
          </cell>
          <cell r="D6881" t="str">
            <v>Each</v>
          </cell>
          <cell r="E6881" t="str">
            <v>29-382</v>
          </cell>
          <cell r="F6881">
            <v>24500</v>
          </cell>
        </row>
        <row r="6882">
          <cell r="A6882" t="str">
            <v>29-383</v>
          </cell>
          <cell r="B6882" t="str">
            <v>Gas water heater, complete with burner, thermostat etc capacity 68 lit, Make TASFA, Model TS-008.</v>
          </cell>
          <cell r="D6882" t="str">
            <v>Each</v>
          </cell>
          <cell r="E6882" t="str">
            <v>29-383</v>
          </cell>
          <cell r="F6882">
            <v>15300</v>
          </cell>
        </row>
        <row r="6883">
          <cell r="A6883" t="str">
            <v>29-384</v>
          </cell>
          <cell r="B6883" t="str">
            <v>Same as item 28-350 but 136 lit, Model TS-009.</v>
          </cell>
          <cell r="D6883" t="str">
            <v>Each</v>
          </cell>
          <cell r="E6883" t="str">
            <v>29-384</v>
          </cell>
          <cell r="F6883">
            <v>19800</v>
          </cell>
        </row>
        <row r="6884">
          <cell r="A6884" t="str">
            <v>29-385</v>
          </cell>
          <cell r="B6884" t="str">
            <v>Same as item 28-350 but 225 lit, Model TS-010.</v>
          </cell>
          <cell r="D6884" t="str">
            <v>Each</v>
          </cell>
          <cell r="E6884" t="str">
            <v>29-385</v>
          </cell>
          <cell r="F6884">
            <v>23400</v>
          </cell>
        </row>
        <row r="6885">
          <cell r="A6885" t="str">
            <v>29-386</v>
          </cell>
          <cell r="B6885" t="str">
            <v>Same as item 28-350 but 450 lit, Model TS-015.</v>
          </cell>
          <cell r="D6885" t="str">
            <v>Each</v>
          </cell>
          <cell r="E6885" t="str">
            <v>29-386</v>
          </cell>
          <cell r="F6885">
            <v>62100</v>
          </cell>
        </row>
        <row r="6886">
          <cell r="A6886" t="str">
            <v>29-387</v>
          </cell>
          <cell r="B6886" t="str">
            <v>Gas water heater complete with burner, thermostat etc capacity 68 lit, Make “ MARVEL“.</v>
          </cell>
          <cell r="D6886" t="str">
            <v>Each</v>
          </cell>
          <cell r="E6886" t="str">
            <v>29-387</v>
          </cell>
          <cell r="F6886">
            <v>15018</v>
          </cell>
        </row>
        <row r="6887">
          <cell r="A6887" t="str">
            <v>29-388</v>
          </cell>
          <cell r="B6887" t="str">
            <v>Same as item 29-387 but 136 lit.</v>
          </cell>
          <cell r="D6887" t="str">
            <v>Each</v>
          </cell>
          <cell r="E6887" t="str">
            <v>29-388</v>
          </cell>
          <cell r="F6887">
            <v>22227</v>
          </cell>
        </row>
        <row r="6888">
          <cell r="A6888" t="str">
            <v>29-388-A</v>
          </cell>
          <cell r="B6888" t="str">
            <v>Same as item 29-387 but 225 lit.</v>
          </cell>
          <cell r="D6888" t="str">
            <v>Each</v>
          </cell>
          <cell r="E6888" t="str">
            <v>29-388-A</v>
          </cell>
          <cell r="F6888">
            <v>27033</v>
          </cell>
        </row>
        <row r="6889">
          <cell r="A6889" t="str">
            <v>29-389</v>
          </cell>
          <cell r="B6889" t="str">
            <v>Same as item 29-387 but 400 lit.</v>
          </cell>
          <cell r="D6889" t="str">
            <v>Each</v>
          </cell>
          <cell r="E6889" t="str">
            <v>29-389</v>
          </cell>
          <cell r="F6889">
            <v>61855</v>
          </cell>
        </row>
        <row r="6890">
          <cell r="A6890" t="str">
            <v>29-390</v>
          </cell>
          <cell r="B6890" t="str">
            <v>Gas water heater complete with burner, thermostat etc capacity 136 lit, Model AG- 5130 Gold Make "Admiral".</v>
          </cell>
          <cell r="D6890" t="str">
            <v>Each</v>
          </cell>
          <cell r="E6890" t="str">
            <v>29-390</v>
          </cell>
          <cell r="F6890">
            <v>14036</v>
          </cell>
        </row>
        <row r="6891">
          <cell r="A6891" t="str">
            <v>29-391</v>
          </cell>
          <cell r="B6891" t="str">
            <v>Gas water heater complete with burner, thermostat etc capacity 225 lit, Model AG- 5150 Gold Make "Admiral".</v>
          </cell>
          <cell r="D6891" t="str">
            <v>Each</v>
          </cell>
          <cell r="E6891" t="str">
            <v>29-391</v>
          </cell>
          <cell r="F6891">
            <v>16456</v>
          </cell>
        </row>
        <row r="6892">
          <cell r="B6892" t="str">
            <v>Gas Room Heater</v>
          </cell>
        </row>
        <row r="6893">
          <cell r="A6893" t="str">
            <v>29-392</v>
          </cell>
          <cell r="B6893" t="str">
            <v>Gas room heater Complete with pilot double burner, double panel. Model (No. 202) Make “CORONA”.</v>
          </cell>
          <cell r="D6893" t="str">
            <v>Each</v>
          </cell>
          <cell r="E6893" t="str">
            <v>29-392</v>
          </cell>
          <cell r="F6893">
            <v>7150</v>
          </cell>
        </row>
        <row r="6894">
          <cell r="A6894" t="str">
            <v>29-393</v>
          </cell>
          <cell r="B6894" t="str">
            <v>Same as item 29-392 but Single burner, double panel. Model (No. 101).</v>
          </cell>
          <cell r="D6894" t="str">
            <v>Each</v>
          </cell>
          <cell r="E6894" t="str">
            <v>29-393</v>
          </cell>
          <cell r="F6894">
            <v>5500</v>
          </cell>
        </row>
        <row r="6895">
          <cell r="A6895" t="str">
            <v>29-394</v>
          </cell>
          <cell r="B6895" t="str">
            <v>Gas room heater, complete with pilot single burner, front half tamchini Model (No. DG-792) Make NAS GAS.</v>
          </cell>
          <cell r="D6895" t="str">
            <v>Each</v>
          </cell>
          <cell r="E6895" t="str">
            <v>29-394</v>
          </cell>
          <cell r="F6895">
            <v>4264</v>
          </cell>
        </row>
        <row r="6896">
          <cell r="A6896" t="str">
            <v>29-395</v>
          </cell>
          <cell r="B6896" t="str">
            <v>Same as item 29-394, but full tamchini, Model (No. DG-796).</v>
          </cell>
          <cell r="D6896" t="str">
            <v>Each</v>
          </cell>
          <cell r="E6896" t="str">
            <v>29-395</v>
          </cell>
          <cell r="F6896">
            <v>6640</v>
          </cell>
        </row>
        <row r="6897">
          <cell r="A6897" t="str">
            <v>29-396</v>
          </cell>
          <cell r="B6897" t="str">
            <v>Same as item 29-394, but complete with pilot, front half tamchini Model (No. DG-793).</v>
          </cell>
          <cell r="D6897" t="str">
            <v>Each</v>
          </cell>
          <cell r="E6897" t="str">
            <v>29-396</v>
          </cell>
          <cell r="F6897">
            <v>5976</v>
          </cell>
        </row>
        <row r="6898">
          <cell r="A6898" t="str">
            <v>29-397</v>
          </cell>
          <cell r="B6898" t="str">
            <v>Same as item 29-394 but complete full tamchini, Model (No. DG-795).</v>
          </cell>
          <cell r="D6898" t="str">
            <v>Each</v>
          </cell>
          <cell r="E6898" t="str">
            <v>29-397</v>
          </cell>
          <cell r="F6898">
            <v>5084</v>
          </cell>
        </row>
        <row r="6899">
          <cell r="A6899" t="str">
            <v>29-398</v>
          </cell>
          <cell r="B6899" t="str">
            <v>Gas room heater, single burner, Make “TASFA" Model TS-001.</v>
          </cell>
          <cell r="D6899" t="str">
            <v>Each</v>
          </cell>
          <cell r="E6899" t="str">
            <v>29-398</v>
          </cell>
          <cell r="F6899">
            <v>4050</v>
          </cell>
        </row>
        <row r="6900">
          <cell r="A6900" t="str">
            <v>29-399</v>
          </cell>
          <cell r="B6900" t="str">
            <v>Same as item 29-398 but, double burner, Make “TASFA" Model TS-002.</v>
          </cell>
          <cell r="D6900" t="str">
            <v>Each</v>
          </cell>
          <cell r="E6900" t="str">
            <v>29-399</v>
          </cell>
          <cell r="F6900">
            <v>6030</v>
          </cell>
        </row>
        <row r="6901">
          <cell r="A6901" t="str">
            <v>29-400</v>
          </cell>
          <cell r="B6901" t="str">
            <v>Same as item 29-398 but, double burner, Make “TASFA" Model TS-025.</v>
          </cell>
          <cell r="D6901" t="str">
            <v>Each</v>
          </cell>
          <cell r="E6901" t="str">
            <v>29-400</v>
          </cell>
          <cell r="F6901">
            <v>8550</v>
          </cell>
        </row>
        <row r="6902">
          <cell r="A6902" t="str">
            <v>29-401</v>
          </cell>
          <cell r="B6902" t="str">
            <v>Same as item 29-398 but,, double Panel ignition safty system, Model TS-026.</v>
          </cell>
          <cell r="D6902" t="str">
            <v>Each</v>
          </cell>
          <cell r="E6902" t="str">
            <v>29-401</v>
          </cell>
          <cell r="F6902">
            <v>9000</v>
          </cell>
        </row>
        <row r="6903">
          <cell r="A6903" t="str">
            <v>29-402</v>
          </cell>
          <cell r="B6903" t="str">
            <v>Gas room heater, single burner, Make “Marvel" Model -101.</v>
          </cell>
          <cell r="D6903" t="str">
            <v>Each</v>
          </cell>
          <cell r="E6903" t="str">
            <v>29-402</v>
          </cell>
          <cell r="F6903">
            <v>5340</v>
          </cell>
        </row>
        <row r="6904">
          <cell r="A6904" t="str">
            <v>29-403</v>
          </cell>
          <cell r="B6904" t="str">
            <v>Same as item 29-402, but double burner Model -102.</v>
          </cell>
          <cell r="D6904" t="str">
            <v>Each</v>
          </cell>
          <cell r="E6904" t="str">
            <v>29-403</v>
          </cell>
          <cell r="F6904">
            <v>7120</v>
          </cell>
        </row>
        <row r="6905">
          <cell r="A6905" t="str">
            <v>29-404</v>
          </cell>
          <cell r="B6905" t="str">
            <v>Gas room heater, single Panel Make "Admiral", Model AG-201.</v>
          </cell>
          <cell r="D6905" t="str">
            <v>Each</v>
          </cell>
          <cell r="E6905" t="str">
            <v>29-404</v>
          </cell>
          <cell r="F6905">
            <v>2964</v>
          </cell>
        </row>
        <row r="6906">
          <cell r="A6906" t="str">
            <v>29-405</v>
          </cell>
          <cell r="B6906" t="str">
            <v>Gas room heater, double Panel Make "Admiral", Model AG-202.</v>
          </cell>
          <cell r="D6906" t="str">
            <v>Each</v>
          </cell>
          <cell r="E6906" t="str">
            <v>29-405</v>
          </cell>
          <cell r="F6906">
            <v>4658</v>
          </cell>
        </row>
        <row r="6907">
          <cell r="B6907" t="str">
            <v>Gas Burner (Chullah)</v>
          </cell>
        </row>
        <row r="6908">
          <cell r="A6908" t="str">
            <v>29-406</v>
          </cell>
          <cell r="B6908" t="str">
            <v>Gas burner (chullah) Make “NASGAS” single, small size, Model DG 107.</v>
          </cell>
          <cell r="D6908" t="str">
            <v>Each</v>
          </cell>
          <cell r="E6908" t="str">
            <v>29-406</v>
          </cell>
          <cell r="F6908">
            <v>1230</v>
          </cell>
        </row>
        <row r="6909">
          <cell r="A6909" t="str">
            <v>29-407</v>
          </cell>
          <cell r="B6909" t="str">
            <v>Same as item 29-406 but double burner tamchini, Model No. DG-109.</v>
          </cell>
          <cell r="D6909" t="str">
            <v>Each</v>
          </cell>
          <cell r="E6909" t="str">
            <v>29-407</v>
          </cell>
          <cell r="F6909">
            <v>2460</v>
          </cell>
        </row>
        <row r="6910">
          <cell r="A6910" t="str">
            <v>29-408</v>
          </cell>
          <cell r="B6910" t="str">
            <v>Gas burner (Chullah), single burner deluxe, Model No. TS-004, MAKE "TASFA".</v>
          </cell>
          <cell r="D6910" t="str">
            <v>Each</v>
          </cell>
          <cell r="E6910" t="str">
            <v>29-408</v>
          </cell>
          <cell r="F6910">
            <v>1260</v>
          </cell>
        </row>
        <row r="6911">
          <cell r="A6911" t="str">
            <v>29-409</v>
          </cell>
          <cell r="B6911" t="str">
            <v>Same as item 28-380, but double burner, Model No. TS-005.</v>
          </cell>
          <cell r="D6911" t="str">
            <v>Each</v>
          </cell>
          <cell r="E6911" t="str">
            <v>29-409</v>
          </cell>
          <cell r="F6911">
            <v>2340</v>
          </cell>
        </row>
        <row r="6912">
          <cell r="A6912" t="str">
            <v>29-410</v>
          </cell>
          <cell r="B6912" t="str">
            <v xml:space="preserve"> Gas burner (Chullah), small single burner, Model AG-I Make “SKY FLAME”.</v>
          </cell>
          <cell r="D6912" t="str">
            <v>Each</v>
          </cell>
          <cell r="E6912" t="str">
            <v>29-410</v>
          </cell>
          <cell r="F6912">
            <v>1100</v>
          </cell>
        </row>
        <row r="6913">
          <cell r="A6913" t="str">
            <v>29-411</v>
          </cell>
          <cell r="B6913" t="str">
            <v>Same as item 29-410, but Medium burner, Model AG- II.</v>
          </cell>
          <cell r="D6913" t="str">
            <v>Each</v>
          </cell>
          <cell r="E6913" t="str">
            <v>29-411</v>
          </cell>
          <cell r="F6913">
            <v>1200</v>
          </cell>
        </row>
        <row r="6914">
          <cell r="A6914" t="str">
            <v>29-412</v>
          </cell>
          <cell r="B6914" t="str">
            <v>Same as item 29-410, but double burner, Model AG- III.</v>
          </cell>
          <cell r="D6914" t="str">
            <v>Each</v>
          </cell>
          <cell r="E6914" t="str">
            <v>29-412</v>
          </cell>
          <cell r="F6914">
            <v>1800</v>
          </cell>
        </row>
        <row r="6915">
          <cell r="A6915" t="str">
            <v>29-413</v>
          </cell>
          <cell r="B6915" t="str">
            <v>Gas burner (Chullah), single burner, medium Make “MARVEL"</v>
          </cell>
          <cell r="D6915" t="str">
            <v>Each</v>
          </cell>
          <cell r="E6915" t="str">
            <v>29-413</v>
          </cell>
          <cell r="F6915">
            <v>1424</v>
          </cell>
        </row>
        <row r="6916">
          <cell r="A6916" t="str">
            <v>29-414</v>
          </cell>
          <cell r="B6916" t="str">
            <v>Same as item 29-413, but double burner</v>
          </cell>
          <cell r="D6916" t="str">
            <v>Each</v>
          </cell>
          <cell r="E6916" t="str">
            <v>29-414</v>
          </cell>
          <cell r="F6916">
            <v>1200</v>
          </cell>
        </row>
        <row r="6917">
          <cell r="A6917" t="str">
            <v>29-415</v>
          </cell>
          <cell r="B6917" t="str">
            <v>Gas burner Chullah Single burner with tray Make "Admiral" Model AG-4011.</v>
          </cell>
          <cell r="D6917" t="str">
            <v>Each</v>
          </cell>
          <cell r="E6917" t="str">
            <v>29-415</v>
          </cell>
          <cell r="F6917">
            <v>1264</v>
          </cell>
        </row>
        <row r="6918">
          <cell r="A6918" t="str">
            <v>29-416</v>
          </cell>
          <cell r="B6918" t="str">
            <v>Gas burner Chullah double burner with tray Make "Admiral" Model AG-4013.</v>
          </cell>
          <cell r="D6918" t="str">
            <v>Each</v>
          </cell>
          <cell r="E6918" t="str">
            <v>29-416</v>
          </cell>
          <cell r="F6918">
            <v>1869</v>
          </cell>
        </row>
        <row r="6919">
          <cell r="B6919" t="str">
            <v>Gas Cooking Range</v>
          </cell>
        </row>
        <row r="6920">
          <cell r="A6920" t="str">
            <v>29-417</v>
          </cell>
          <cell r="B6920" t="str">
            <v>Cooking Range 27,” 3 Burner Double door metal top complete with oven grill, rotisserie, Make “ CORONA" Model C-45</v>
          </cell>
          <cell r="D6920" t="str">
            <v>Each</v>
          </cell>
          <cell r="E6920" t="str">
            <v>29-417</v>
          </cell>
          <cell r="F6920">
            <v>17600</v>
          </cell>
        </row>
        <row r="6921">
          <cell r="A6921" t="str">
            <v>29-418</v>
          </cell>
          <cell r="B6921" t="str">
            <v>Cooking Range 34,” 3 Burner Double door metal top complete with oven, grill and rotisserie, Model C-53.</v>
          </cell>
          <cell r="D6921" t="str">
            <v>Each</v>
          </cell>
          <cell r="E6921" t="str">
            <v>29-418</v>
          </cell>
          <cell r="F6921">
            <v>21500</v>
          </cell>
        </row>
        <row r="6922">
          <cell r="A6922" t="str">
            <v>29-419</v>
          </cell>
          <cell r="B6922" t="str">
            <v>Cooking Range 34” 5 Burner Double door metal top complete with oven grill and rotisserie Model C-60.</v>
          </cell>
          <cell r="D6922" t="str">
            <v>Each</v>
          </cell>
          <cell r="E6922" t="str">
            <v>29-419</v>
          </cell>
          <cell r="F6922">
            <v>22000</v>
          </cell>
        </row>
        <row r="6923">
          <cell r="A6923" t="str">
            <v>29-420</v>
          </cell>
          <cell r="B6923" t="str">
            <v>Cooking Range 34” 3 Burner Single door metal top complete with oven grill and rotisserie, Model C-75.</v>
          </cell>
          <cell r="D6923" t="str">
            <v>Each</v>
          </cell>
          <cell r="E6923" t="str">
            <v>29-420</v>
          </cell>
          <cell r="F6923">
            <v>24500</v>
          </cell>
        </row>
        <row r="6924">
          <cell r="A6924" t="str">
            <v>29-421</v>
          </cell>
          <cell r="B6924" t="str">
            <v>Cooking Range 34” 3 Burner Single door fully stainless steel body ,timer, glass top Auto Ignition complete with oven grill and rotisserie, Model C-500.</v>
          </cell>
          <cell r="D6924" t="str">
            <v>Each</v>
          </cell>
          <cell r="E6924" t="str">
            <v>29-421</v>
          </cell>
          <cell r="F6924">
            <v>37500</v>
          </cell>
        </row>
        <row r="6925">
          <cell r="A6925" t="str">
            <v>29-422</v>
          </cell>
          <cell r="B6925" t="str">
            <v>Cooking range make “NASGAS” complete with 2 burners with oven and grill. Model DG 224.</v>
          </cell>
          <cell r="D6925" t="str">
            <v>Each</v>
          </cell>
          <cell r="E6925" t="str">
            <v>29-422</v>
          </cell>
          <cell r="F6925">
            <v>16400</v>
          </cell>
        </row>
        <row r="6926">
          <cell r="A6926" t="str">
            <v>29-423</v>
          </cell>
          <cell r="B6926" t="str">
            <v>Cooking range complete with 3 burners, oven and grill. Model DG324.</v>
          </cell>
          <cell r="D6926" t="str">
            <v>Each</v>
          </cell>
          <cell r="E6926" t="str">
            <v>29-423</v>
          </cell>
          <cell r="F6926">
            <v>17220</v>
          </cell>
        </row>
        <row r="6927">
          <cell r="A6927" t="str">
            <v>29-424</v>
          </cell>
          <cell r="B6927" t="str">
            <v>Cooking range complete with 5 burners, oven, grill and rotisserie, Model SG 534</v>
          </cell>
          <cell r="D6927" t="str">
            <v>Each</v>
          </cell>
          <cell r="E6927" t="str">
            <v>29-424</v>
          </cell>
          <cell r="F6927">
            <v>21320</v>
          </cell>
        </row>
        <row r="6928">
          <cell r="A6928" t="str">
            <v>29-425</v>
          </cell>
          <cell r="B6928" t="str">
            <v>Cooking range, 2 burner 27" inch with oven and grill Make "TSFA" Model TS 011.</v>
          </cell>
          <cell r="D6928" t="str">
            <v>Each</v>
          </cell>
          <cell r="E6928" t="str">
            <v>29-425</v>
          </cell>
          <cell r="F6928">
            <v>16650</v>
          </cell>
        </row>
        <row r="6929">
          <cell r="A6929" t="str">
            <v>29-426</v>
          </cell>
          <cell r="B6929" t="str">
            <v>Cooking range, 3 burner 34" inch with oven and grill Make "TSFA" Model TS 007.</v>
          </cell>
          <cell r="D6929" t="str">
            <v>Each</v>
          </cell>
          <cell r="E6929" t="str">
            <v>29-426</v>
          </cell>
          <cell r="F6929">
            <v>18000</v>
          </cell>
        </row>
        <row r="6930">
          <cell r="A6930" t="str">
            <v>29-427</v>
          </cell>
          <cell r="B6930" t="str">
            <v>Cooking range, 5 burner 34" inch with oven and grill Make "TSFA" Model TS 016.</v>
          </cell>
          <cell r="D6930" t="str">
            <v>Each</v>
          </cell>
          <cell r="E6930" t="str">
            <v>29-427</v>
          </cell>
          <cell r="F6930">
            <v>18900</v>
          </cell>
        </row>
        <row r="6931">
          <cell r="A6931" t="str">
            <v>29-428</v>
          </cell>
          <cell r="B6931" t="str">
            <v>Cooking range, 2 burner 27" inch with Roastery, Make "MARVEL" Model MV 327.</v>
          </cell>
          <cell r="D6931" t="str">
            <v>Each</v>
          </cell>
          <cell r="E6931" t="str">
            <v>29-428</v>
          </cell>
          <cell r="F6931">
            <v>16821</v>
          </cell>
        </row>
        <row r="6932">
          <cell r="A6932" t="str">
            <v>29-429</v>
          </cell>
          <cell r="B6932" t="str">
            <v>Cooking range, 3 burner 34" inch Double door with Roaster, Make  Model MV 318.</v>
          </cell>
          <cell r="D6932" t="str">
            <v>Each</v>
          </cell>
          <cell r="E6932" t="str">
            <v>29-429</v>
          </cell>
          <cell r="F6932">
            <v>22227</v>
          </cell>
        </row>
        <row r="6933">
          <cell r="A6933" t="str">
            <v>29-430</v>
          </cell>
          <cell r="B6933" t="str">
            <v>Cooking range, 5 burner 34" inch Double door with Roaster, Make  Model MV 518.</v>
          </cell>
          <cell r="D6933" t="str">
            <v>Each</v>
          </cell>
          <cell r="E6933" t="str">
            <v>29-430</v>
          </cell>
          <cell r="F6933">
            <v>23429</v>
          </cell>
        </row>
        <row r="6934">
          <cell r="A6934" t="str">
            <v>29-431</v>
          </cell>
          <cell r="B6934" t="str">
            <v>Cooking range, 5 burner 34" inch Single door with Roaster, Make  Model MV 534.</v>
          </cell>
          <cell r="D6934" t="str">
            <v>Each</v>
          </cell>
          <cell r="E6934" t="str">
            <v>29-431</v>
          </cell>
          <cell r="F6934">
            <v>31229</v>
          </cell>
        </row>
        <row r="6935">
          <cell r="A6935" t="str">
            <v>29-432</v>
          </cell>
          <cell r="B6935" t="str">
            <v>Cooking range 3 burner 34 inch Single door with Roastery,  Make “SKY FLAMe" Model AGVI.</v>
          </cell>
          <cell r="D6935" t="str">
            <v>Each</v>
          </cell>
          <cell r="E6935" t="str">
            <v>29-432</v>
          </cell>
          <cell r="F6935">
            <v>16000</v>
          </cell>
        </row>
        <row r="6936">
          <cell r="A6936" t="str">
            <v>29-433</v>
          </cell>
          <cell r="B6936" t="str">
            <v>Cooking range 3 burner 27 inch Single door with Roastery,   Model AGVII.</v>
          </cell>
          <cell r="D6936" t="str">
            <v>Each</v>
          </cell>
          <cell r="E6936" t="str">
            <v>29-433</v>
          </cell>
          <cell r="F6936">
            <v>16500</v>
          </cell>
        </row>
        <row r="6937">
          <cell r="A6937" t="str">
            <v>29-434</v>
          </cell>
          <cell r="B6937" t="str">
            <v>Cooking range 5 burner 34 inch Single door with Roastery,  Model AGVIII.</v>
          </cell>
          <cell r="D6937" t="str">
            <v>Each</v>
          </cell>
          <cell r="E6937" t="str">
            <v>29-434</v>
          </cell>
          <cell r="F6937">
            <v>17600</v>
          </cell>
        </row>
        <row r="6938">
          <cell r="A6938" t="str">
            <v>29-435</v>
          </cell>
          <cell r="B6938" t="str">
            <v>Cooking range 3 burner 27 inch with Roastery, Make “Admiral" Model AG-3900.</v>
          </cell>
          <cell r="D6938" t="str">
            <v>Each</v>
          </cell>
          <cell r="E6938" t="str">
            <v>29-435</v>
          </cell>
          <cell r="F6938">
            <v>11100</v>
          </cell>
        </row>
        <row r="6939">
          <cell r="A6939" t="str">
            <v>29-436</v>
          </cell>
          <cell r="B6939" t="str">
            <v>Cooking range 5 burner 34 inch with oven and hot case, Make  “Admiral" Model AG-5500.</v>
          </cell>
          <cell r="D6939" t="str">
            <v>Each</v>
          </cell>
          <cell r="E6939" t="str">
            <v>29-436</v>
          </cell>
          <cell r="F6939">
            <v>13915</v>
          </cell>
        </row>
        <row r="6940">
          <cell r="B6940" t="str">
            <v>Tandoor Gas Burners</v>
          </cell>
        </row>
        <row r="6941">
          <cell r="A6941" t="str">
            <v>29-437</v>
          </cell>
          <cell r="B6941" t="str">
            <v>Gas burner, Heavy Duty, 48 Nozzle.</v>
          </cell>
          <cell r="D6941" t="str">
            <v>Each</v>
          </cell>
          <cell r="E6941" t="str">
            <v>29-437</v>
          </cell>
          <cell r="F6941">
            <v>1550</v>
          </cell>
        </row>
        <row r="6942">
          <cell r="A6942" t="str">
            <v>29-438</v>
          </cell>
          <cell r="B6942" t="str">
            <v>Same as item 29-437 but 40 Nozzle.</v>
          </cell>
          <cell r="D6942" t="str">
            <v>Each</v>
          </cell>
          <cell r="E6942" t="str">
            <v>29-438</v>
          </cell>
          <cell r="F6942">
            <v>1350</v>
          </cell>
        </row>
        <row r="6943">
          <cell r="A6943" t="str">
            <v>29-439</v>
          </cell>
          <cell r="B6943" t="str">
            <v>Same as item  29-437 but 32 Nozzle.</v>
          </cell>
          <cell r="D6943" t="str">
            <v>Each</v>
          </cell>
          <cell r="E6943" t="str">
            <v>29-439</v>
          </cell>
          <cell r="F6943">
            <v>1100</v>
          </cell>
        </row>
        <row r="6944">
          <cell r="A6944" t="str">
            <v>29-440</v>
          </cell>
          <cell r="B6944" t="str">
            <v>Same as item  29-437 but 24 Nozzle.</v>
          </cell>
          <cell r="D6944" t="str">
            <v>Each</v>
          </cell>
          <cell r="E6944" t="str">
            <v>29-440</v>
          </cell>
          <cell r="F6944">
            <v>850</v>
          </cell>
        </row>
        <row r="6945">
          <cell r="A6945" t="str">
            <v>29-441</v>
          </cell>
          <cell r="B6945" t="str">
            <v>Same as item  29-437 but 18 Nozzle.</v>
          </cell>
          <cell r="D6945" t="str">
            <v>Each</v>
          </cell>
          <cell r="E6945" t="str">
            <v>29-441</v>
          </cell>
          <cell r="F6945">
            <v>750</v>
          </cell>
        </row>
        <row r="6946">
          <cell r="A6946" t="str">
            <v>29-442</v>
          </cell>
          <cell r="B6946" t="str">
            <v>Same as item  29-437 but 12 Nozzle.</v>
          </cell>
          <cell r="D6946" t="str">
            <v>Each</v>
          </cell>
          <cell r="E6946" t="str">
            <v>29-442</v>
          </cell>
          <cell r="F6946">
            <v>475</v>
          </cell>
        </row>
        <row r="6947">
          <cell r="A6947" t="str">
            <v>29-443</v>
          </cell>
          <cell r="B6947" t="str">
            <v>Gas burner, STAR, heavy duty 12” (300mm) size.</v>
          </cell>
          <cell r="D6947" t="str">
            <v>Each</v>
          </cell>
          <cell r="E6947" t="str">
            <v>29-443</v>
          </cell>
          <cell r="F6947">
            <v>750</v>
          </cell>
        </row>
        <row r="6948">
          <cell r="A6948" t="str">
            <v>29-444</v>
          </cell>
          <cell r="B6948" t="str">
            <v>Same as item  29-443 but 9” (225mm) size.</v>
          </cell>
          <cell r="D6948" t="str">
            <v>Each</v>
          </cell>
          <cell r="E6948" t="str">
            <v>29-444</v>
          </cell>
          <cell r="F6948">
            <v>450</v>
          </cell>
        </row>
        <row r="6949">
          <cell r="A6949" t="str">
            <v>29-445</v>
          </cell>
          <cell r="B6949" t="str">
            <v>Same as item 29-443 but 6” (150mm) size.</v>
          </cell>
          <cell r="D6949" t="str">
            <v>Each</v>
          </cell>
          <cell r="E6949" t="str">
            <v>29-445</v>
          </cell>
          <cell r="F6949">
            <v>320</v>
          </cell>
        </row>
        <row r="6950">
          <cell r="A6950" t="str">
            <v>29-446</v>
          </cell>
          <cell r="B6950" t="str">
            <v>Plate for gas tandoor burner 2’-0” (600 mm) size.</v>
          </cell>
          <cell r="D6950" t="str">
            <v>Each</v>
          </cell>
          <cell r="E6950" t="str">
            <v>29-446</v>
          </cell>
          <cell r="F6950">
            <v>2800</v>
          </cell>
        </row>
        <row r="6951">
          <cell r="A6951" t="str">
            <v>29-447</v>
          </cell>
          <cell r="B6951" t="str">
            <v>Same as item 29-446, but 1’-6” (450 mm) size.</v>
          </cell>
          <cell r="D6951" t="str">
            <v>Each</v>
          </cell>
          <cell r="E6951" t="str">
            <v>29-447</v>
          </cell>
          <cell r="F6951">
            <v>2300</v>
          </cell>
        </row>
        <row r="6952">
          <cell r="B6952" t="str">
            <v>Refrigerator</v>
          </cell>
        </row>
        <row r="6953">
          <cell r="A6953" t="str">
            <v>29-448</v>
          </cell>
          <cell r="B6953" t="str">
            <v>Refrigerator (Pak made), 10 cft. Make “ SINGER".</v>
          </cell>
          <cell r="D6953" t="str">
            <v>Each</v>
          </cell>
          <cell r="E6953" t="str">
            <v>29-448</v>
          </cell>
          <cell r="F6953">
            <v>33000</v>
          </cell>
        </row>
        <row r="6954">
          <cell r="A6954" t="str">
            <v>29-449</v>
          </cell>
          <cell r="B6954" t="str">
            <v>Same as 29-450, but 12 cft.</v>
          </cell>
          <cell r="D6954" t="str">
            <v>Each</v>
          </cell>
          <cell r="E6954" t="str">
            <v>29-449</v>
          </cell>
          <cell r="F6954">
            <v>38600</v>
          </cell>
        </row>
        <row r="6955">
          <cell r="A6955" t="str">
            <v>29-450</v>
          </cell>
          <cell r="B6955" t="str">
            <v>Refrigerator (Pak made ) 10 cft, Make “PEL“.</v>
          </cell>
          <cell r="D6955" t="str">
            <v>Each</v>
          </cell>
          <cell r="E6955" t="str">
            <v>29-450</v>
          </cell>
          <cell r="F6955">
            <v>33000</v>
          </cell>
        </row>
        <row r="6956">
          <cell r="A6956" t="str">
            <v>29-451</v>
          </cell>
          <cell r="B6956" t="str">
            <v>Same as item 29-450, but 10 cft, Deluxe.</v>
          </cell>
          <cell r="D6956" t="str">
            <v>Each</v>
          </cell>
          <cell r="E6956" t="str">
            <v>29-451</v>
          </cell>
          <cell r="F6956">
            <v>37000</v>
          </cell>
        </row>
        <row r="6957">
          <cell r="A6957" t="str">
            <v>29-452</v>
          </cell>
          <cell r="B6957" t="str">
            <v>Same as item 29-450 but 12cft, Deluxe</v>
          </cell>
          <cell r="D6957" t="str">
            <v>Each</v>
          </cell>
          <cell r="E6957" t="str">
            <v>29-452</v>
          </cell>
          <cell r="F6957">
            <v>39800</v>
          </cell>
        </row>
        <row r="6958">
          <cell r="A6958" t="str">
            <v>29-453</v>
          </cell>
          <cell r="B6958" t="str">
            <v>Same as item 29-450 but 14cft .</v>
          </cell>
          <cell r="D6958" t="str">
            <v>Each</v>
          </cell>
          <cell r="E6958" t="str">
            <v>29-453</v>
          </cell>
          <cell r="F6958">
            <v>40000</v>
          </cell>
        </row>
        <row r="6959">
          <cell r="A6959" t="str">
            <v>29-454</v>
          </cell>
          <cell r="B6959" t="str">
            <v>Same as item 29-450 but 14cft Deluxe.</v>
          </cell>
          <cell r="D6959" t="str">
            <v>Each</v>
          </cell>
          <cell r="E6959" t="str">
            <v>29-454</v>
          </cell>
          <cell r="F6959">
            <v>45000</v>
          </cell>
        </row>
        <row r="6960">
          <cell r="B6960" t="str">
            <v xml:space="preserve">Deep Freezer </v>
          </cell>
        </row>
        <row r="6961">
          <cell r="A6961" t="str">
            <v>29-455</v>
          </cell>
          <cell r="B6961" t="str">
            <v>Deep freezer 14 cft, SINGER.</v>
          </cell>
          <cell r="D6961" t="str">
            <v>Each</v>
          </cell>
          <cell r="E6961" t="str">
            <v>29-455</v>
          </cell>
          <cell r="F6961">
            <v>41900</v>
          </cell>
        </row>
        <row r="6962">
          <cell r="B6962" t="str">
            <v>Split Unit</v>
          </cell>
        </row>
        <row r="6963">
          <cell r="A6963" t="str">
            <v>29-456</v>
          </cell>
          <cell r="B6963" t="str">
            <v>Wall mounted spilt type, Air conditioner 1 Ton Capacity with 10 Rft installation Kit, Cooling only, (WAVES).</v>
          </cell>
          <cell r="D6963" t="str">
            <v>Each</v>
          </cell>
          <cell r="E6963" t="str">
            <v>29-456</v>
          </cell>
          <cell r="F6963">
            <v>30000</v>
          </cell>
        </row>
        <row r="6964">
          <cell r="A6964" t="str">
            <v>29-457</v>
          </cell>
          <cell r="B6964" t="str">
            <v>Same as item 29-456 but 1.5 Ton.</v>
          </cell>
          <cell r="D6964" t="str">
            <v>Each</v>
          </cell>
          <cell r="E6964" t="str">
            <v>29-457</v>
          </cell>
          <cell r="F6964">
            <v>39900</v>
          </cell>
        </row>
        <row r="6965">
          <cell r="A6965" t="str">
            <v>29-458</v>
          </cell>
          <cell r="B6965" t="str">
            <v xml:space="preserve">Same as item 29-456 but 2 Ton. </v>
          </cell>
          <cell r="D6965" t="str">
            <v>Each</v>
          </cell>
          <cell r="E6965" t="str">
            <v>29-458</v>
          </cell>
          <cell r="F6965">
            <v>44000</v>
          </cell>
        </row>
        <row r="6966">
          <cell r="A6966" t="str">
            <v>29-459</v>
          </cell>
          <cell r="B6966" t="str">
            <v>Wall mounted spilt type, Air conditioner 0.8 Ton Capacity Cooling only,(Koolman).</v>
          </cell>
          <cell r="D6966" t="str">
            <v>Each</v>
          </cell>
          <cell r="E6966" t="str">
            <v>29-459</v>
          </cell>
          <cell r="F6966">
            <v>58800</v>
          </cell>
        </row>
        <row r="6967">
          <cell r="A6967" t="str">
            <v>29-460</v>
          </cell>
          <cell r="B6967" t="str">
            <v>Wall mounted spilt type, Air conditioner 1.0 Ton Capacity Cooling only,(Koolman).</v>
          </cell>
          <cell r="D6967" t="str">
            <v>Each</v>
          </cell>
          <cell r="E6967" t="str">
            <v>29-460</v>
          </cell>
          <cell r="F6967">
            <v>78500</v>
          </cell>
        </row>
        <row r="6968">
          <cell r="A6968" t="str">
            <v>29-461</v>
          </cell>
          <cell r="B6968" t="str">
            <v>Wall mounted spilt type, Air conditioner 1.5 Ton Capacity Cooling only,(Koolman).</v>
          </cell>
          <cell r="D6968" t="str">
            <v>Each</v>
          </cell>
          <cell r="E6968" t="str">
            <v>29-461</v>
          </cell>
          <cell r="F6968">
            <v>102000</v>
          </cell>
        </row>
        <row r="6969">
          <cell r="A6969" t="str">
            <v>29-462</v>
          </cell>
          <cell r="B6969" t="str">
            <v>Wall mounted spilt type, Air conditioner 2.0 Ton Capacity Cooling only,(Koolman).</v>
          </cell>
          <cell r="D6969" t="str">
            <v>Each</v>
          </cell>
          <cell r="E6969" t="str">
            <v>29-462</v>
          </cell>
          <cell r="F6969">
            <v>114000</v>
          </cell>
        </row>
        <row r="6970">
          <cell r="A6970" t="str">
            <v>29-463</v>
          </cell>
          <cell r="B6970" t="str">
            <v>Wall mounted spilt type, Air conditioner 0.8 Ton Capacity Heat/Cool, (Koolman).</v>
          </cell>
          <cell r="D6970" t="str">
            <v>Each</v>
          </cell>
          <cell r="E6970" t="str">
            <v>29-463</v>
          </cell>
          <cell r="F6970">
            <v>70200</v>
          </cell>
        </row>
        <row r="6971">
          <cell r="A6971" t="str">
            <v>29-464</v>
          </cell>
          <cell r="B6971" t="str">
            <v>Wall mounted spilt type, Air conditioner 1.0 Ton Capacity Heat/Cool, (Koolman).</v>
          </cell>
          <cell r="D6971" t="str">
            <v>Each</v>
          </cell>
          <cell r="E6971" t="str">
            <v>29-464</v>
          </cell>
          <cell r="F6971">
            <v>90600</v>
          </cell>
        </row>
        <row r="6972">
          <cell r="A6972" t="str">
            <v>29-465</v>
          </cell>
          <cell r="B6972" t="str">
            <v>Wall mounted spilt type, Air conditioner 1.5 Ton Capacity Heat/Cool, (Koolman).</v>
          </cell>
          <cell r="D6972" t="str">
            <v>Each</v>
          </cell>
          <cell r="E6972" t="str">
            <v>29-465</v>
          </cell>
          <cell r="F6972">
            <v>118800</v>
          </cell>
        </row>
        <row r="6973">
          <cell r="A6973" t="str">
            <v>29-466</v>
          </cell>
          <cell r="B6973" t="str">
            <v>Wall mounted spilt type, Air conditioner 2.0 Ton Capacity Heat/Cool, (Koolman).</v>
          </cell>
          <cell r="D6973" t="str">
            <v>Each</v>
          </cell>
          <cell r="E6973" t="str">
            <v>29-466</v>
          </cell>
          <cell r="F6973">
            <v>130800</v>
          </cell>
        </row>
        <row r="6974">
          <cell r="A6974" t="str">
            <v>29-467</v>
          </cell>
          <cell r="B6974" t="str">
            <v>Cassette  type unit, Air conditioner 1.0 Ton Capacity Heat/Cool, (Koolman).</v>
          </cell>
          <cell r="D6974" t="str">
            <v>Each</v>
          </cell>
          <cell r="E6974" t="str">
            <v>29-467</v>
          </cell>
          <cell r="F6974">
            <v>127200</v>
          </cell>
        </row>
        <row r="6975">
          <cell r="A6975" t="str">
            <v>29-468</v>
          </cell>
          <cell r="B6975" t="str">
            <v>Cassette  type unit, Air conditioner 1.5 Ton Capacity Heat/Cool, (Koolman).</v>
          </cell>
          <cell r="D6975" t="str">
            <v>Each</v>
          </cell>
          <cell r="E6975" t="str">
            <v>29-468</v>
          </cell>
          <cell r="F6975">
            <v>168600</v>
          </cell>
        </row>
        <row r="6976">
          <cell r="A6976" t="str">
            <v>29-469</v>
          </cell>
          <cell r="B6976" t="str">
            <v>Cassette  type unit, Air conditioner 2.0 Ton Capacity Heat/Cool, (Koolman).</v>
          </cell>
          <cell r="D6976" t="str">
            <v>Each</v>
          </cell>
          <cell r="E6976" t="str">
            <v>29-469</v>
          </cell>
          <cell r="F6976">
            <v>186000</v>
          </cell>
        </row>
        <row r="6977">
          <cell r="A6977" t="str">
            <v>29-470</v>
          </cell>
          <cell r="B6977" t="str">
            <v>Cassette  type unit, Air conditioner 2.50 Ton Capacity Heat/Cool, (Koolman).</v>
          </cell>
          <cell r="D6977" t="str">
            <v>Each</v>
          </cell>
          <cell r="E6977" t="str">
            <v>29-470</v>
          </cell>
          <cell r="F6977">
            <v>244200</v>
          </cell>
        </row>
        <row r="6978">
          <cell r="A6978" t="str">
            <v>29-471</v>
          </cell>
          <cell r="B6978" t="str">
            <v>Cassette  type unit, Air conditioner 3.30 Ton Capacity Heat/Cool, (Koolman).</v>
          </cell>
          <cell r="D6978" t="str">
            <v>Each</v>
          </cell>
          <cell r="E6978" t="str">
            <v>29-471</v>
          </cell>
          <cell r="F6978">
            <v>302400</v>
          </cell>
        </row>
        <row r="6979">
          <cell r="A6979" t="str">
            <v>29-472</v>
          </cell>
          <cell r="B6979" t="str">
            <v>Cassette  type unit, Air conditioner 4.20 Ton Capacity Heat/Cool, (Koolman).</v>
          </cell>
          <cell r="D6979" t="str">
            <v>Each</v>
          </cell>
          <cell r="E6979" t="str">
            <v>29-472</v>
          </cell>
          <cell r="F6979">
            <v>308400</v>
          </cell>
        </row>
        <row r="6980">
          <cell r="A6980" t="str">
            <v>29-473</v>
          </cell>
          <cell r="B6980" t="str">
            <v>Cassette  type unit, Air conditioner 5.0 Ton Capacity Heat/Cool, (Koolman).</v>
          </cell>
          <cell r="D6980" t="str">
            <v>Each</v>
          </cell>
          <cell r="E6980" t="str">
            <v>29-473</v>
          </cell>
          <cell r="F6980">
            <v>319800</v>
          </cell>
        </row>
        <row r="6981">
          <cell r="A6981" t="str">
            <v>29-474</v>
          </cell>
          <cell r="B6981" t="str">
            <v>Ceiling and Floor Monted type unit, Air conditioner 1.0 Ton Capacity Heat/Cool, (Koolman).</v>
          </cell>
          <cell r="D6981" t="str">
            <v>Each</v>
          </cell>
          <cell r="E6981" t="str">
            <v>29-474</v>
          </cell>
          <cell r="F6981">
            <v>127800</v>
          </cell>
        </row>
        <row r="6982">
          <cell r="A6982" t="str">
            <v>29-475</v>
          </cell>
          <cell r="B6982" t="str">
            <v>Ceiling and Floor Monted type unit, Air conditioner 1.5 Ton Capacity Heat/Cool, (Koolman).</v>
          </cell>
          <cell r="D6982" t="str">
            <v>Each</v>
          </cell>
          <cell r="E6982" t="str">
            <v>29-475</v>
          </cell>
          <cell r="F6982">
            <v>151200</v>
          </cell>
        </row>
        <row r="6983">
          <cell r="A6983" t="str">
            <v>29-476</v>
          </cell>
          <cell r="B6983" t="str">
            <v>Ceiling and Floor Monted type unit, Air conditioner 2.0 Ton Capacity Heat/Cool, (Koolman).</v>
          </cell>
          <cell r="D6983" t="str">
            <v>Each</v>
          </cell>
          <cell r="E6983" t="str">
            <v>29-476</v>
          </cell>
          <cell r="F6983">
            <v>244200</v>
          </cell>
        </row>
        <row r="6984">
          <cell r="A6984" t="str">
            <v>29-477</v>
          </cell>
          <cell r="B6984" t="str">
            <v>Ceiling and Floor Monted type unit, Air conditioner 2.5 Ton Capacity Heat/Cool, (Koolman).</v>
          </cell>
          <cell r="D6984" t="str">
            <v>Each</v>
          </cell>
          <cell r="E6984" t="str">
            <v>29-477</v>
          </cell>
          <cell r="F6984">
            <v>302400</v>
          </cell>
        </row>
        <row r="6985">
          <cell r="A6985" t="str">
            <v>29-478</v>
          </cell>
          <cell r="B6985" t="str">
            <v>Ceiling and Floor Monted type unit, Air conditioner 3.3 Ton Capacity Heat/Cool, (Koolman).</v>
          </cell>
          <cell r="D6985" t="str">
            <v>Each</v>
          </cell>
          <cell r="E6985" t="str">
            <v>29-478</v>
          </cell>
          <cell r="F6985">
            <v>319800</v>
          </cell>
        </row>
        <row r="6986">
          <cell r="A6986" t="str">
            <v>29-479</v>
          </cell>
          <cell r="B6986" t="str">
            <v>Ceiling and Floor Monted type unit, Air conditioner 4.2 Ton Capacity Heat/Cool, (Koolman).</v>
          </cell>
          <cell r="D6986" t="str">
            <v>Each</v>
          </cell>
          <cell r="E6986" t="str">
            <v>29-479</v>
          </cell>
          <cell r="F6986">
            <v>348000</v>
          </cell>
        </row>
        <row r="6987">
          <cell r="A6987" t="str">
            <v>29-480</v>
          </cell>
          <cell r="B6987" t="str">
            <v>Ceiling and Floor Monted type unit, Air conditioner 5 Ton Capacity Heat/Cool, (Koolman).</v>
          </cell>
          <cell r="D6987" t="str">
            <v>Each</v>
          </cell>
          <cell r="E6987" t="str">
            <v>29-480</v>
          </cell>
          <cell r="F6987">
            <v>429600</v>
          </cell>
        </row>
        <row r="6988">
          <cell r="A6988" t="str">
            <v>29-481</v>
          </cell>
          <cell r="B6988" t="str">
            <v>Ceiling Concealed/ Ducted type unit, Air conditioner 1 Ton Capacity Heat/Cool, (Koolman).</v>
          </cell>
          <cell r="D6988" t="str">
            <v>Each</v>
          </cell>
          <cell r="E6988" t="str">
            <v>29-481</v>
          </cell>
          <cell r="F6988">
            <v>127200</v>
          </cell>
        </row>
        <row r="6989">
          <cell r="A6989" t="str">
            <v>29-482</v>
          </cell>
          <cell r="B6989" t="str">
            <v>Ceiling Concealed/ Ducted type unit, Air conditioner 1.5 Ton Capacity Heat/Cool, (Koolman).</v>
          </cell>
          <cell r="D6989" t="str">
            <v>Each</v>
          </cell>
          <cell r="E6989" t="str">
            <v>29-482</v>
          </cell>
          <cell r="F6989">
            <v>151200</v>
          </cell>
        </row>
        <row r="6990">
          <cell r="A6990" t="str">
            <v>29-483</v>
          </cell>
          <cell r="B6990" t="str">
            <v>Ceiling Concealed/ Ducted type unit, Air conditioner 2 Ton Capacity Heat/Cool, (Koolman).</v>
          </cell>
          <cell r="D6990" t="str">
            <v>Each</v>
          </cell>
          <cell r="E6990" t="str">
            <v>29-483</v>
          </cell>
          <cell r="F6990">
            <v>244200</v>
          </cell>
        </row>
        <row r="6991">
          <cell r="A6991" t="str">
            <v>29-484</v>
          </cell>
          <cell r="B6991" t="str">
            <v>Ceiling Concealed/ Ducted type unit, Air conditioner 2.5 Ton Capacity Heat/Cool, (Koolman).</v>
          </cell>
          <cell r="D6991" t="str">
            <v>Each</v>
          </cell>
          <cell r="E6991" t="str">
            <v>29-484</v>
          </cell>
          <cell r="F6991">
            <v>302400</v>
          </cell>
        </row>
        <row r="6992">
          <cell r="A6992" t="str">
            <v>29-485</v>
          </cell>
          <cell r="B6992" t="str">
            <v>Ceiling Concealed/ Ducted type unit, Air conditioner 3.3 Ton Capacity Heat/Cool, (Koolman).</v>
          </cell>
          <cell r="D6992" t="str">
            <v>Each</v>
          </cell>
          <cell r="E6992" t="str">
            <v>29-485</v>
          </cell>
          <cell r="F6992">
            <v>308400</v>
          </cell>
        </row>
        <row r="6993">
          <cell r="A6993" t="str">
            <v>29-486</v>
          </cell>
          <cell r="B6993" t="str">
            <v>Ceiling Concealed/ Ducted type unit, Air conditioner 4.2 Ton Capacity Heat/Cool, (Koolman).</v>
          </cell>
          <cell r="D6993" t="str">
            <v>Each</v>
          </cell>
          <cell r="E6993" t="str">
            <v>29-486</v>
          </cell>
          <cell r="F6993">
            <v>319800</v>
          </cell>
        </row>
        <row r="6994">
          <cell r="A6994" t="str">
            <v>29-487</v>
          </cell>
          <cell r="B6994" t="str">
            <v>Ceiling Concealed/ Ducted type unit, Air conditioner 5 Ton Capacity Heat/Cool, (Koolman).</v>
          </cell>
          <cell r="D6994" t="str">
            <v>Each</v>
          </cell>
          <cell r="E6994" t="str">
            <v>29-487</v>
          </cell>
          <cell r="F6994">
            <v>348000</v>
          </cell>
        </row>
        <row r="6995">
          <cell r="A6995" t="str">
            <v>29-488</v>
          </cell>
          <cell r="B6995" t="str">
            <v>Floor Standing type unit, Air conditioner 2 Ton  Heat/Cool, (Koolman).</v>
          </cell>
          <cell r="D6995" t="str">
            <v>Each</v>
          </cell>
          <cell r="E6995" t="str">
            <v>29-488</v>
          </cell>
          <cell r="F6995">
            <v>252000</v>
          </cell>
        </row>
        <row r="6996">
          <cell r="A6996" t="str">
            <v>29-489</v>
          </cell>
          <cell r="B6996" t="str">
            <v>Ceiling Concealed/ Ducted type unit, Air conditioner 3 Ton Capacity Heat/Cool, (Koolman).</v>
          </cell>
          <cell r="D6996" t="str">
            <v>Each</v>
          </cell>
          <cell r="E6996" t="str">
            <v>29-489</v>
          </cell>
          <cell r="F6996">
            <v>438000</v>
          </cell>
        </row>
        <row r="6997">
          <cell r="A6997" t="str">
            <v>29-490</v>
          </cell>
          <cell r="B6997" t="str">
            <v>Ceiling Concealed/ Ducted type unit, Air conditioner 4 Ton Capacity Heat/Cool, (Koolman).</v>
          </cell>
          <cell r="D6997" t="str">
            <v>Each</v>
          </cell>
          <cell r="E6997" t="str">
            <v>29-490</v>
          </cell>
          <cell r="F6997">
            <v>510000</v>
          </cell>
        </row>
        <row r="6998">
          <cell r="A6998" t="str">
            <v>29-491</v>
          </cell>
          <cell r="B6998" t="str">
            <v>Ceiling Concealed/ Ducted type unit, Air conditioner 5 Ton Capacity Heat/Cool, (Koolman).</v>
          </cell>
          <cell r="D6998" t="str">
            <v>Each</v>
          </cell>
          <cell r="E6998" t="str">
            <v>29-491</v>
          </cell>
          <cell r="F6998">
            <v>522000</v>
          </cell>
        </row>
        <row r="6999">
          <cell r="A6999" t="str">
            <v>29-492</v>
          </cell>
          <cell r="B6999" t="str">
            <v>Air conditioner, Split type floor mounted metal body, 3 phase 400 Volts capacity 5 Ton Cooling only . (WAVES).</v>
          </cell>
          <cell r="D6999" t="str">
            <v>Each</v>
          </cell>
          <cell r="E6999" t="str">
            <v>29-492</v>
          </cell>
          <cell r="F6999" t="str">
            <v>2,05,000.00</v>
          </cell>
        </row>
        <row r="7000">
          <cell r="A7000" t="str">
            <v>29-493</v>
          </cell>
          <cell r="B7000" t="str">
            <v>Same as item 28-450 but 10 Ton.</v>
          </cell>
          <cell r="D7000" t="str">
            <v>Each</v>
          </cell>
          <cell r="E7000" t="str">
            <v>29-493</v>
          </cell>
          <cell r="F7000">
            <v>624000</v>
          </cell>
        </row>
        <row r="7001">
          <cell r="A7001" t="str">
            <v>29-494</v>
          </cell>
          <cell r="B7001" t="str">
            <v>Same as item 28-450 but 16 Ton.</v>
          </cell>
          <cell r="D7001" t="str">
            <v>Each</v>
          </cell>
          <cell r="E7001" t="str">
            <v>29-494</v>
          </cell>
          <cell r="F7001">
            <v>1040000</v>
          </cell>
        </row>
        <row r="7002">
          <cell r="A7002" t="str">
            <v>29-495</v>
          </cell>
          <cell r="B7002" t="str">
            <v>Same as item 28-450 but 20 Ton.</v>
          </cell>
          <cell r="D7002" t="str">
            <v>Each</v>
          </cell>
          <cell r="E7002" t="str">
            <v>29-495</v>
          </cell>
          <cell r="F7002">
            <v>1300000</v>
          </cell>
        </row>
        <row r="7003">
          <cell r="A7003" t="str">
            <v>29-496</v>
          </cell>
          <cell r="B7003" t="str">
            <v>Same as item 28-450 but 25 Ton.</v>
          </cell>
          <cell r="D7003" t="str">
            <v>Each</v>
          </cell>
          <cell r="E7003" t="str">
            <v>29-496</v>
          </cell>
          <cell r="F7003">
            <v>1664000</v>
          </cell>
        </row>
        <row r="7004">
          <cell r="A7004" t="str">
            <v>29-497</v>
          </cell>
          <cell r="B7004" t="str">
            <v>Air conditioner, Split type floor mounted metal body, 3 phase 400 Volts capacity 5 Ton Heat and Cool . (WAVES).</v>
          </cell>
          <cell r="D7004" t="str">
            <v>Each</v>
          </cell>
          <cell r="E7004" t="str">
            <v>29-497</v>
          </cell>
          <cell r="F7004">
            <v>410000</v>
          </cell>
        </row>
        <row r="7005">
          <cell r="A7005" t="str">
            <v>29-498</v>
          </cell>
          <cell r="B7005" t="str">
            <v>Same as item 28-455 but 10 Ton.</v>
          </cell>
          <cell r="D7005" t="str">
            <v>Each</v>
          </cell>
          <cell r="E7005" t="str">
            <v>29-498</v>
          </cell>
          <cell r="F7005">
            <v>660000</v>
          </cell>
        </row>
        <row r="7006">
          <cell r="A7006" t="str">
            <v>29-499</v>
          </cell>
          <cell r="B7006" t="str">
            <v>Same as item 28-455 but 16 Ton.</v>
          </cell>
          <cell r="D7006" t="str">
            <v>Each</v>
          </cell>
          <cell r="E7006" t="str">
            <v>29-499</v>
          </cell>
          <cell r="F7006">
            <v>1080000</v>
          </cell>
        </row>
        <row r="7007">
          <cell r="A7007" t="str">
            <v>29-500</v>
          </cell>
          <cell r="B7007" t="str">
            <v>Same as item 28-455 but 20 Ton.</v>
          </cell>
          <cell r="D7007" t="str">
            <v>Each</v>
          </cell>
          <cell r="E7007" t="str">
            <v>29-500</v>
          </cell>
          <cell r="F7007">
            <v>1350000</v>
          </cell>
        </row>
        <row r="7008">
          <cell r="A7008" t="str">
            <v>29-501</v>
          </cell>
          <cell r="B7008" t="str">
            <v>Same as item 28-455 but 25 Ton.</v>
          </cell>
          <cell r="D7008" t="str">
            <v>Each</v>
          </cell>
          <cell r="E7008" t="str">
            <v>29-501</v>
          </cell>
          <cell r="F7008">
            <v>1715000</v>
          </cell>
        </row>
        <row r="7009">
          <cell r="A7009" t="str">
            <v>29-502</v>
          </cell>
          <cell r="B7009" t="str">
            <v>ACSON ceiling Cassette type Air conditioner (Reverse-able) Remote control and plasma filter 2.5 Ton Model ACK30ER/ALC30CR.</v>
          </cell>
          <cell r="D7009" t="str">
            <v>Each</v>
          </cell>
          <cell r="E7009" t="str">
            <v>29-502</v>
          </cell>
          <cell r="F7009">
            <v>152000</v>
          </cell>
        </row>
        <row r="7010">
          <cell r="A7010" t="str">
            <v>29-503</v>
          </cell>
          <cell r="B7010" t="str">
            <v>ACSON Wall mounted spilt type Air conditioner (Reverse-able) Remote control and plasma filter 1.5 Ton Model AWM20JR/ALC18CR.</v>
          </cell>
          <cell r="D7010" t="str">
            <v>Each</v>
          </cell>
          <cell r="E7010" t="str">
            <v>29-503</v>
          </cell>
          <cell r="F7010">
            <v>85800</v>
          </cell>
        </row>
        <row r="7011">
          <cell r="A7011" t="str">
            <v>29-504</v>
          </cell>
          <cell r="B7011" t="str">
            <v>Same as item 29-503, but 2 Ton Model AWM25JR/ALC25CR.</v>
          </cell>
          <cell r="D7011" t="str">
            <v>Each</v>
          </cell>
          <cell r="E7011" t="str">
            <v>29-504</v>
          </cell>
          <cell r="F7011">
            <v>99000</v>
          </cell>
        </row>
        <row r="7012">
          <cell r="A7012" t="str">
            <v>29-505</v>
          </cell>
          <cell r="B7012" t="str">
            <v>ACSON ceiling wall mounted spilt type Air conditioner Remote control and plasma filter (COOLING ONLY) Remote control and plasma filter 1.5 Ton Model AWM20J/ALC18C.</v>
          </cell>
          <cell r="D7012" t="str">
            <v>Each</v>
          </cell>
          <cell r="E7012" t="str">
            <v>29-505</v>
          </cell>
          <cell r="F7012">
            <v>74800</v>
          </cell>
        </row>
        <row r="7013">
          <cell r="A7013" t="str">
            <v>29-506</v>
          </cell>
          <cell r="B7013" t="str">
            <v>Same as item 29-505 but 2 Ton Cooling only Model AWM25J/ALC25C.</v>
          </cell>
          <cell r="D7013" t="str">
            <v>Each</v>
          </cell>
          <cell r="E7013" t="str">
            <v>29-506</v>
          </cell>
          <cell r="F7013">
            <v>88000</v>
          </cell>
        </row>
        <row r="7014">
          <cell r="A7014" t="str">
            <v>29-507</v>
          </cell>
          <cell r="B7014" t="str">
            <v>Split Air Conditioner 12000 BTU 1 Ton Cooling only Make " Admiral"</v>
          </cell>
          <cell r="D7014" t="str">
            <v>Each</v>
          </cell>
          <cell r="E7014" t="str">
            <v>29-507</v>
          </cell>
          <cell r="F7014">
            <v>33800</v>
          </cell>
        </row>
        <row r="7015">
          <cell r="A7015" t="str">
            <v>29-508</v>
          </cell>
          <cell r="B7015" t="str">
            <v>Split Air Conditioner 18000 BTU 1.5 Ton Make " Admiral"</v>
          </cell>
          <cell r="D7015" t="str">
            <v>Each</v>
          </cell>
          <cell r="E7015" t="str">
            <v>29-508</v>
          </cell>
          <cell r="F7015">
            <v>49610</v>
          </cell>
        </row>
        <row r="7016">
          <cell r="B7016" t="str">
            <v>Water Purifier / Filter SO Safe</v>
          </cell>
        </row>
        <row r="7017">
          <cell r="A7017" t="str">
            <v>29-509</v>
          </cell>
          <cell r="B7017" t="str">
            <v>Water purifier / filter 3 stage with UVM-9322, SO SAFE.</v>
          </cell>
          <cell r="D7017" t="str">
            <v>Each</v>
          </cell>
          <cell r="E7017" t="str">
            <v>29-509</v>
          </cell>
          <cell r="F7017">
            <v>37700</v>
          </cell>
        </row>
        <row r="7018">
          <cell r="A7018" t="str">
            <v>29-510</v>
          </cell>
          <cell r="B7018" t="str">
            <v>Water purifier / filter 3 stage, Gold, with UVM-9311 SO SAFE.</v>
          </cell>
          <cell r="D7018" t="str">
            <v>Each</v>
          </cell>
          <cell r="E7018" t="str">
            <v>29-510</v>
          </cell>
          <cell r="F7018">
            <v>25320</v>
          </cell>
        </row>
        <row r="7019">
          <cell r="A7019" t="str">
            <v>29-511</v>
          </cell>
          <cell r="B7019" t="str">
            <v>Water purifier / filter 3 stage, UV-2000, SO SAFE.</v>
          </cell>
          <cell r="D7019" t="str">
            <v>Each</v>
          </cell>
          <cell r="E7019" t="str">
            <v>29-511</v>
          </cell>
          <cell r="F7019">
            <v>15080</v>
          </cell>
        </row>
        <row r="7020">
          <cell r="A7020" t="str">
            <v>29-512</v>
          </cell>
          <cell r="B7020" t="str">
            <v>Water filter Double stage, SO SAFE.</v>
          </cell>
          <cell r="D7020" t="str">
            <v>Each</v>
          </cell>
          <cell r="E7020" t="str">
            <v>29-512</v>
          </cell>
          <cell r="F7020">
            <v>7540</v>
          </cell>
        </row>
        <row r="7021">
          <cell r="A7021" t="str">
            <v>29-513</v>
          </cell>
          <cell r="B7021" t="str">
            <v>Water filter Single stage, SO SAFE.</v>
          </cell>
          <cell r="D7021" t="str">
            <v>Each</v>
          </cell>
          <cell r="E7021" t="str">
            <v>29-513</v>
          </cell>
          <cell r="F7021">
            <v>4060</v>
          </cell>
        </row>
        <row r="7022">
          <cell r="A7022" t="str">
            <v>29-514</v>
          </cell>
          <cell r="B7022" t="str">
            <v>UV Lamp 9322.</v>
          </cell>
          <cell r="D7022" t="str">
            <v>Each</v>
          </cell>
          <cell r="E7022" t="str">
            <v>29-514</v>
          </cell>
          <cell r="F7022">
            <v>9280</v>
          </cell>
        </row>
        <row r="7023">
          <cell r="A7023" t="str">
            <v>29-515</v>
          </cell>
          <cell r="B7023" t="str">
            <v>UV Lamp 9311.G</v>
          </cell>
          <cell r="D7023" t="str">
            <v>Each</v>
          </cell>
          <cell r="E7023" t="str">
            <v>29-515</v>
          </cell>
          <cell r="F7023">
            <v>8700</v>
          </cell>
        </row>
        <row r="7024">
          <cell r="A7024" t="str">
            <v>29-516</v>
          </cell>
          <cell r="B7024" t="str">
            <v xml:space="preserve">UVM 9322 Sterilizer. </v>
          </cell>
          <cell r="D7024" t="str">
            <v>Each</v>
          </cell>
          <cell r="E7024" t="str">
            <v>29-516</v>
          </cell>
          <cell r="F7024">
            <v>21460</v>
          </cell>
        </row>
        <row r="7025">
          <cell r="A7025" t="str">
            <v>29-517</v>
          </cell>
          <cell r="B7025" t="str">
            <v xml:space="preserve">UVM 9311 Sterilizer. </v>
          </cell>
          <cell r="D7025" t="str">
            <v>Each</v>
          </cell>
          <cell r="E7025" t="str">
            <v>29-517</v>
          </cell>
          <cell r="F7025">
            <v>17400</v>
          </cell>
        </row>
        <row r="7026">
          <cell r="A7026" t="str">
            <v>29-518</v>
          </cell>
          <cell r="B7026" t="str">
            <v>Quarter sleeve 9322.</v>
          </cell>
          <cell r="D7026" t="str">
            <v>Each</v>
          </cell>
          <cell r="E7026" t="str">
            <v>29-518</v>
          </cell>
          <cell r="F7026">
            <v>6960</v>
          </cell>
        </row>
        <row r="7027">
          <cell r="A7027" t="str">
            <v>29-519</v>
          </cell>
          <cell r="B7027" t="str">
            <v>Quarter sleeve 9311.</v>
          </cell>
          <cell r="D7027" t="str">
            <v>Each</v>
          </cell>
          <cell r="E7027" t="str">
            <v>29-519</v>
          </cell>
          <cell r="F7027">
            <v>6380</v>
          </cell>
        </row>
        <row r="7028">
          <cell r="A7028" t="str">
            <v>29-520</v>
          </cell>
          <cell r="B7028" t="str">
            <v>Quarter sleeve 2000 S.</v>
          </cell>
          <cell r="D7028" t="str">
            <v>Each</v>
          </cell>
          <cell r="E7028" t="str">
            <v>29-520</v>
          </cell>
          <cell r="F7028">
            <v>2320</v>
          </cell>
        </row>
        <row r="7029">
          <cell r="A7029" t="str">
            <v>29-521</v>
          </cell>
          <cell r="B7029" t="str">
            <v>Spun Cart 10"</v>
          </cell>
          <cell r="D7029" t="str">
            <v>Each</v>
          </cell>
          <cell r="E7029" t="str">
            <v>29-521</v>
          </cell>
          <cell r="F7029">
            <v>406</v>
          </cell>
        </row>
        <row r="7030">
          <cell r="A7030" t="str">
            <v>29-522</v>
          </cell>
          <cell r="B7030" t="str">
            <v>PP Yarn cart 10” Regular.</v>
          </cell>
          <cell r="D7030" t="str">
            <v>Each</v>
          </cell>
          <cell r="E7030" t="str">
            <v>29-522</v>
          </cell>
          <cell r="F7030">
            <v>464</v>
          </cell>
        </row>
        <row r="7031">
          <cell r="A7031" t="str">
            <v>29-523</v>
          </cell>
          <cell r="B7031" t="str">
            <v xml:space="preserve">PP Yarn 10” Extra winding Cart Gold. </v>
          </cell>
          <cell r="D7031" t="str">
            <v>Each</v>
          </cell>
          <cell r="E7031" t="str">
            <v>29-523</v>
          </cell>
          <cell r="F7031">
            <v>551</v>
          </cell>
        </row>
        <row r="7032">
          <cell r="A7032" t="str">
            <v>29-524</v>
          </cell>
          <cell r="B7032" t="str">
            <v>PP Yarn 10” Jumbo.</v>
          </cell>
          <cell r="D7032" t="str">
            <v>Each</v>
          </cell>
          <cell r="E7032" t="str">
            <v>29-524</v>
          </cell>
          <cell r="F7032">
            <v>1856</v>
          </cell>
        </row>
        <row r="7033">
          <cell r="B7033" t="str">
            <v>Water Tank - Polyethylene (PE)</v>
          </cell>
        </row>
        <row r="7034">
          <cell r="A7034" t="str">
            <v>29-525</v>
          </cell>
          <cell r="B7034" t="str">
            <v>Water tank polyethylene (PE) vertical 227 lits, 50 gallon capacity</v>
          </cell>
          <cell r="D7034" t="str">
            <v>Each</v>
          </cell>
          <cell r="E7034" t="str">
            <v>29-525</v>
          </cell>
          <cell r="F7034">
            <v>4550</v>
          </cell>
        </row>
        <row r="7035">
          <cell r="A7035" t="str">
            <v>29-526</v>
          </cell>
          <cell r="B7035" t="str">
            <v>Same as item 29-525 but 680 lits, 150 gallon capacity.</v>
          </cell>
          <cell r="D7035" t="str">
            <v>Each</v>
          </cell>
          <cell r="E7035" t="str">
            <v>29-526</v>
          </cell>
          <cell r="F7035">
            <v>10200</v>
          </cell>
        </row>
        <row r="7036">
          <cell r="A7036" t="str">
            <v>29-527</v>
          </cell>
          <cell r="B7036" t="str">
            <v>Same as item 29-525 but 900 lits, 200 gallon capacity.</v>
          </cell>
          <cell r="D7036" t="str">
            <v>Each</v>
          </cell>
          <cell r="E7036" t="str">
            <v>29-527</v>
          </cell>
          <cell r="F7036">
            <v>13500</v>
          </cell>
        </row>
        <row r="7037">
          <cell r="A7037" t="str">
            <v>29-528</v>
          </cell>
          <cell r="B7037" t="str">
            <v>Same as item 29-525 but 1136 lits, 250 gallon capacity.</v>
          </cell>
          <cell r="D7037" t="str">
            <v>Each</v>
          </cell>
          <cell r="E7037" t="str">
            <v>29-528</v>
          </cell>
          <cell r="F7037">
            <v>17200</v>
          </cell>
        </row>
        <row r="7038">
          <cell r="A7038" t="str">
            <v>29-529</v>
          </cell>
          <cell r="B7038" t="str">
            <v>Same as item 29-525 but 1360 lits, 300 gallon capacity.</v>
          </cell>
          <cell r="D7038" t="str">
            <v>Each</v>
          </cell>
          <cell r="E7038" t="str">
            <v>29-529</v>
          </cell>
          <cell r="F7038">
            <v>19000</v>
          </cell>
        </row>
        <row r="7039">
          <cell r="A7039" t="str">
            <v>29-530</v>
          </cell>
          <cell r="B7039" t="str">
            <v>Same as item 29-525 but 1810 lits, 400 gallon capacity.</v>
          </cell>
          <cell r="D7039" t="str">
            <v>Each</v>
          </cell>
          <cell r="E7039" t="str">
            <v>29-530</v>
          </cell>
          <cell r="F7039">
            <v>23800</v>
          </cell>
        </row>
        <row r="7040">
          <cell r="A7040" t="str">
            <v>29-531</v>
          </cell>
          <cell r="B7040" t="str">
            <v>Same as item 29-525 but 2270 lits, 500 gallon capacity.</v>
          </cell>
          <cell r="D7040" t="str">
            <v>Each</v>
          </cell>
          <cell r="E7040" t="str">
            <v>29-531</v>
          </cell>
          <cell r="F7040">
            <v>27600</v>
          </cell>
        </row>
        <row r="7041">
          <cell r="A7041" t="str">
            <v>29-532</v>
          </cell>
          <cell r="B7041" t="str">
            <v>Same as item 29-525 but 4540 lits, 1000 gallon capacity.</v>
          </cell>
          <cell r="D7041" t="str">
            <v>Each</v>
          </cell>
          <cell r="E7041" t="str">
            <v>29-532</v>
          </cell>
          <cell r="F7041">
            <v>54500</v>
          </cell>
        </row>
        <row r="7042">
          <cell r="A7042" t="str">
            <v>29-533</v>
          </cell>
          <cell r="B7042" t="str">
            <v>Same as item 29-525 but horizontal 680 lits, 150 gallon capacity.</v>
          </cell>
          <cell r="D7042" t="str">
            <v>Each</v>
          </cell>
          <cell r="E7042" t="str">
            <v>29-533</v>
          </cell>
          <cell r="F7042">
            <v>12900</v>
          </cell>
        </row>
        <row r="7043">
          <cell r="A7043" t="str">
            <v>29-534</v>
          </cell>
          <cell r="B7043" t="str">
            <v>Same as item 29-525 but 900 lits, 200 gallon capacity.</v>
          </cell>
          <cell r="D7043" t="str">
            <v>Each</v>
          </cell>
          <cell r="E7043" t="str">
            <v>29-534</v>
          </cell>
          <cell r="F7043">
            <v>17800</v>
          </cell>
        </row>
        <row r="7044">
          <cell r="A7044" t="str">
            <v>29-535</v>
          </cell>
          <cell r="B7044" t="str">
            <v>Same as item 29-525 but 1136 lits, 250 gallon capacity.</v>
          </cell>
          <cell r="D7044" t="str">
            <v>Each</v>
          </cell>
          <cell r="E7044" t="str">
            <v>29-535</v>
          </cell>
          <cell r="F7044">
            <v>23100</v>
          </cell>
        </row>
        <row r="7045">
          <cell r="A7045" t="str">
            <v>29-536</v>
          </cell>
          <cell r="B7045" t="str">
            <v>Same as item 29-525 but 1360 lits, 300 gallon capacity.</v>
          </cell>
          <cell r="D7045" t="str">
            <v>Each</v>
          </cell>
          <cell r="E7045" t="str">
            <v>29-536</v>
          </cell>
          <cell r="F7045">
            <v>26750</v>
          </cell>
        </row>
        <row r="7046">
          <cell r="B7046" t="str">
            <v>GENERATING SETS</v>
          </cell>
        </row>
        <row r="7047">
          <cell r="A7047" t="str">
            <v>29-537</v>
          </cell>
          <cell r="B7047" t="str">
            <v>Diesel Generrating set Elcos Brands (Made in Italy) Model GE.PK 10/9.SS 9 Kw 10 KVA.</v>
          </cell>
          <cell r="D7047" t="str">
            <v>Each</v>
          </cell>
          <cell r="E7047" t="str">
            <v>29-537</v>
          </cell>
          <cell r="F7047">
            <v>1170240</v>
          </cell>
        </row>
        <row r="7048">
          <cell r="A7048" t="str">
            <v>29-538</v>
          </cell>
          <cell r="B7048" t="str">
            <v>Diesel Generrating set Elcos Brands (Made in Italy) Model GE.PK 15/13.SS 13 Kw 15 KVA.</v>
          </cell>
          <cell r="D7048" t="str">
            <v>Each</v>
          </cell>
          <cell r="E7048" t="str">
            <v>29-538</v>
          </cell>
          <cell r="F7048">
            <v>1254000</v>
          </cell>
        </row>
        <row r="7049">
          <cell r="A7049" t="str">
            <v>29-539</v>
          </cell>
          <cell r="B7049" t="str">
            <v>Diesel Generrating set Elcos Brands (Made in Italy) Model GE.PK 21/20.SS  21 KVA.</v>
          </cell>
          <cell r="D7049" t="str">
            <v>Each</v>
          </cell>
          <cell r="E7049" t="str">
            <v>29-539</v>
          </cell>
          <cell r="F7049">
            <v>1287000</v>
          </cell>
        </row>
        <row r="7050">
          <cell r="A7050" t="str">
            <v>29-540</v>
          </cell>
          <cell r="B7050" t="str">
            <v>Diesel Generrating set Elcos Brands (Made in Italy) Model GE.PK 30/26.SS  30 KVA.</v>
          </cell>
          <cell r="D7050" t="str">
            <v>Each</v>
          </cell>
          <cell r="E7050" t="str">
            <v>29-540</v>
          </cell>
          <cell r="F7050">
            <v>1408000</v>
          </cell>
        </row>
        <row r="7051">
          <cell r="A7051" t="str">
            <v>29-541</v>
          </cell>
          <cell r="B7051" t="str">
            <v>Diesel Generrating set Elcos Brands (Made in Italy) Model GE.PK 33/30.SS  33 KVA.</v>
          </cell>
          <cell r="D7051" t="str">
            <v>Each</v>
          </cell>
          <cell r="E7051" t="str">
            <v>29-541</v>
          </cell>
          <cell r="F7051">
            <v>1639000</v>
          </cell>
        </row>
        <row r="7052">
          <cell r="A7052" t="str">
            <v>29-542</v>
          </cell>
          <cell r="B7052" t="str">
            <v>Diesel Generrating set Elcos Brands (Made in Italy) Model GE.PK 50/45.SS  50 KVA.</v>
          </cell>
          <cell r="D7052" t="str">
            <v>Each</v>
          </cell>
          <cell r="E7052" t="str">
            <v>29-542</v>
          </cell>
          <cell r="F7052">
            <v>1914000</v>
          </cell>
        </row>
        <row r="7053">
          <cell r="A7053" t="str">
            <v>29-543</v>
          </cell>
          <cell r="B7053" t="str">
            <v>Diesel Generrating set Elcos Brands (Made in Italy) Model GE.PK 66/60.SS  66 KVA.</v>
          </cell>
          <cell r="D7053" t="str">
            <v>Each</v>
          </cell>
          <cell r="E7053" t="str">
            <v>29-543</v>
          </cell>
          <cell r="F7053">
            <v>2288000</v>
          </cell>
        </row>
        <row r="7054">
          <cell r="A7054" t="str">
            <v>29-544</v>
          </cell>
          <cell r="B7054" t="str">
            <v>Diesel Generrating set Elcos Brands (Made in Italy) Model GE.PK 88/80.SS  88 KVA.</v>
          </cell>
          <cell r="D7054" t="str">
            <v>Each</v>
          </cell>
          <cell r="E7054" t="str">
            <v>29-544</v>
          </cell>
          <cell r="F7054">
            <v>2508000</v>
          </cell>
        </row>
        <row r="7055">
          <cell r="A7055" t="str">
            <v>29-545</v>
          </cell>
          <cell r="B7055" t="str">
            <v>Diesel Generrating set Elcos Brands (Made in Italy) Model GE.PK 94/85.SS  95 KVA.</v>
          </cell>
          <cell r="D7055" t="str">
            <v>Each</v>
          </cell>
          <cell r="E7055" t="str">
            <v>29-545</v>
          </cell>
          <cell r="F7055">
            <v>2618000</v>
          </cell>
        </row>
        <row r="7056">
          <cell r="A7056" t="str">
            <v>29-546</v>
          </cell>
          <cell r="B7056" t="str">
            <v>Diesel Generrating set Elcos Brands (Made in Italy) Model GE.PK 115/105.SS  115 KVA.</v>
          </cell>
          <cell r="D7056" t="str">
            <v>Each</v>
          </cell>
          <cell r="E7056" t="str">
            <v>29-546</v>
          </cell>
          <cell r="F7056">
            <v>3322000</v>
          </cell>
        </row>
        <row r="7057">
          <cell r="A7057" t="str">
            <v>29-547</v>
          </cell>
          <cell r="B7057" t="str">
            <v>Diesel Generrating set Elcos Brands (Made in Italy) Model GE.PK 150/135.SS  150 KVA.</v>
          </cell>
          <cell r="D7057" t="str">
            <v>Each</v>
          </cell>
          <cell r="E7057" t="str">
            <v>29-547</v>
          </cell>
          <cell r="F7057">
            <v>4213000</v>
          </cell>
        </row>
        <row r="7058">
          <cell r="A7058" t="str">
            <v>29-548</v>
          </cell>
          <cell r="B7058" t="str">
            <v>Diesel Generrating set Elcos Brands (Made in Italy) Model GE.PK 165/150.SS  165 KVA.</v>
          </cell>
          <cell r="D7058" t="str">
            <v>Each</v>
          </cell>
          <cell r="E7058" t="str">
            <v>29-548</v>
          </cell>
          <cell r="F7058">
            <v>4686000</v>
          </cell>
        </row>
        <row r="7059">
          <cell r="A7059" t="str">
            <v>29-549</v>
          </cell>
          <cell r="B7059" t="str">
            <v>Diesel Generrating set Elcos Brands (Made in Italy) Model GE.PK 205/185.SS  205 KVA.</v>
          </cell>
          <cell r="D7059" t="str">
            <v>Each</v>
          </cell>
          <cell r="E7059" t="str">
            <v>29-549</v>
          </cell>
          <cell r="F7059">
            <v>5324000</v>
          </cell>
        </row>
        <row r="7060">
          <cell r="A7060" t="str">
            <v>29-550</v>
          </cell>
          <cell r="B7060" t="str">
            <v>Diesel Generrating set Elcos Brands (Made in Italy) Model GE.PK 225/205.SS  225 KVA.</v>
          </cell>
          <cell r="D7060" t="str">
            <v>Each</v>
          </cell>
          <cell r="E7060" t="str">
            <v>29-550</v>
          </cell>
          <cell r="F7060">
            <v>5929000</v>
          </cell>
        </row>
        <row r="7061">
          <cell r="A7061" t="str">
            <v>29-551</v>
          </cell>
          <cell r="B7061" t="str">
            <v>Diesel Generrating set Elcos Brands (Made in Italy) Model GE.PK 275/250.SS  275 KVA.</v>
          </cell>
          <cell r="D7061" t="str">
            <v>Each</v>
          </cell>
          <cell r="E7061" t="str">
            <v>29-551</v>
          </cell>
          <cell r="F7061">
            <v>6347000</v>
          </cell>
        </row>
        <row r="7062">
          <cell r="A7062" t="str">
            <v>29-552</v>
          </cell>
          <cell r="B7062" t="str">
            <v>Diesel Generrating set Elcos Brands (Made in Italy) Model GE.PK 305/275.SS  305 KVA.</v>
          </cell>
          <cell r="D7062" t="str">
            <v>Each</v>
          </cell>
          <cell r="E7062" t="str">
            <v>29-552</v>
          </cell>
          <cell r="F7062">
            <v>7502000</v>
          </cell>
        </row>
        <row r="7063">
          <cell r="A7063" t="str">
            <v>29-553</v>
          </cell>
          <cell r="B7063" t="str">
            <v>Diesel Generrating set Elcos Brands (Made in Italy) Model GE.PK 360/325.SS  360 KVA.</v>
          </cell>
          <cell r="D7063" t="str">
            <v>Each</v>
          </cell>
          <cell r="E7063" t="str">
            <v>29-553</v>
          </cell>
          <cell r="F7063">
            <v>7832000</v>
          </cell>
        </row>
        <row r="7064">
          <cell r="A7064" t="str">
            <v>29-554</v>
          </cell>
          <cell r="B7064" t="str">
            <v>Diesel Generrating set Elcos Brands (Made in Italy) Model GE.PK 375/350.SS  375 KVA.</v>
          </cell>
          <cell r="D7064" t="str">
            <v>Each</v>
          </cell>
          <cell r="E7064" t="str">
            <v>29-554</v>
          </cell>
          <cell r="F7064">
            <v>8734000</v>
          </cell>
        </row>
        <row r="7065">
          <cell r="A7065" t="str">
            <v>29-555</v>
          </cell>
          <cell r="B7065" t="str">
            <v>Diesel Generrating set Elcos Brands (Made in Italy) Model GE.PK 410/375.SS  410 KVA.</v>
          </cell>
          <cell r="D7065" t="str">
            <v>Each</v>
          </cell>
          <cell r="E7065" t="str">
            <v>29-555</v>
          </cell>
          <cell r="F7065">
            <v>9757000</v>
          </cell>
        </row>
        <row r="7066">
          <cell r="A7066" t="str">
            <v>29-556</v>
          </cell>
          <cell r="B7066" t="str">
            <v>Diesel Generrating set Elcos Brands (Made in Italy) Model GE.PK 450/410.SS  450 KVA.</v>
          </cell>
          <cell r="D7066" t="str">
            <v>Each</v>
          </cell>
          <cell r="E7066" t="str">
            <v>29-556</v>
          </cell>
          <cell r="F7066">
            <v>11176000</v>
          </cell>
        </row>
        <row r="7067">
          <cell r="A7067" t="str">
            <v>29-557</v>
          </cell>
          <cell r="B7067" t="str">
            <v>Diesel Generrating set Elcos Brands (Made in Italy) Model GE.PK 500/445.SS  500 KVA.</v>
          </cell>
          <cell r="D7067" t="str">
            <v>Each</v>
          </cell>
          <cell r="E7067" t="str">
            <v>29-557</v>
          </cell>
          <cell r="F7067">
            <v>13057000</v>
          </cell>
        </row>
        <row r="7068">
          <cell r="A7068" t="str">
            <v>29-558</v>
          </cell>
          <cell r="B7068" t="str">
            <v>Diesel Generrating set Elcos Brands (Made in Italy) Model GE.PK 550/505.SS  550 KVA.</v>
          </cell>
          <cell r="D7068" t="str">
            <v>Each</v>
          </cell>
          <cell r="E7068" t="str">
            <v>29-558</v>
          </cell>
          <cell r="F7068">
            <v>14955000</v>
          </cell>
        </row>
        <row r="7069">
          <cell r="A7069" t="str">
            <v>29-559</v>
          </cell>
          <cell r="B7069" t="str">
            <v>Diesel Generrating set Elcos Brands (Made in Italy) Model GE.PK 630/570.SS  630 KVA.</v>
          </cell>
          <cell r="D7069" t="str">
            <v>Each</v>
          </cell>
          <cell r="E7069" t="str">
            <v>29-559</v>
          </cell>
          <cell r="F7069">
            <v>16845000</v>
          </cell>
        </row>
        <row r="7070">
          <cell r="A7070" t="str">
            <v>29-560</v>
          </cell>
          <cell r="B7070" t="str">
            <v>Diesel Generrating set Elcos Brands (Made in Italy) Model GE.PK 700/630.SS  700 KVA.</v>
          </cell>
          <cell r="D7070" t="str">
            <v>Each</v>
          </cell>
          <cell r="E7070" t="str">
            <v>29-560</v>
          </cell>
          <cell r="F7070">
            <v>18550000</v>
          </cell>
        </row>
        <row r="7071">
          <cell r="B7071" t="str">
            <v>Sky LED Light</v>
          </cell>
        </row>
        <row r="7072">
          <cell r="A7072" t="str">
            <v>29-561</v>
          </cell>
          <cell r="B7072" t="str">
            <v>9 Watt LED Ceiling light</v>
          </cell>
          <cell r="D7072" t="str">
            <v>Each</v>
          </cell>
          <cell r="E7072" t="str">
            <v>29-561</v>
          </cell>
          <cell r="F7072">
            <v>2025</v>
          </cell>
        </row>
        <row r="7073">
          <cell r="A7073" t="str">
            <v>29-562</v>
          </cell>
          <cell r="B7073" t="str">
            <v>12 Watt LED Ceiling light</v>
          </cell>
          <cell r="D7073" t="str">
            <v>Each</v>
          </cell>
          <cell r="E7073" t="str">
            <v>29-562</v>
          </cell>
          <cell r="F7073">
            <v>2395</v>
          </cell>
        </row>
        <row r="7074">
          <cell r="A7074" t="str">
            <v>29-563</v>
          </cell>
          <cell r="B7074" t="str">
            <v>4 Watt LED down light</v>
          </cell>
          <cell r="D7074" t="str">
            <v>Each</v>
          </cell>
          <cell r="E7074" t="str">
            <v>29-563</v>
          </cell>
          <cell r="F7074">
            <v>875</v>
          </cell>
        </row>
        <row r="7075">
          <cell r="A7075" t="str">
            <v>29-564</v>
          </cell>
          <cell r="B7075" t="str">
            <v>7 Watt LED down light</v>
          </cell>
          <cell r="D7075" t="str">
            <v>Each</v>
          </cell>
          <cell r="E7075" t="str">
            <v>29-564</v>
          </cell>
          <cell r="F7075">
            <v>1550</v>
          </cell>
        </row>
        <row r="7076">
          <cell r="A7076" t="str">
            <v>29-565</v>
          </cell>
          <cell r="B7076" t="str">
            <v>7 Watt  Bulb light</v>
          </cell>
          <cell r="D7076" t="str">
            <v>Each</v>
          </cell>
          <cell r="E7076" t="str">
            <v>29-565</v>
          </cell>
          <cell r="F7076">
            <v>725</v>
          </cell>
        </row>
        <row r="7077">
          <cell r="A7077" t="str">
            <v>29-566</v>
          </cell>
          <cell r="B7077" t="str">
            <v>9 Watt  Bulb light</v>
          </cell>
          <cell r="D7077" t="str">
            <v>Each</v>
          </cell>
          <cell r="E7077" t="str">
            <v>29-566</v>
          </cell>
          <cell r="F7077">
            <v>1390</v>
          </cell>
        </row>
        <row r="7078">
          <cell r="A7078" t="str">
            <v>29-567</v>
          </cell>
          <cell r="B7078" t="str">
            <v>12 Watt  Bulb light</v>
          </cell>
          <cell r="D7078" t="str">
            <v>Each</v>
          </cell>
          <cell r="E7078" t="str">
            <v>29-567</v>
          </cell>
          <cell r="F7078">
            <v>1690</v>
          </cell>
        </row>
        <row r="7079">
          <cell r="A7079" t="str">
            <v>29-568</v>
          </cell>
          <cell r="B7079" t="str">
            <v>4 Watt Super panel</v>
          </cell>
          <cell r="D7079" t="str">
            <v>Each</v>
          </cell>
          <cell r="E7079" t="str">
            <v>29-568</v>
          </cell>
          <cell r="F7079">
            <v>2550</v>
          </cell>
        </row>
        <row r="7080">
          <cell r="A7080" t="str">
            <v>29-569</v>
          </cell>
          <cell r="B7080" t="str">
            <v>16 Watt Super panel</v>
          </cell>
          <cell r="D7080" t="str">
            <v>Each</v>
          </cell>
          <cell r="E7080" t="str">
            <v>29-569</v>
          </cell>
          <cell r="F7080">
            <v>3450</v>
          </cell>
        </row>
        <row r="7081">
          <cell r="A7081" t="str">
            <v>29-570</v>
          </cell>
          <cell r="B7081" t="str">
            <v>7 Watt LED Bulb light</v>
          </cell>
          <cell r="D7081" t="str">
            <v>Each</v>
          </cell>
          <cell r="E7081" t="str">
            <v>29-570</v>
          </cell>
          <cell r="F7081">
            <v>4895</v>
          </cell>
        </row>
        <row r="7082">
          <cell r="A7082" t="str">
            <v>29-571</v>
          </cell>
          <cell r="B7082" t="str">
            <v>22 Watt small panel 2x2</v>
          </cell>
          <cell r="D7082" t="str">
            <v>Each</v>
          </cell>
          <cell r="E7082" t="str">
            <v>29-571</v>
          </cell>
          <cell r="F7082">
            <v>6795</v>
          </cell>
        </row>
        <row r="7083">
          <cell r="A7083" t="str">
            <v>29-572</v>
          </cell>
          <cell r="B7083" t="str">
            <v>50 watt street light-BR</v>
          </cell>
          <cell r="D7083" t="str">
            <v>Each</v>
          </cell>
          <cell r="E7083" t="str">
            <v>29-572</v>
          </cell>
          <cell r="F7083">
            <v>20500</v>
          </cell>
        </row>
        <row r="7084">
          <cell r="A7084" t="str">
            <v>29-573</v>
          </cell>
          <cell r="B7084" t="str">
            <v>80 watt street light-BR</v>
          </cell>
          <cell r="D7084" t="str">
            <v>Each</v>
          </cell>
          <cell r="E7084" t="str">
            <v>29-573</v>
          </cell>
          <cell r="F7084">
            <v>27500</v>
          </cell>
        </row>
        <row r="7085">
          <cell r="A7085" t="str">
            <v>29-574</v>
          </cell>
          <cell r="B7085" t="str">
            <v>100 watt street light-BR</v>
          </cell>
          <cell r="D7085" t="str">
            <v>Each</v>
          </cell>
          <cell r="E7085" t="str">
            <v>29-574</v>
          </cell>
          <cell r="F7085">
            <v>38500</v>
          </cell>
        </row>
        <row r="7086">
          <cell r="A7086" t="str">
            <v>29-575</v>
          </cell>
          <cell r="B7086" t="str">
            <v>120 watt street light-BR</v>
          </cell>
          <cell r="D7086" t="str">
            <v>Each</v>
          </cell>
          <cell r="E7086" t="str">
            <v>29-575</v>
          </cell>
          <cell r="F7086">
            <v>42500</v>
          </cell>
        </row>
        <row r="7087">
          <cell r="A7087" t="str">
            <v>29-576</v>
          </cell>
          <cell r="B7087" t="str">
            <v>60 watt street light-CR</v>
          </cell>
          <cell r="D7087" t="str">
            <v>Each</v>
          </cell>
          <cell r="E7087" t="str">
            <v>29-576</v>
          </cell>
          <cell r="F7087">
            <v>51600</v>
          </cell>
        </row>
        <row r="7088">
          <cell r="A7088" t="str">
            <v>29-577</v>
          </cell>
          <cell r="B7088" t="str">
            <v>70 watt street light-CR</v>
          </cell>
          <cell r="D7088" t="str">
            <v>Each</v>
          </cell>
          <cell r="E7088" t="str">
            <v>29-577</v>
          </cell>
          <cell r="F7088">
            <v>61300</v>
          </cell>
        </row>
        <row r="7089">
          <cell r="A7089" t="str">
            <v>29-578</v>
          </cell>
          <cell r="B7089" t="str">
            <v>80 watt street light-CR</v>
          </cell>
          <cell r="D7089" t="str">
            <v>Each</v>
          </cell>
          <cell r="E7089" t="str">
            <v>29-578</v>
          </cell>
          <cell r="F7089">
            <v>71100</v>
          </cell>
        </row>
        <row r="7090">
          <cell r="A7090" t="str">
            <v>29-579</v>
          </cell>
          <cell r="B7090" t="str">
            <v>90 watt street light-CR</v>
          </cell>
          <cell r="D7090" t="str">
            <v>Each</v>
          </cell>
          <cell r="E7090" t="str">
            <v>29-579</v>
          </cell>
          <cell r="F7090">
            <v>79800</v>
          </cell>
        </row>
        <row r="7091">
          <cell r="A7091" t="str">
            <v>29-580</v>
          </cell>
          <cell r="B7091" t="str">
            <v>30 watt Flood Light</v>
          </cell>
          <cell r="D7091" t="str">
            <v>Each</v>
          </cell>
          <cell r="E7091" t="str">
            <v>29-580</v>
          </cell>
          <cell r="F7091">
            <v>5875</v>
          </cell>
        </row>
        <row r="7092">
          <cell r="A7092" t="str">
            <v>29-581</v>
          </cell>
          <cell r="B7092" t="str">
            <v>50 watt Flood Light</v>
          </cell>
          <cell r="D7092" t="str">
            <v>Each</v>
          </cell>
          <cell r="E7092" t="str">
            <v>29-581</v>
          </cell>
          <cell r="F7092">
            <v>7595</v>
          </cell>
        </row>
        <row r="7093">
          <cell r="A7093" t="str">
            <v>29-582</v>
          </cell>
          <cell r="B7093" t="str">
            <v>80 watt Flood Light</v>
          </cell>
          <cell r="D7093" t="str">
            <v>Each</v>
          </cell>
          <cell r="E7093" t="str">
            <v>29-582</v>
          </cell>
          <cell r="F7093">
            <v>17500</v>
          </cell>
        </row>
        <row r="7094">
          <cell r="A7094" t="str">
            <v>29-583</v>
          </cell>
          <cell r="B7094" t="str">
            <v>100 watt Flood Light</v>
          </cell>
          <cell r="D7094" t="str">
            <v>Each</v>
          </cell>
          <cell r="E7094" t="str">
            <v>29-583</v>
          </cell>
          <cell r="F7094">
            <v>21595</v>
          </cell>
        </row>
        <row r="7095">
          <cell r="A7095" t="str">
            <v>29-584</v>
          </cell>
          <cell r="B7095" t="str">
            <v>120 watt Flood Light</v>
          </cell>
          <cell r="D7095" t="str">
            <v>Each</v>
          </cell>
          <cell r="E7095" t="str">
            <v>29-584</v>
          </cell>
          <cell r="F7095">
            <v>24500</v>
          </cell>
        </row>
        <row r="7096">
          <cell r="A7096" t="str">
            <v>29-585</v>
          </cell>
          <cell r="B7096" t="str">
            <v>150 watt Flood Light</v>
          </cell>
          <cell r="D7096" t="str">
            <v>Each</v>
          </cell>
          <cell r="E7096" t="str">
            <v>29-585</v>
          </cell>
          <cell r="F7096">
            <v>30500</v>
          </cell>
        </row>
        <row r="7097">
          <cell r="A7097" t="str">
            <v>29-586</v>
          </cell>
          <cell r="B7097" t="str">
            <v>3 watt ceiling Light dimmable</v>
          </cell>
          <cell r="D7097" t="str">
            <v>Each</v>
          </cell>
          <cell r="E7097" t="str">
            <v>29-586</v>
          </cell>
          <cell r="F7097">
            <v>1230</v>
          </cell>
        </row>
        <row r="7098">
          <cell r="A7098" t="str">
            <v>29-587</v>
          </cell>
          <cell r="B7098" t="str">
            <v>7 watt ceiling Light dimmable</v>
          </cell>
          <cell r="D7098" t="str">
            <v>Each</v>
          </cell>
          <cell r="E7098" t="str">
            <v>29-587</v>
          </cell>
          <cell r="F7098">
            <v>2710</v>
          </cell>
        </row>
        <row r="7099">
          <cell r="A7099" t="str">
            <v>29-588</v>
          </cell>
          <cell r="B7099" t="str">
            <v>Street Light Pol Round Conical Galavanized iron 10 meter long including "J" Bolt set single Arm</v>
          </cell>
          <cell r="D7099" t="str">
            <v>Each</v>
          </cell>
          <cell r="E7099" t="str">
            <v>29-588</v>
          </cell>
          <cell r="F7099">
            <v>28500</v>
          </cell>
        </row>
        <row r="7100">
          <cell r="A7100" t="str">
            <v>29-589</v>
          </cell>
          <cell r="B7100" t="str">
            <v>Street Light Pol Round Conical Galavanized iron 10 meter long including "J" Bolt set Double Arm</v>
          </cell>
          <cell r="D7100" t="str">
            <v>Each</v>
          </cell>
          <cell r="E7100" t="str">
            <v>29-589</v>
          </cell>
          <cell r="F7100">
            <v>32250</v>
          </cell>
        </row>
        <row r="7101">
          <cell r="A7101" t="str">
            <v>29-590</v>
          </cell>
          <cell r="B7101" t="str">
            <v>Street Light Pol Round Octagonal Galavanized iron 10 meter long including "J" Bolt set single Arm</v>
          </cell>
          <cell r="D7101" t="str">
            <v>Each</v>
          </cell>
          <cell r="E7101" t="str">
            <v>29-590</v>
          </cell>
          <cell r="F7101">
            <v>47250</v>
          </cell>
        </row>
        <row r="7102">
          <cell r="A7102" t="str">
            <v>29-591</v>
          </cell>
          <cell r="B7102" t="str">
            <v>Street Light Pol Round Octagonal Galavanized iron 10 meter long including "J" Bolt set double Arm</v>
          </cell>
          <cell r="D7102" t="str">
            <v>Each</v>
          </cell>
          <cell r="E7102" t="str">
            <v>29-591</v>
          </cell>
          <cell r="F7102">
            <v>52250</v>
          </cell>
        </row>
        <row r="7103">
          <cell r="A7103" t="str">
            <v>29-592</v>
          </cell>
          <cell r="B7103" t="str">
            <v>Street Light Pol Round Octagonal Galavanized iron 12 meter long including "J" Bolt set single Arm</v>
          </cell>
          <cell r="D7103" t="str">
            <v>Each</v>
          </cell>
          <cell r="E7103" t="str">
            <v>29-592</v>
          </cell>
          <cell r="F7103">
            <v>54125</v>
          </cell>
        </row>
        <row r="7104">
          <cell r="A7104" t="str">
            <v>29-593</v>
          </cell>
          <cell r="B7104" t="str">
            <v>Street Light Pol Round Octagonal Galavanized iron 12 meter long including "J" Bolt set double Arm</v>
          </cell>
          <cell r="D7104" t="str">
            <v>Each</v>
          </cell>
          <cell r="E7104" t="str">
            <v>29-593</v>
          </cell>
          <cell r="F7104">
            <v>54570</v>
          </cell>
        </row>
        <row r="7105">
          <cell r="A7105" t="str">
            <v>29-594</v>
          </cell>
          <cell r="B7105" t="str">
            <v>Electrech Made Cable Tray out of 16 Gauge GI Sheet without Cover complete in jointing plates.Cable tray 4"x2"</v>
          </cell>
          <cell r="D7105" t="str">
            <v>Each</v>
          </cell>
          <cell r="E7105" t="str">
            <v>29-594</v>
          </cell>
          <cell r="F7105">
            <v>820</v>
          </cell>
        </row>
        <row r="7106">
          <cell r="A7106" t="str">
            <v>29-595</v>
          </cell>
          <cell r="B7106" t="str">
            <v>Electrech Made Cable Tray out of 16 Gauge GI Sheet without Cover complete in jointing plates.Cable tray 6"x2"</v>
          </cell>
          <cell r="D7106" t="str">
            <v>Each</v>
          </cell>
          <cell r="E7106" t="str">
            <v>29-595</v>
          </cell>
          <cell r="F7106">
            <v>885</v>
          </cell>
        </row>
        <row r="7107">
          <cell r="A7107" t="str">
            <v>29-596</v>
          </cell>
          <cell r="B7107" t="str">
            <v>Electrech Made Cable Tray out of 16 Gauge GI Sheet without Cover complete in jointing plates.Cable tray 9"x2"</v>
          </cell>
          <cell r="D7107" t="str">
            <v>Each</v>
          </cell>
          <cell r="E7107" t="str">
            <v>29-596</v>
          </cell>
          <cell r="F7107">
            <v>1148</v>
          </cell>
        </row>
        <row r="7108">
          <cell r="A7108" t="str">
            <v>29-597</v>
          </cell>
          <cell r="B7108" t="str">
            <v>Electrech Made Cable Tray out of 16 Gauge GI Sheet without Cover complete in jointing plates.Cable tray 12"x3"</v>
          </cell>
          <cell r="D7108" t="str">
            <v>Meter</v>
          </cell>
          <cell r="E7108" t="str">
            <v>29-597</v>
          </cell>
          <cell r="F7108">
            <v>1476</v>
          </cell>
        </row>
        <row r="7109">
          <cell r="A7109" t="str">
            <v>29-598</v>
          </cell>
          <cell r="B7109" t="str">
            <v>Electrech Made Cable Tray out of 16 Gauge GI Sheet without Cover complete in jointing plates.Cable tray 15"x3"</v>
          </cell>
          <cell r="D7109" t="str">
            <v>Meter</v>
          </cell>
          <cell r="E7109" t="str">
            <v>29-598</v>
          </cell>
          <cell r="F7109">
            <v>1722</v>
          </cell>
        </row>
        <row r="7110">
          <cell r="A7110" t="str">
            <v>29-599</v>
          </cell>
          <cell r="B7110" t="str">
            <v>Electrech Made Cable Tray out of 16 Gauge GI Sheet without Cover complete in jointing plates.Cable tray 18"x4"</v>
          </cell>
          <cell r="D7110" t="str">
            <v>Meter</v>
          </cell>
          <cell r="E7110" t="str">
            <v>29-599</v>
          </cell>
          <cell r="F7110">
            <v>2066</v>
          </cell>
        </row>
        <row r="7111">
          <cell r="A7111" t="str">
            <v>29-600</v>
          </cell>
          <cell r="B7111" t="str">
            <v>Electrech Made Cable Tray out of 16 Gauge GI Sheet without Cover complete in jointing plates.Cable tray 24"x4"</v>
          </cell>
          <cell r="D7111" t="str">
            <v>Meter</v>
          </cell>
          <cell r="E7111" t="str">
            <v>29-600</v>
          </cell>
          <cell r="F7111">
            <v>2460</v>
          </cell>
        </row>
        <row r="7112">
          <cell r="A7112" t="str">
            <v>29-601</v>
          </cell>
          <cell r="B7112" t="str">
            <v>Electrech made Bus Tie Ducts 1000ATP &amp;N Made out of 14 SWG M.S Sheet Steel painted with electro static powder coated paint RAL-7032 Complete in all respect</v>
          </cell>
          <cell r="D7112" t="str">
            <v>Meter</v>
          </cell>
          <cell r="E7112" t="str">
            <v>29-601</v>
          </cell>
          <cell r="F7112">
            <v>42850</v>
          </cell>
        </row>
        <row r="7113">
          <cell r="A7113" t="str">
            <v>29-602</v>
          </cell>
          <cell r="B7113" t="str">
            <v>Electrech made Bus Tie Ducts 1250TP &amp;N Made out of 14 SWG M.S Sheet Steel painted with electro static powder coated paint RAL-7032 Complete in all respect</v>
          </cell>
          <cell r="D7113" t="str">
            <v>Meter</v>
          </cell>
          <cell r="E7113" t="str">
            <v>29-602</v>
          </cell>
          <cell r="F7113">
            <v>57500</v>
          </cell>
        </row>
        <row r="7114">
          <cell r="A7114" t="str">
            <v>29-603</v>
          </cell>
          <cell r="B7114" t="str">
            <v>Electrech made Bus Tie Ducts 1600ATP &amp;N Made out of 14 SWG M.S Sheet Steel painted with electro static powder coated paint RAL-7032 Complete in all respect</v>
          </cell>
          <cell r="D7114" t="str">
            <v>Meter</v>
          </cell>
          <cell r="E7114" t="str">
            <v>29-603</v>
          </cell>
          <cell r="F7114">
            <v>68600</v>
          </cell>
        </row>
        <row r="7115">
          <cell r="A7115" t="str">
            <v>29-604</v>
          </cell>
          <cell r="B7115" t="str">
            <v>Electrech made Bus Tie Ducts 2000ATP &amp;N Made out of 14 SWG M.S Sheet Steel painted with electro static powder coated paint RAL-7032 Complete in all respect</v>
          </cell>
          <cell r="D7115" t="str">
            <v>Meter</v>
          </cell>
          <cell r="E7115" t="str">
            <v>29-604</v>
          </cell>
          <cell r="F7115">
            <v>105700</v>
          </cell>
        </row>
        <row r="7116">
          <cell r="A7116" t="str">
            <v>29-605</v>
          </cell>
          <cell r="B7116" t="str">
            <v>Electrech made Bus Tie Ducts 2500ATP &amp;N Made out of 14 SWG M.S Sheet Steel painted with electro static powder coated paint RAL-7032 Complete in all respect</v>
          </cell>
          <cell r="D7116" t="str">
            <v>Meter</v>
          </cell>
          <cell r="E7116" t="str">
            <v>29-605</v>
          </cell>
          <cell r="F7116">
            <v>128550</v>
          </cell>
        </row>
        <row r="7117">
          <cell r="A7117" t="str">
            <v>29-606</v>
          </cell>
          <cell r="B7117" t="str">
            <v>Electrech made Bus Tie Ducts 3200ATP &amp;N Made out of 14 SWG M.S Sheet Steel painted with electro static powder coated paint RAL-7032 Complete in all respect</v>
          </cell>
          <cell r="D7117" t="str">
            <v>Meter</v>
          </cell>
          <cell r="E7117" t="str">
            <v>29-606</v>
          </cell>
          <cell r="F7117">
            <v>188500</v>
          </cell>
        </row>
        <row r="7118">
          <cell r="A7118" t="str">
            <v>29-607</v>
          </cell>
          <cell r="B7118" t="str">
            <v>Electrech made 10 KVA ATS Panel ATP &amp; N Made out of 14 SWG Sheet Steel painted with electro static powder coated paint RAL-7032 ATS Panes will be Complete in all respect and will be ready to use.</v>
          </cell>
          <cell r="D7118" t="str">
            <v>Each</v>
          </cell>
          <cell r="E7118" t="str">
            <v>29-607</v>
          </cell>
          <cell r="F7118">
            <v>85247</v>
          </cell>
        </row>
        <row r="7119">
          <cell r="A7119" t="str">
            <v>29-608</v>
          </cell>
          <cell r="B7119" t="str">
            <v>Electrech made 15 KVA ATS Panel ATP &amp; N Made out of 14 SWG Sheet Steel painted with electro static powder coated paint RAL-7032 ATS Panes will be Complete in all respect and will be ready to use.</v>
          </cell>
          <cell r="D7119" t="str">
            <v>Each</v>
          </cell>
          <cell r="E7119" t="str">
            <v>29-608</v>
          </cell>
          <cell r="F7119">
            <v>91258.05</v>
          </cell>
        </row>
        <row r="7120">
          <cell r="A7120" t="str">
            <v>29-609</v>
          </cell>
          <cell r="B7120" t="str">
            <v>Electrech made 20 KVA ATS Panel ATP &amp; N Made out of 14 SWG Sheet Steel painted with electro static powder coated paint RAL-7032 ATS Panes will be Complete in all respect and will be ready to use.</v>
          </cell>
          <cell r="D7120" t="str">
            <v>Each</v>
          </cell>
          <cell r="E7120" t="str">
            <v>29-609</v>
          </cell>
          <cell r="F7120">
            <v>97618.05</v>
          </cell>
        </row>
        <row r="7121">
          <cell r="A7121" t="str">
            <v>29-610</v>
          </cell>
          <cell r="B7121" t="str">
            <v>Electrech made 30 KVA ATS Panel ATP &amp; N Made out of 14 SWG Sheet Steel painted with electro static powder coated paint RAL-7032 ATS Panes will be Complete in all respect and will be ready to use.</v>
          </cell>
          <cell r="D7121" t="str">
            <v>Each</v>
          </cell>
          <cell r="E7121" t="str">
            <v>29-610</v>
          </cell>
          <cell r="F7121">
            <v>111991.65</v>
          </cell>
        </row>
        <row r="7122">
          <cell r="A7122" t="str">
            <v>29-611</v>
          </cell>
          <cell r="B7122" t="str">
            <v>Electrech made 40 KVA ATS Panel ATP &amp; N Made out of 14 SWG Sheet Steel painted with electro static powder coated paint RAL-7032 ATS Panes will be Complete in all respect and will be ready to use.</v>
          </cell>
          <cell r="D7122" t="str">
            <v>Each</v>
          </cell>
          <cell r="E7122" t="str">
            <v>29-611</v>
          </cell>
          <cell r="F7122">
            <v>122167.65</v>
          </cell>
        </row>
        <row r="7123">
          <cell r="A7123" t="str">
            <v>29-612</v>
          </cell>
          <cell r="B7123" t="str">
            <v>Electrech made 50 KVA ATS Panel ATP &amp; N Made out of 14 SWG Sheet Steel painted with electro static powder coated paint RAL-7032 ATS Panes will be Complete in all respect and will be ready to use.</v>
          </cell>
          <cell r="D7123" t="str">
            <v>Each</v>
          </cell>
          <cell r="E7123" t="str">
            <v>29-612</v>
          </cell>
          <cell r="F7123">
            <v>133615.65</v>
          </cell>
        </row>
        <row r="7124">
          <cell r="A7124" t="str">
            <v>29-613</v>
          </cell>
          <cell r="B7124" t="str">
            <v>Electrech made 60 KVA ATS Panel ATP &amp; N Made out of 14 SWG Sheet Steel painted with electro static powder coated paint RAL-7032 ATS Panes will be Complete in all respect and will be ready to use.</v>
          </cell>
          <cell r="D7124" t="str">
            <v>Each</v>
          </cell>
          <cell r="E7124" t="str">
            <v>29-613</v>
          </cell>
          <cell r="F7124">
            <v>142201.65</v>
          </cell>
        </row>
        <row r="7125">
          <cell r="A7125" t="str">
            <v>29-614</v>
          </cell>
          <cell r="B7125" t="str">
            <v>Electrech made 75 KVA ATS Panel ATP &amp; N Made out of 14 SWG Sheet Steel painted with electro static powder coated paint RAL-7032 ATS Panes will be Complete in all respect and will be ready to use.</v>
          </cell>
          <cell r="D7125" t="str">
            <v>Each</v>
          </cell>
          <cell r="E7125" t="str">
            <v>29-614</v>
          </cell>
          <cell r="F7125">
            <v>166662.6</v>
          </cell>
        </row>
        <row r="7126">
          <cell r="A7126" t="str">
            <v>29-615</v>
          </cell>
          <cell r="B7126" t="str">
            <v>Electrech made 100 KVA ATS Panel ATP &amp; N Made out of 14 SWG Sheet Steel painted with electro static powder coated paint RAL-7032 ATS Panes will be Complete in all respect and will be ready to use.</v>
          </cell>
          <cell r="D7126" t="str">
            <v>Each</v>
          </cell>
          <cell r="E7126" t="str">
            <v>29-615</v>
          </cell>
          <cell r="F7126">
            <v>225318.6</v>
          </cell>
        </row>
        <row r="7127">
          <cell r="A7127" t="str">
            <v>29-616</v>
          </cell>
          <cell r="B7127" t="str">
            <v>Electrech made 125 KVA ATS Panel ATP &amp; N Made out of 14 SWG Sheet Steel painted with electro static powder coated paint RAL-7032 ATS Panes will be Complete in all respect and will be ready to use.</v>
          </cell>
          <cell r="D7127" t="str">
            <v>Each</v>
          </cell>
          <cell r="E7127" t="str">
            <v>29-616</v>
          </cell>
          <cell r="F7127">
            <v>271182.59999999998</v>
          </cell>
        </row>
        <row r="7128">
          <cell r="A7128" t="str">
            <v>29-617</v>
          </cell>
          <cell r="B7128" t="str">
            <v>Electrech made 150 KVA ATS Panel ATP &amp; N Made out of 14 SWG Sheet Steel painted with electro static powder coated paint RAL-7032 ATS Panes will be Complete in all respect and will be ready to use.</v>
          </cell>
          <cell r="D7128" t="str">
            <v>Each</v>
          </cell>
          <cell r="E7128" t="str">
            <v>29-617</v>
          </cell>
          <cell r="F7128">
            <v>299886.59999999998</v>
          </cell>
        </row>
        <row r="7129">
          <cell r="A7129" t="str">
            <v>29-618</v>
          </cell>
          <cell r="B7129" t="str">
            <v>Electrech made 175 KVA ATS Panel ATP &amp; N Made out of 14 SWG Sheet Steel painted with electro static powder coated paint RAL-7032 ATS Panes will be Complete in all respect and will be ready to use.</v>
          </cell>
          <cell r="D7129" t="str">
            <v>Each</v>
          </cell>
          <cell r="E7129" t="str">
            <v>29-618</v>
          </cell>
          <cell r="F7129">
            <v>349494.6</v>
          </cell>
        </row>
        <row r="7130">
          <cell r="A7130" t="str">
            <v>29-619</v>
          </cell>
          <cell r="B7130" t="str">
            <v>Electrech made 200 KVA ATS Panel ATP &amp; N Made out of 14 SWG Sheet Steel painted with electro static powder coated paint RAL-7032 ATS Panes will be Complete in all respect and will be ready to use.</v>
          </cell>
          <cell r="D7130" t="str">
            <v>Each</v>
          </cell>
          <cell r="E7130" t="str">
            <v>29-619</v>
          </cell>
          <cell r="F7130">
            <v>349494.6</v>
          </cell>
        </row>
        <row r="7131">
          <cell r="A7131" t="str">
            <v>29-620</v>
          </cell>
          <cell r="B7131" t="str">
            <v>Electrech made 250 KVA ATS Panel ATP &amp; N Made out of 14 SWG Sheet Steel painted with electro static powder coated paint RAL-7032 ATS Panes will be Complete in all respect and will be ready to use.</v>
          </cell>
          <cell r="D7131" t="str">
            <v>Each</v>
          </cell>
          <cell r="E7131" t="str">
            <v>29-620</v>
          </cell>
          <cell r="F7131">
            <v>386934</v>
          </cell>
        </row>
        <row r="7132">
          <cell r="A7132" t="str">
            <v>29-621</v>
          </cell>
          <cell r="B7132" t="str">
            <v>Electrech made 300 KVA ATS Panel ATP &amp; N Made out of 14 SWG Sheet Steel painted with electro static powder coated paint RAL-7032 ATS Panes will be Complete in all respect and will be ready to use.</v>
          </cell>
          <cell r="D7132" t="str">
            <v>Each</v>
          </cell>
          <cell r="E7132" t="str">
            <v>29-621</v>
          </cell>
          <cell r="F7132">
            <v>452454.6</v>
          </cell>
        </row>
        <row r="7133">
          <cell r="A7133" t="str">
            <v>29-622</v>
          </cell>
          <cell r="B7133" t="str">
            <v>Electrech made 400 KVA ATS Panel ATP &amp; N Made out of 14 SWG Sheet Steel painted with electro static powder coated paint RAL-7032 ATS Panes will be Complete in all respect and will be ready to use.</v>
          </cell>
          <cell r="D7133" t="str">
            <v>Each</v>
          </cell>
          <cell r="E7133" t="str">
            <v>29-622</v>
          </cell>
          <cell r="F7133">
            <v>661026.6</v>
          </cell>
        </row>
        <row r="7134">
          <cell r="A7134" t="str">
            <v>29-623</v>
          </cell>
          <cell r="B7134" t="str">
            <v>Electrech made 500 KVA ATS Panel ATP &amp; N Made out of 14 SWG Sheet Steel painted with electro static powder coated paint RAL-7032 ATS Panes will be Complete in all respect and will be ready to use.</v>
          </cell>
          <cell r="D7134" t="str">
            <v>Each</v>
          </cell>
          <cell r="E7134" t="str">
            <v>29-623</v>
          </cell>
          <cell r="F7134">
            <v>1394008.65</v>
          </cell>
        </row>
        <row r="7135">
          <cell r="A7135" t="str">
            <v>29-624</v>
          </cell>
          <cell r="B7135" t="str">
            <v>Electrech made 600 KVA ATS Panel ATP &amp; N Made out of 14 SWG Sheet Steel painted with electro static powder coated paint RAL-7032 ATS Panes will be Complete in all respect and will be ready to use.</v>
          </cell>
          <cell r="D7135" t="str">
            <v>Each</v>
          </cell>
          <cell r="E7135" t="str">
            <v>29-624</v>
          </cell>
          <cell r="F7135">
            <v>1413762.17</v>
          </cell>
        </row>
        <row r="7136">
          <cell r="A7136" t="str">
            <v>29-625</v>
          </cell>
          <cell r="B7136" t="str">
            <v>Electrech made 700 KVA ATS Panel ATP &amp; N Made out of 14 SWG Sheet Steel painted with electro static powder coated paint RAL-7032 ATS Panes will be Complete in all respect and will be ready to use.</v>
          </cell>
          <cell r="D7136" t="str">
            <v>Each</v>
          </cell>
          <cell r="E7136" t="str">
            <v>29-625</v>
          </cell>
          <cell r="F7136">
            <v>1473012.22</v>
          </cell>
        </row>
        <row r="7137">
          <cell r="A7137" t="str">
            <v>29-626</v>
          </cell>
          <cell r="B7137" t="str">
            <v>Gas cooking Rang 27", 3 burner stainless steel panel, single door, Metal top oven and single rod rotisserie complete unit Model CR-327 CG Make Canon</v>
          </cell>
          <cell r="D7137" t="str">
            <v>Each</v>
          </cell>
          <cell r="E7137" t="str">
            <v>29-626</v>
          </cell>
          <cell r="F7137">
            <v>17527</v>
          </cell>
        </row>
        <row r="7138">
          <cell r="A7138" t="str">
            <v>29-627</v>
          </cell>
          <cell r="B7138" t="str">
            <v>Gas cooking Rang 27", 3 burner stainless steel panel, single door, Glass top Deluxe and rotisserie complete unit Model CR-327 CG Make Canon</v>
          </cell>
          <cell r="D7138" t="str">
            <v>Each</v>
          </cell>
          <cell r="E7138" t="str">
            <v>29-627</v>
          </cell>
          <cell r="F7138">
            <v>20800</v>
          </cell>
        </row>
        <row r="7139">
          <cell r="A7139" t="str">
            <v>29-628</v>
          </cell>
          <cell r="B7139" t="str">
            <v>Gas cooking Rang 34", 3 burner stainless steel panel, Double door, Metal top rotisserie, Grill Oven complete unit Model CR-334 CG Make Canon</v>
          </cell>
          <cell r="D7139" t="str">
            <v>Each</v>
          </cell>
          <cell r="E7139" t="str">
            <v>29-628</v>
          </cell>
          <cell r="F7139">
            <v>18624</v>
          </cell>
        </row>
        <row r="7140">
          <cell r="A7140" t="str">
            <v>29-629</v>
          </cell>
          <cell r="B7140" t="str">
            <v>Gas cooking Rang 34", 3 burner stainless steel panel, Double door, Glass top Deluxe ,rotisserie, Grill oven complete unit Model CR-334 CG Make Canon</v>
          </cell>
          <cell r="D7140" t="str">
            <v>Each</v>
          </cell>
          <cell r="E7140" t="str">
            <v>29-629</v>
          </cell>
          <cell r="F7140">
            <v>21254</v>
          </cell>
        </row>
        <row r="7141">
          <cell r="A7141" t="str">
            <v>29-630</v>
          </cell>
          <cell r="B7141" t="str">
            <v>Gas cooking Rang 34", 5 burner stainless steel panel, Double door, Matel top  ,rotisserie, Grill oven complete unit Model CR-534 GCG Make Canon</v>
          </cell>
          <cell r="D7141" t="str">
            <v>Each</v>
          </cell>
          <cell r="E7141" t="str">
            <v>29-630</v>
          </cell>
          <cell r="F7141">
            <v>23072</v>
          </cell>
        </row>
        <row r="7142">
          <cell r="A7142" t="str">
            <v>29-631</v>
          </cell>
          <cell r="B7142" t="str">
            <v>Gas Room Heater front and exaust, white plate front enameled regular, Auto ignition, Single Burner, Model RH 235 K Make Canon</v>
          </cell>
          <cell r="D7142" t="str">
            <v>Each</v>
          </cell>
          <cell r="E7142" t="str">
            <v>29-631</v>
          </cell>
          <cell r="F7142">
            <v>6072</v>
          </cell>
        </row>
        <row r="7143">
          <cell r="A7143" t="str">
            <v>29-632</v>
          </cell>
          <cell r="B7143" t="str">
            <v>Gas Room Heater front and exaust, white plate front enameled regular, Auto ignition, Double Burner, Model RH 425 K Make Canon</v>
          </cell>
          <cell r="D7143" t="str">
            <v>Each</v>
          </cell>
          <cell r="E7143" t="str">
            <v>29-632</v>
          </cell>
          <cell r="F7143">
            <v>7617</v>
          </cell>
        </row>
        <row r="7144">
          <cell r="A7144" t="str">
            <v>29-633</v>
          </cell>
          <cell r="B7144" t="str">
            <v>Kitchen hob with Chinese burner, Light Grill, Model HB-8229 Make Canon</v>
          </cell>
          <cell r="D7144" t="str">
            <v>Each</v>
          </cell>
          <cell r="E7144" t="str">
            <v>29-633</v>
          </cell>
          <cell r="F7144">
            <v>8728</v>
          </cell>
        </row>
        <row r="7145">
          <cell r="A7145" t="str">
            <v>29-634</v>
          </cell>
          <cell r="B7145" t="str">
            <v>Kitchen hob with Chinese burner, Heavy Grill, Model HB-8229 Make Canon</v>
          </cell>
          <cell r="D7145" t="str">
            <v>Each</v>
          </cell>
          <cell r="E7145" t="str">
            <v>29-634</v>
          </cell>
          <cell r="F7145">
            <v>12137</v>
          </cell>
        </row>
        <row r="7146">
          <cell r="A7146" t="str">
            <v>29-635</v>
          </cell>
          <cell r="B7146" t="str">
            <v>Electric Water cooler 35 ltrs Capacity body (Front, side,top) Magnetic stainless steel pressure type 2 taps imported compressor inner tank 16 Gauge non magnetic steel, Model DWC-35 Make Canon.</v>
          </cell>
          <cell r="D7146" t="str">
            <v>Each</v>
          </cell>
          <cell r="E7146" t="str">
            <v>29-635</v>
          </cell>
          <cell r="F7146">
            <v>39672</v>
          </cell>
        </row>
        <row r="7147">
          <cell r="A7147" t="str">
            <v>29-636</v>
          </cell>
          <cell r="B7147" t="str">
            <v>Electric Water cooler 45 ltrs Capacity body (Front, side,top) Magnetic stainless steel pressure type 2 taps imported compressor inner tank 16 Gauge non magnetic steel, Model DWC-45 Make Canon.</v>
          </cell>
          <cell r="D7147" t="str">
            <v>Each</v>
          </cell>
          <cell r="E7147" t="str">
            <v>29-636</v>
          </cell>
          <cell r="F7147">
            <v>41308</v>
          </cell>
        </row>
        <row r="7148">
          <cell r="A7148" t="str">
            <v>29-637</v>
          </cell>
          <cell r="B7148" t="str">
            <v>Electric Water cooler 65 ltrs Capacity body (Front, side,top) Magnetic stainless steel pressure type 2 taps imported compressor inner tank 16 Gauge non magnetic steel, Model DWC-65 Make Canon.</v>
          </cell>
          <cell r="D7148" t="str">
            <v>Each</v>
          </cell>
          <cell r="E7148" t="str">
            <v>29-637</v>
          </cell>
          <cell r="F7148">
            <v>44900</v>
          </cell>
        </row>
        <row r="7149">
          <cell r="A7149" t="str">
            <v>29-638</v>
          </cell>
          <cell r="B7149" t="str">
            <v>Electric Water cooler 85 ltrs Capacity body (Front, side,top) Magnetic stainless steel pressure type 2 taps imported compressor inner tank 16 Gauge non magnetic steel, Model DWC-85 Make Canon.</v>
          </cell>
          <cell r="D7149" t="str">
            <v>Each</v>
          </cell>
          <cell r="E7149" t="str">
            <v>29-638</v>
          </cell>
          <cell r="F7149">
            <v>54036</v>
          </cell>
        </row>
        <row r="7150">
          <cell r="A7150" t="str">
            <v>29-639</v>
          </cell>
          <cell r="B7150" t="str">
            <v>Electric Water cooler 100 ltrs Capacity body (Front, side,top) Magnetic stainless steel pressure type 2 taps imported compressor inner tank 16 Gauge non magnetic steel, Model DWC-100 Make Canon.</v>
          </cell>
          <cell r="D7150" t="str">
            <v>Each</v>
          </cell>
          <cell r="E7150" t="str">
            <v>29-639</v>
          </cell>
          <cell r="F7150">
            <v>66763</v>
          </cell>
        </row>
        <row r="7152">
          <cell r="B7152" t="str">
            <v>30 - Calculation Sheet for Cement Required</v>
          </cell>
        </row>
        <row r="7153">
          <cell r="A7153" t="str">
            <v>30-01</v>
          </cell>
          <cell r="B7153" t="str">
            <v>CC Type A</v>
          </cell>
          <cell r="D7153" t="str">
            <v>Cum</v>
          </cell>
          <cell r="E7153" t="str">
            <v>30-01</v>
          </cell>
          <cell r="F7153">
            <v>8.1300000000000008</v>
          </cell>
        </row>
        <row r="7154">
          <cell r="A7154" t="str">
            <v>30-02</v>
          </cell>
          <cell r="B7154" t="str">
            <v>CC Type B</v>
          </cell>
          <cell r="D7154" t="str">
            <v>Cum</v>
          </cell>
          <cell r="E7154" t="str">
            <v>30-02</v>
          </cell>
          <cell r="F7154">
            <v>6.54</v>
          </cell>
        </row>
        <row r="7155">
          <cell r="A7155" t="str">
            <v>30-03</v>
          </cell>
          <cell r="B7155" t="str">
            <v>CC Type C</v>
          </cell>
          <cell r="D7155" t="str">
            <v>Cum</v>
          </cell>
          <cell r="E7155" t="str">
            <v>30-03</v>
          </cell>
          <cell r="F7155">
            <v>4.57</v>
          </cell>
        </row>
        <row r="7156">
          <cell r="A7156" t="str">
            <v>30-04</v>
          </cell>
          <cell r="B7156" t="str">
            <v>CC (1:4:8).</v>
          </cell>
          <cell r="D7156" t="str">
            <v>Cum</v>
          </cell>
          <cell r="E7156" t="str">
            <v>30-04</v>
          </cell>
          <cell r="F7156">
            <v>3.51</v>
          </cell>
        </row>
        <row r="7157">
          <cell r="A7157" t="str">
            <v>30-05</v>
          </cell>
          <cell r="B7157" t="str">
            <v>CC (1:6:12).</v>
          </cell>
          <cell r="D7157" t="str">
            <v>Cum</v>
          </cell>
          <cell r="E7157" t="str">
            <v>30-05</v>
          </cell>
          <cell r="F7157">
            <v>2.4</v>
          </cell>
        </row>
        <row r="7158">
          <cell r="A7158" t="str">
            <v>30-06</v>
          </cell>
          <cell r="B7158" t="str">
            <v>CC (1:8).</v>
          </cell>
          <cell r="D7158" t="str">
            <v>Cum</v>
          </cell>
          <cell r="E7158" t="str">
            <v>30-06</v>
          </cell>
          <cell r="F7158">
            <v>5.07</v>
          </cell>
        </row>
        <row r="7159">
          <cell r="A7159" t="str">
            <v>30-07</v>
          </cell>
          <cell r="B7159" t="str">
            <v>CC (1:10).</v>
          </cell>
          <cell r="D7159" t="str">
            <v>Cum</v>
          </cell>
          <cell r="E7159" t="str">
            <v>30-07</v>
          </cell>
          <cell r="F7159">
            <v>4.16</v>
          </cell>
        </row>
        <row r="7160">
          <cell r="A7160" t="str">
            <v>30-08</v>
          </cell>
          <cell r="B7160" t="str">
            <v>Solid / Hollow blocks set in CM (1:6).</v>
          </cell>
          <cell r="D7160" t="str">
            <v>Cum</v>
          </cell>
          <cell r="E7160" t="str">
            <v>30-08</v>
          </cell>
          <cell r="F7160">
            <v>0.3</v>
          </cell>
        </row>
        <row r="7161">
          <cell r="B7161" t="str">
            <v>a. 300mm x 150mm x 200mm (L x B x H)</v>
          </cell>
        </row>
        <row r="7162">
          <cell r="B7162" t="str">
            <v xml:space="preserve">b. 300mm x 100mm x 200mm </v>
          </cell>
        </row>
        <row r="7163">
          <cell r="B7163" t="str">
            <v xml:space="preserve">c. 300mm x 200mm x 200mm </v>
          </cell>
        </row>
        <row r="7164">
          <cell r="A7164" t="str">
            <v>30-09</v>
          </cell>
          <cell r="B7164" t="str">
            <v>Solid / Hollow blocks set in CM (1:3).</v>
          </cell>
          <cell r="D7164" t="str">
            <v>Cum</v>
          </cell>
          <cell r="E7164" t="str">
            <v>30-09</v>
          </cell>
          <cell r="F7164">
            <v>0.53</v>
          </cell>
        </row>
        <row r="7165">
          <cell r="B7165" t="str">
            <v xml:space="preserve">a. 300mm x 150mm x 200mm </v>
          </cell>
        </row>
        <row r="7166">
          <cell r="B7166" t="str">
            <v xml:space="preserve">b. 300mm x 100mm x 200mm </v>
          </cell>
        </row>
        <row r="7167">
          <cell r="B7167" t="str">
            <v xml:space="preserve">c. 300mm x 200mm x 200mm </v>
          </cell>
        </row>
        <row r="7168">
          <cell r="A7168" t="str">
            <v>30-10</v>
          </cell>
          <cell r="B7168" t="str">
            <v>Solid / Hollow blocks set in CM (1:6).</v>
          </cell>
          <cell r="D7168" t="str">
            <v>Cum</v>
          </cell>
          <cell r="E7168" t="str">
            <v>30-10</v>
          </cell>
          <cell r="F7168">
            <v>0.36</v>
          </cell>
        </row>
        <row r="7169">
          <cell r="B7169" t="str">
            <v xml:space="preserve"> 300mm x 200mm x 200mm </v>
          </cell>
        </row>
        <row r="7170">
          <cell r="A7170" t="str">
            <v>30-11</v>
          </cell>
          <cell r="B7170" t="str">
            <v>Solid / Hollow blocks set in CM (1:3).</v>
          </cell>
          <cell r="D7170" t="str">
            <v>Cum</v>
          </cell>
          <cell r="E7170" t="str">
            <v>30-11</v>
          </cell>
          <cell r="F7170">
            <v>0.63</v>
          </cell>
        </row>
        <row r="7171">
          <cell r="B7171" t="str">
            <v xml:space="preserve"> 300mm x 200mm x 200mm </v>
          </cell>
        </row>
        <row r="7172">
          <cell r="A7172" t="str">
            <v>30-12</v>
          </cell>
          <cell r="B7172" t="str">
            <v>Solid / Hollow blocks set in CM (1:6).</v>
          </cell>
          <cell r="D7172" t="str">
            <v>Cum</v>
          </cell>
          <cell r="E7172" t="str">
            <v>30-12</v>
          </cell>
          <cell r="F7172">
            <v>0.26</v>
          </cell>
        </row>
        <row r="7173">
          <cell r="B7173" t="str">
            <v xml:space="preserve">a. 400mm x 150mm x 200mm </v>
          </cell>
        </row>
        <row r="7174">
          <cell r="B7174" t="str">
            <v xml:space="preserve">b. 400mm x 100mm x 200mm </v>
          </cell>
        </row>
        <row r="7175">
          <cell r="B7175" t="str">
            <v xml:space="preserve">c. 4300mm x 200mm x 200mm </v>
          </cell>
        </row>
        <row r="7176">
          <cell r="A7176" t="str">
            <v>30-13</v>
          </cell>
          <cell r="B7176" t="str">
            <v>Solid / Hollow blocks set in CM (1:3).</v>
          </cell>
          <cell r="D7176" t="str">
            <v>Cum</v>
          </cell>
          <cell r="E7176" t="str">
            <v>30-13</v>
          </cell>
          <cell r="F7176">
            <v>0.46</v>
          </cell>
        </row>
        <row r="7177">
          <cell r="B7177" t="str">
            <v xml:space="preserve">a. 400mm x 150mm x 200mm </v>
          </cell>
        </row>
        <row r="7178">
          <cell r="B7178" t="str">
            <v xml:space="preserve">b. 400mm x 100mm x 200mm </v>
          </cell>
        </row>
        <row r="7179">
          <cell r="B7179" t="str">
            <v xml:space="preserve">c. 4300mm x 200mm x 200mm </v>
          </cell>
        </row>
        <row r="7180">
          <cell r="A7180" t="str">
            <v>30-14</v>
          </cell>
          <cell r="B7180" t="str">
            <v>CC type C in wall copings sills etc setting, joining and pointing in CM  (1:4).</v>
          </cell>
          <cell r="D7180" t="str">
            <v>Cum</v>
          </cell>
          <cell r="E7180" t="str">
            <v>30-14</v>
          </cell>
          <cell r="F7180">
            <v>4.84</v>
          </cell>
        </row>
        <row r="7181">
          <cell r="A7181" t="str">
            <v>30-15</v>
          </cell>
          <cell r="B7181" t="str">
            <v>CC type B in walls, coping, sills etc., setting, joining and pointing in CM  (1:4).</v>
          </cell>
          <cell r="D7181" t="str">
            <v>Cum</v>
          </cell>
          <cell r="E7181" t="str">
            <v>30-15</v>
          </cell>
          <cell r="F7181">
            <v>6.81</v>
          </cell>
        </row>
        <row r="7182">
          <cell r="A7182" t="str">
            <v>30-16</v>
          </cell>
          <cell r="B7182" t="str">
            <v>Burnt brickwork  in CM (1:6) more than 6m radius.</v>
          </cell>
          <cell r="D7182" t="str">
            <v>Cum</v>
          </cell>
          <cell r="E7182" t="str">
            <v>30-16</v>
          </cell>
          <cell r="F7182">
            <v>1.4</v>
          </cell>
        </row>
        <row r="7183">
          <cell r="A7183" t="str">
            <v>30-17</v>
          </cell>
          <cell r="B7183" t="str">
            <v>Burnt brickwork  in CM (1:4) more than 6m radius.</v>
          </cell>
          <cell r="D7183" t="str">
            <v>Cum</v>
          </cell>
          <cell r="E7183" t="str">
            <v>30-17</v>
          </cell>
          <cell r="F7183">
            <v>1.95</v>
          </cell>
        </row>
        <row r="7184">
          <cell r="A7184" t="str">
            <v>30-18</v>
          </cell>
          <cell r="B7184" t="str">
            <v>Burnt brickwork  in CM (1:3) more than 6m radius.</v>
          </cell>
          <cell r="D7184" t="str">
            <v>Cum</v>
          </cell>
          <cell r="E7184" t="str">
            <v>30-18</v>
          </cell>
          <cell r="F7184">
            <v>2.44</v>
          </cell>
        </row>
        <row r="7185">
          <cell r="A7185" t="str">
            <v>30-19</v>
          </cell>
          <cell r="B7185" t="str">
            <v>Machine made brickwork in CM (1:6) more than 6m radius.</v>
          </cell>
          <cell r="D7185" t="str">
            <v>Cum</v>
          </cell>
          <cell r="E7185" t="str">
            <v>30-19</v>
          </cell>
          <cell r="F7185">
            <v>1.04</v>
          </cell>
        </row>
        <row r="7186">
          <cell r="A7186" t="str">
            <v>30-20</v>
          </cell>
          <cell r="B7186" t="str">
            <v>Machine made brickwork in CM (1:4) more than 6m radius.</v>
          </cell>
          <cell r="D7186" t="str">
            <v>Cum</v>
          </cell>
          <cell r="E7186" t="str">
            <v>30-20</v>
          </cell>
          <cell r="F7186">
            <v>1.47</v>
          </cell>
        </row>
        <row r="7187">
          <cell r="A7187" t="str">
            <v>30-21</v>
          </cell>
          <cell r="B7187" t="str">
            <v>Machine made brickwork in CM (1:3) more than 6m radius.</v>
          </cell>
          <cell r="D7187" t="str">
            <v>Cum</v>
          </cell>
          <cell r="E7187" t="str">
            <v>30-21</v>
          </cell>
          <cell r="F7187">
            <v>1.48</v>
          </cell>
        </row>
        <row r="7188">
          <cell r="A7188" t="str">
            <v>30-22</v>
          </cell>
          <cell r="B7188" t="str">
            <v>Burnt brickwork  in CM (1:6) less than 6m radius.</v>
          </cell>
          <cell r="D7188" t="str">
            <v>Cum</v>
          </cell>
          <cell r="E7188" t="str">
            <v>30-22</v>
          </cell>
          <cell r="F7188">
            <v>1.4</v>
          </cell>
        </row>
        <row r="7189">
          <cell r="A7189" t="str">
            <v>30-23</v>
          </cell>
          <cell r="B7189" t="str">
            <v>Burnt brickwork  in CM (1:4) less than 6m radius.</v>
          </cell>
          <cell r="D7189" t="str">
            <v>Cum</v>
          </cell>
          <cell r="E7189" t="str">
            <v>30-23</v>
          </cell>
          <cell r="F7189">
            <v>1.96</v>
          </cell>
        </row>
        <row r="7190">
          <cell r="A7190" t="str">
            <v>30-24</v>
          </cell>
          <cell r="B7190" t="str">
            <v>Burnt brickwork  in CM (1:3) less than 6m radius.</v>
          </cell>
          <cell r="D7190" t="str">
            <v>Cum</v>
          </cell>
          <cell r="E7190" t="str">
            <v>30-24</v>
          </cell>
          <cell r="F7190">
            <v>2.44</v>
          </cell>
        </row>
        <row r="7191">
          <cell r="A7191" t="str">
            <v>30-25</v>
          </cell>
          <cell r="B7191" t="str">
            <v>Burnt brickwork in Honey Comb, in CM (1:6).</v>
          </cell>
          <cell r="D7191" t="str">
            <v>Sqm</v>
          </cell>
          <cell r="E7191" t="str">
            <v>30-25</v>
          </cell>
          <cell r="F7191">
            <v>1.01</v>
          </cell>
        </row>
        <row r="7192">
          <cell r="A7192" t="str">
            <v>30-26</v>
          </cell>
          <cell r="B7192" t="str">
            <v>Burnt brickwork in Honey Comb, in CM (1:4).</v>
          </cell>
          <cell r="D7192" t="str">
            <v>Sqm</v>
          </cell>
          <cell r="E7192" t="str">
            <v>30-26</v>
          </cell>
          <cell r="F7192">
            <v>1.21</v>
          </cell>
        </row>
        <row r="7193">
          <cell r="A7193" t="str">
            <v>30-27</v>
          </cell>
          <cell r="B7193" t="str">
            <v>Burnt brickwork in Honey Comb, in CM (1:3).</v>
          </cell>
          <cell r="D7193" t="str">
            <v>Sqm</v>
          </cell>
          <cell r="E7193" t="str">
            <v>30-27</v>
          </cell>
          <cell r="F7193">
            <v>1.51</v>
          </cell>
        </row>
        <row r="7194">
          <cell r="A7194" t="str">
            <v>30-28</v>
          </cell>
          <cell r="B7194" t="str">
            <v>Pointing brickwork (flush) in CM (1:3).</v>
          </cell>
          <cell r="D7194" t="str">
            <v>Sqm</v>
          </cell>
          <cell r="E7194" t="str">
            <v>30-28</v>
          </cell>
          <cell r="F7194">
            <v>0.05</v>
          </cell>
        </row>
        <row r="7195">
          <cell r="A7195" t="str">
            <v>30-29</v>
          </cell>
          <cell r="B7195" t="str">
            <v>Pointing brickwork (flush) in CM (1:4).</v>
          </cell>
          <cell r="D7195" t="str">
            <v>Sqm</v>
          </cell>
          <cell r="E7195" t="str">
            <v>30-29</v>
          </cell>
          <cell r="F7195">
            <v>0.04</v>
          </cell>
        </row>
        <row r="7196">
          <cell r="A7196" t="str">
            <v>30-30</v>
          </cell>
          <cell r="B7196" t="str">
            <v>Pointing brickwork (flush) in CM (1:6).</v>
          </cell>
          <cell r="D7196" t="str">
            <v>Sqm</v>
          </cell>
          <cell r="E7196" t="str">
            <v>30-30</v>
          </cell>
          <cell r="F7196">
            <v>0.03</v>
          </cell>
        </row>
        <row r="7197">
          <cell r="A7197" t="str">
            <v>30-31</v>
          </cell>
          <cell r="B7197" t="str">
            <v>Pointing brickwork (struck) in CM (1:1).</v>
          </cell>
          <cell r="D7197" t="str">
            <v>Sqm</v>
          </cell>
          <cell r="E7197" t="str">
            <v>30-31</v>
          </cell>
          <cell r="F7197">
            <v>0.1</v>
          </cell>
        </row>
        <row r="7198">
          <cell r="A7198" t="str">
            <v>30-32</v>
          </cell>
          <cell r="B7198" t="str">
            <v>Pointing brickwork (struck) in CM (1:2).</v>
          </cell>
          <cell r="D7198" t="str">
            <v>Sqm</v>
          </cell>
          <cell r="E7198" t="str">
            <v>30-32</v>
          </cell>
          <cell r="F7198">
            <v>0.06</v>
          </cell>
        </row>
        <row r="7199">
          <cell r="A7199" t="str">
            <v>30-33</v>
          </cell>
          <cell r="B7199" t="str">
            <v>Random rubble masonry in CM (1:4).</v>
          </cell>
          <cell r="D7199" t="str">
            <v>Sqm</v>
          </cell>
          <cell r="E7199" t="str">
            <v>30-33</v>
          </cell>
          <cell r="F7199">
            <v>2</v>
          </cell>
        </row>
        <row r="7200">
          <cell r="A7200" t="str">
            <v>30-34</v>
          </cell>
          <cell r="B7200" t="str">
            <v>Random rubble masonry in CM (1:6).</v>
          </cell>
          <cell r="D7200" t="str">
            <v>Sqm</v>
          </cell>
          <cell r="E7200" t="str">
            <v>30-34</v>
          </cell>
          <cell r="F7200">
            <v>1.42</v>
          </cell>
        </row>
        <row r="7201">
          <cell r="A7201" t="str">
            <v>30-35</v>
          </cell>
          <cell r="B7201" t="str">
            <v>Pointing in CM (1:3) flush to stone masonry.</v>
          </cell>
          <cell r="D7201" t="str">
            <v>Sqm</v>
          </cell>
          <cell r="E7201" t="str">
            <v>30-35</v>
          </cell>
          <cell r="F7201">
            <v>7.0000000000000007E-2</v>
          </cell>
        </row>
        <row r="7202">
          <cell r="A7202" t="str">
            <v>30-36</v>
          </cell>
          <cell r="B7202" t="str">
            <v>Pointing in CM (1:4) flush to stone masonry.</v>
          </cell>
          <cell r="D7202" t="str">
            <v>Sqm</v>
          </cell>
          <cell r="E7202" t="str">
            <v>30-36</v>
          </cell>
          <cell r="F7202">
            <v>0.06</v>
          </cell>
        </row>
        <row r="7203">
          <cell r="A7203" t="str">
            <v>30-37</v>
          </cell>
          <cell r="B7203" t="str">
            <v>Pointing in CM (1:1) flush to stone masonry.</v>
          </cell>
          <cell r="D7203" t="str">
            <v>Sqm</v>
          </cell>
          <cell r="E7203" t="str">
            <v>30-37</v>
          </cell>
          <cell r="F7203">
            <v>0.14000000000000001</v>
          </cell>
        </row>
        <row r="7204">
          <cell r="A7204" t="str">
            <v>30-38</v>
          </cell>
          <cell r="B7204" t="str">
            <v>Doors windows sills, steps etc., set in CM (1:4).</v>
          </cell>
          <cell r="D7204" t="str">
            <v>Sqm</v>
          </cell>
          <cell r="E7204" t="str">
            <v>30-38</v>
          </cell>
          <cell r="F7204">
            <v>2.1</v>
          </cell>
        </row>
        <row r="7205">
          <cell r="A7205" t="str">
            <v>30-39</v>
          </cell>
          <cell r="B7205" t="str">
            <v>Facing with machine made tiles.</v>
          </cell>
          <cell r="D7205" t="str">
            <v>Sqm</v>
          </cell>
          <cell r="E7205" t="str">
            <v>30-39</v>
          </cell>
          <cell r="F7205">
            <v>0.23</v>
          </cell>
        </row>
        <row r="7206">
          <cell r="A7206" t="str">
            <v>30-40</v>
          </cell>
          <cell r="B7206" t="str">
            <v>Single layer of 300mm x 150mm x 50mm, flat brick tiles in CM (1:3).</v>
          </cell>
          <cell r="D7206" t="str">
            <v>Sqm</v>
          </cell>
          <cell r="E7206" t="str">
            <v>30-40</v>
          </cell>
          <cell r="F7206">
            <v>3.3000000000000002E-2</v>
          </cell>
        </row>
        <row r="7207">
          <cell r="A7207" t="str">
            <v>30-41</v>
          </cell>
          <cell r="B7207" t="str">
            <v xml:space="preserve">Single layer of 300mm x 150mm x 50mm, flat brick tiles in CM (1:3) but 38 mm thick </v>
          </cell>
          <cell r="D7207" t="str">
            <v>Sqm</v>
          </cell>
          <cell r="E7207" t="str">
            <v>30-41</v>
          </cell>
          <cell r="F7207">
            <v>2.1000000000000001E-2</v>
          </cell>
        </row>
        <row r="7208">
          <cell r="A7208" t="str">
            <v>30-42</v>
          </cell>
          <cell r="B7208" t="str">
            <v>Single layer of 300mm x 150mm x 50mm,CC Type B tiles in CM (1:3).</v>
          </cell>
          <cell r="D7208" t="str">
            <v>Sqm</v>
          </cell>
          <cell r="E7208" t="str">
            <v>30-42</v>
          </cell>
          <cell r="F7208">
            <v>0.35</v>
          </cell>
        </row>
        <row r="7209">
          <cell r="A7209" t="str">
            <v>30-43</v>
          </cell>
          <cell r="B7209" t="str">
            <v>Two layers of 300mm x 150mm x 50mm flat brick tiles setting and pointing in CM (1:3).</v>
          </cell>
          <cell r="D7209" t="str">
            <v>Sqm</v>
          </cell>
          <cell r="E7209" t="str">
            <v>30-43</v>
          </cell>
          <cell r="F7209">
            <v>9.9000000000000005E-2</v>
          </cell>
        </row>
        <row r="7210">
          <cell r="A7210" t="str">
            <v>30-44</v>
          </cell>
          <cell r="B7210" t="str">
            <v>One layer of 300mm x 150mm x 50mm flat brick tiles bedded, joints and pointed in CM (1:3) including 300mm x 75mm x 115mm perforated CC Type B tiles set in CM (1:3).</v>
          </cell>
          <cell r="D7210" t="str">
            <v>Sqm</v>
          </cell>
          <cell r="E7210" t="str">
            <v>30-44</v>
          </cell>
          <cell r="F7210">
            <v>0.16</v>
          </cell>
        </row>
        <row r="7211">
          <cell r="A7211" t="str">
            <v>30-45</v>
          </cell>
          <cell r="B7211" t="str">
            <v>One layer of 300mm x 300mm x 50mm CC Type B pre cast  tiles bedded, jointed and pointed in CM (1:3) including CC Type B perforted tiles 300mm x 75mm x 100mm  set in CM (1:3).as shown in figure 10-2, Section - 10</v>
          </cell>
          <cell r="D7211" t="str">
            <v>Sqm</v>
          </cell>
          <cell r="E7211" t="str">
            <v>30-45</v>
          </cell>
          <cell r="F7211">
            <v>0.61</v>
          </cell>
        </row>
        <row r="7212">
          <cell r="A7212" t="str">
            <v>30-46</v>
          </cell>
          <cell r="B7212" t="str">
            <v>13 mm thick stonolithic.</v>
          </cell>
          <cell r="D7212" t="str">
            <v>Sqm</v>
          </cell>
          <cell r="E7212" t="str">
            <v>30-46</v>
          </cell>
          <cell r="F7212">
            <v>0.153</v>
          </cell>
        </row>
        <row r="7213">
          <cell r="A7213" t="str">
            <v>30-47</v>
          </cell>
          <cell r="B7213" t="str">
            <v>20  mm thick stonolithic.</v>
          </cell>
          <cell r="D7213" t="str">
            <v>Sqm</v>
          </cell>
          <cell r="E7213" t="str">
            <v>30-47</v>
          </cell>
          <cell r="F7213">
            <v>0.23599999999999999</v>
          </cell>
        </row>
        <row r="7214">
          <cell r="A7214" t="str">
            <v>30-48</v>
          </cell>
          <cell r="B7214" t="str">
            <v>10 mm thick terrazo (1:2).</v>
          </cell>
          <cell r="D7214" t="str">
            <v>Sqm</v>
          </cell>
          <cell r="E7214" t="str">
            <v>30-48</v>
          </cell>
          <cell r="F7214">
            <v>0.214</v>
          </cell>
        </row>
        <row r="7215">
          <cell r="A7215" t="str">
            <v>30-49</v>
          </cell>
          <cell r="B7215" t="str">
            <v>13 mm thick terrazo (1:2).</v>
          </cell>
          <cell r="D7215" t="str">
            <v>Sqm</v>
          </cell>
          <cell r="E7215" t="str">
            <v>30-49</v>
          </cell>
          <cell r="F7215">
            <v>0.26600000000000001</v>
          </cell>
        </row>
        <row r="7216">
          <cell r="A7216" t="str">
            <v>30-50</v>
          </cell>
          <cell r="B7216" t="str">
            <v>White / coloured glazed tiles in wall / floor set in CM  (1:2).</v>
          </cell>
          <cell r="D7216" t="str">
            <v>Sqm</v>
          </cell>
          <cell r="E7216" t="str">
            <v>30-50</v>
          </cell>
          <cell r="F7216">
            <v>0.06</v>
          </cell>
        </row>
        <row r="7217">
          <cell r="A7217" t="str">
            <v>30-51</v>
          </cell>
          <cell r="B7217" t="str">
            <v>Mosaic / marble floor tiles laying only cement  plaster</v>
          </cell>
          <cell r="D7217" t="str">
            <v>Sqm</v>
          </cell>
          <cell r="E7217" t="str">
            <v>30-51</v>
          </cell>
          <cell r="F7217">
            <v>0.11899999999999999</v>
          </cell>
        </row>
        <row r="7218">
          <cell r="A7218" t="str">
            <v>30-52</v>
          </cell>
          <cell r="B7218" t="str">
            <v>13 mm thick cement  plaster (1:6).</v>
          </cell>
          <cell r="D7218" t="str">
            <v>Sqm</v>
          </cell>
          <cell r="E7218" t="str">
            <v>30-52</v>
          </cell>
          <cell r="F7218">
            <v>8.6999999999999994E-2</v>
          </cell>
        </row>
        <row r="7219">
          <cell r="A7219" t="str">
            <v>30-53</v>
          </cell>
          <cell r="B7219" t="str">
            <v>13 mm thick cement  plaster (1:4).</v>
          </cell>
          <cell r="D7219" t="str">
            <v>Sqm</v>
          </cell>
          <cell r="E7219" t="str">
            <v>30-53</v>
          </cell>
          <cell r="F7219">
            <v>0.12</v>
          </cell>
        </row>
        <row r="7220">
          <cell r="A7220" t="str">
            <v>30-54</v>
          </cell>
          <cell r="B7220" t="str">
            <v>13 mm thick cement  plaster (1:3).</v>
          </cell>
          <cell r="D7220" t="str">
            <v>Sqm</v>
          </cell>
          <cell r="E7220" t="str">
            <v>30-54</v>
          </cell>
          <cell r="F7220">
            <v>0.15</v>
          </cell>
        </row>
        <row r="7221">
          <cell r="A7221" t="str">
            <v>30-55</v>
          </cell>
          <cell r="B7221" t="str">
            <v>19 mm thick cement  plaster (1:6).</v>
          </cell>
          <cell r="D7221" t="str">
            <v>Sqm</v>
          </cell>
          <cell r="E7221" t="str">
            <v>30-55</v>
          </cell>
          <cell r="F7221">
            <v>0.11600000000000001</v>
          </cell>
        </row>
        <row r="7222">
          <cell r="A7222" t="str">
            <v>30-56</v>
          </cell>
          <cell r="B7222" t="str">
            <v>19 mm thick cement  plaster (1:4).</v>
          </cell>
          <cell r="D7222" t="str">
            <v>Sqm</v>
          </cell>
          <cell r="E7222" t="str">
            <v>30-56</v>
          </cell>
          <cell r="F7222">
            <v>0.16</v>
          </cell>
        </row>
        <row r="7223">
          <cell r="A7223" t="str">
            <v>30-57</v>
          </cell>
          <cell r="B7223" t="str">
            <v>19 mm thick cement  plaster (1:3).</v>
          </cell>
          <cell r="D7223" t="str">
            <v>Sqm</v>
          </cell>
          <cell r="E7223" t="str">
            <v>30-57</v>
          </cell>
          <cell r="F7223">
            <v>0.2</v>
          </cell>
        </row>
        <row r="7224">
          <cell r="A7224" t="str">
            <v>30-58</v>
          </cell>
          <cell r="B7224" t="str">
            <v>13 mm thick rough cast cement  plaster (1:2).</v>
          </cell>
          <cell r="D7224" t="str">
            <v>Sqm</v>
          </cell>
          <cell r="E7224" t="str">
            <v>30-58</v>
          </cell>
          <cell r="F7224">
            <v>0.155</v>
          </cell>
        </row>
        <row r="7225">
          <cell r="A7225" t="str">
            <v>30-59</v>
          </cell>
          <cell r="B7225" t="str">
            <v>19 mm thick rough cast cement  plaster (1:2).</v>
          </cell>
          <cell r="D7225" t="str">
            <v>Sqm</v>
          </cell>
          <cell r="E7225" t="str">
            <v>30-59</v>
          </cell>
          <cell r="F7225">
            <v>0.22</v>
          </cell>
        </row>
        <row r="7226">
          <cell r="A7226" t="str">
            <v>30-60</v>
          </cell>
          <cell r="B7226" t="str">
            <v>6 mm thick rough cast cement  plaster (1:2).</v>
          </cell>
          <cell r="D7226" t="str">
            <v>Sqm</v>
          </cell>
          <cell r="E7226" t="str">
            <v>30-60</v>
          </cell>
          <cell r="F7226">
            <v>7.1400000000000005E-2</v>
          </cell>
        </row>
        <row r="7227">
          <cell r="A7227" t="str">
            <v>30-61</v>
          </cell>
          <cell r="B7227" t="str">
            <v>Cement sullary wash.</v>
          </cell>
          <cell r="D7227" t="str">
            <v>Sqm</v>
          </cell>
          <cell r="E7227" t="str">
            <v>30-61</v>
          </cell>
          <cell r="F7227">
            <v>0.14000000000000001</v>
          </cell>
        </row>
        <row r="7228">
          <cell r="A7228" t="str">
            <v>30-62</v>
          </cell>
          <cell r="B7228" t="str">
            <v>Surface gullies as     per  SI 21-18.</v>
          </cell>
          <cell r="D7228" t="str">
            <v>Each</v>
          </cell>
          <cell r="E7228" t="str">
            <v>30-62</v>
          </cell>
          <cell r="F7228">
            <v>0.67</v>
          </cell>
        </row>
        <row r="7229">
          <cell r="A7229" t="str">
            <v>30-63</v>
          </cell>
          <cell r="B7229" t="str">
            <v>Cleaning eyes as      per  SI 21-19.</v>
          </cell>
          <cell r="D7229" t="str">
            <v>Each</v>
          </cell>
          <cell r="E7229" t="str">
            <v>30-63</v>
          </cell>
          <cell r="F7229">
            <v>0.66</v>
          </cell>
        </row>
        <row r="7230">
          <cell r="A7230" t="str">
            <v>30-64</v>
          </cell>
          <cell r="B7230" t="str">
            <v>Manhole n-exc 600 mm in depth of burnt brick work in CM (1:3), 230 mm walls.</v>
          </cell>
          <cell r="D7230" t="str">
            <v>Each</v>
          </cell>
          <cell r="E7230" t="str">
            <v>30-64</v>
          </cell>
          <cell r="F7230">
            <v>5.13</v>
          </cell>
        </row>
        <row r="7231">
          <cell r="A7231" t="str">
            <v>30-65</v>
          </cell>
          <cell r="B7231" t="str">
            <v>Manhole n-exc 600 mm in depth of CC Type C, 230 mm walls.</v>
          </cell>
          <cell r="D7231" t="str">
            <v>Each</v>
          </cell>
          <cell r="E7231" t="str">
            <v>30-65</v>
          </cell>
          <cell r="F7231">
            <v>6.95</v>
          </cell>
        </row>
        <row r="7232">
          <cell r="A7232" t="str">
            <v>30-66</v>
          </cell>
          <cell r="B7232" t="str">
            <v>Manhole n-exc 600 mm in depth of stone masonary in CM (1:3), 300 mm walls.</v>
          </cell>
          <cell r="D7232" t="str">
            <v>Each</v>
          </cell>
          <cell r="E7232" t="str">
            <v>30-66</v>
          </cell>
          <cell r="F7232">
            <v>5.4</v>
          </cell>
        </row>
        <row r="7233">
          <cell r="A7233" t="str">
            <v>30-67</v>
          </cell>
          <cell r="B7233" t="str">
            <v>Manhole n-exc 600 mm in depth of  RCC Type B 150 mm walls.</v>
          </cell>
          <cell r="D7233" t="str">
            <v>Each</v>
          </cell>
          <cell r="E7233" t="str">
            <v>30-67</v>
          </cell>
          <cell r="F7233">
            <v>5.7</v>
          </cell>
        </row>
        <row r="7234">
          <cell r="A7234" t="str">
            <v>30-68</v>
          </cell>
          <cell r="B7234" t="str">
            <v>Manhole  exc 600 mm  but n-exc 1800 mm in depth of burnt brick work in CM (1:3), 230 mm walls.</v>
          </cell>
          <cell r="D7234" t="str">
            <v>Each</v>
          </cell>
          <cell r="E7234" t="str">
            <v>30-68</v>
          </cell>
          <cell r="F7234">
            <v>7.4</v>
          </cell>
        </row>
        <row r="7235">
          <cell r="A7235" t="str">
            <v>30-69</v>
          </cell>
          <cell r="B7235" t="str">
            <v>Manhole exc 600 mm CC Type C but n-exc 1800 mm in depth of 230 mm walls.</v>
          </cell>
          <cell r="D7235" t="str">
            <v>Each</v>
          </cell>
          <cell r="E7235" t="str">
            <v>30-69</v>
          </cell>
          <cell r="F7235">
            <v>9.6300000000000008</v>
          </cell>
        </row>
        <row r="7236">
          <cell r="A7236" t="str">
            <v>30-70</v>
          </cell>
          <cell r="B7236" t="str">
            <v>Manhole exc 600 mm but n-exc 1800 mm in depth of stone masonary in CM (1:3), 300 mm walls.</v>
          </cell>
          <cell r="D7236" t="str">
            <v>Each</v>
          </cell>
          <cell r="E7236" t="str">
            <v>30-70</v>
          </cell>
          <cell r="F7236">
            <v>8.59</v>
          </cell>
        </row>
        <row r="7237">
          <cell r="A7237" t="str">
            <v>30-71</v>
          </cell>
          <cell r="B7237" t="str">
            <v>Manhole  exc 600 mm  but n-exc 1800 mm in depth of RCC  Type B, 150 mm walls.</v>
          </cell>
          <cell r="D7237" t="str">
            <v>Each</v>
          </cell>
          <cell r="E7237" t="str">
            <v>30-71</v>
          </cell>
          <cell r="F7237">
            <v>9.0500000000000007</v>
          </cell>
        </row>
        <row r="7239">
          <cell r="B7239" t="str">
            <v>31- LABOUR RATES</v>
          </cell>
        </row>
        <row r="7240">
          <cell r="A7240" t="str">
            <v>31-01</v>
          </cell>
          <cell r="B7240" t="str">
            <v>Aluminum Fixer</v>
          </cell>
          <cell r="D7240" t="str">
            <v>Day</v>
          </cell>
          <cell r="E7240" t="str">
            <v>31-01</v>
          </cell>
          <cell r="F7240">
            <v>800</v>
          </cell>
        </row>
        <row r="7241">
          <cell r="A7241" t="str">
            <v>31-02</v>
          </cell>
          <cell r="B7241" t="str">
            <v>Black smith</v>
          </cell>
          <cell r="D7241" t="str">
            <v>Day</v>
          </cell>
          <cell r="E7241" t="str">
            <v>31-02</v>
          </cell>
          <cell r="F7241">
            <v>800</v>
          </cell>
        </row>
        <row r="7242">
          <cell r="A7242" t="str">
            <v>31-03</v>
          </cell>
          <cell r="B7242" t="str">
            <v>Brick Layer.(Mason)</v>
          </cell>
          <cell r="D7242" t="str">
            <v>Day</v>
          </cell>
          <cell r="E7242" t="str">
            <v>31-03</v>
          </cell>
          <cell r="F7242">
            <v>800</v>
          </cell>
        </row>
        <row r="7243">
          <cell r="A7243" t="str">
            <v>31-04</v>
          </cell>
          <cell r="B7243" t="str">
            <v>Cabinet maker.</v>
          </cell>
          <cell r="D7243" t="str">
            <v>Day</v>
          </cell>
          <cell r="E7243" t="str">
            <v>31-04</v>
          </cell>
          <cell r="F7243">
            <v>800</v>
          </cell>
        </row>
        <row r="7244">
          <cell r="A7244" t="str">
            <v>31-05</v>
          </cell>
          <cell r="B7244" t="str">
            <v>Cable jointer .</v>
          </cell>
          <cell r="D7244" t="str">
            <v>Day</v>
          </cell>
          <cell r="E7244" t="str">
            <v>31-05</v>
          </cell>
          <cell r="F7244">
            <v>800</v>
          </cell>
        </row>
        <row r="7245">
          <cell r="A7245" t="str">
            <v>31-06</v>
          </cell>
          <cell r="B7245" t="str">
            <v>Carpenter.</v>
          </cell>
          <cell r="D7245" t="str">
            <v>Day</v>
          </cell>
          <cell r="E7245" t="str">
            <v>31-06</v>
          </cell>
          <cell r="F7245">
            <v>800</v>
          </cell>
        </row>
        <row r="7246">
          <cell r="A7246" t="str">
            <v>31-07</v>
          </cell>
          <cell r="B7246" t="str">
            <v>Carpenter   boy.</v>
          </cell>
          <cell r="D7246" t="str">
            <v>Day</v>
          </cell>
          <cell r="E7246" t="str">
            <v>31-07</v>
          </cell>
          <cell r="F7246">
            <v>450</v>
          </cell>
        </row>
        <row r="7247">
          <cell r="A7247" t="str">
            <v>31-08</v>
          </cell>
          <cell r="B7247" t="str">
            <v>Chowkidar.</v>
          </cell>
          <cell r="D7247" t="str">
            <v>Day</v>
          </cell>
          <cell r="E7247" t="str">
            <v>31-08</v>
          </cell>
          <cell r="F7247">
            <v>400</v>
          </cell>
        </row>
        <row r="7248">
          <cell r="A7248" t="str">
            <v>31-09</v>
          </cell>
          <cell r="B7248" t="str">
            <v>Electrician</v>
          </cell>
          <cell r="D7248" t="str">
            <v>Day</v>
          </cell>
          <cell r="E7248" t="str">
            <v>31-09</v>
          </cell>
          <cell r="F7248">
            <v>800</v>
          </cell>
        </row>
        <row r="7249">
          <cell r="A7249" t="str">
            <v>31-10</v>
          </cell>
          <cell r="B7249" t="str">
            <v>Fitter Machaine</v>
          </cell>
          <cell r="D7249" t="str">
            <v>Day</v>
          </cell>
          <cell r="E7249" t="str">
            <v>31-10</v>
          </cell>
          <cell r="F7249">
            <v>900</v>
          </cell>
        </row>
        <row r="7250">
          <cell r="A7250" t="str">
            <v>31-11</v>
          </cell>
          <cell r="B7250" t="str">
            <v>Gas fitter.</v>
          </cell>
          <cell r="D7250" t="str">
            <v>Day</v>
          </cell>
          <cell r="E7250" t="str">
            <v>31-11</v>
          </cell>
          <cell r="F7250">
            <v>800</v>
          </cell>
        </row>
        <row r="7251">
          <cell r="A7251" t="str">
            <v>31-12</v>
          </cell>
          <cell r="B7251" t="str">
            <v>Glazier.</v>
          </cell>
          <cell r="D7251" t="str">
            <v>Day</v>
          </cell>
          <cell r="E7251" t="str">
            <v>31-12</v>
          </cell>
          <cell r="F7251">
            <v>700</v>
          </cell>
        </row>
        <row r="7252">
          <cell r="A7252" t="str">
            <v>31-13</v>
          </cell>
          <cell r="B7252" t="str">
            <v>Hammer man</v>
          </cell>
          <cell r="D7252" t="str">
            <v>Day</v>
          </cell>
          <cell r="E7252" t="str">
            <v>31-13</v>
          </cell>
          <cell r="F7252">
            <v>500</v>
          </cell>
        </row>
        <row r="7253">
          <cell r="A7253" t="str">
            <v>31-14</v>
          </cell>
          <cell r="B7253" t="str">
            <v>Labour</v>
          </cell>
          <cell r="D7253" t="str">
            <v>Day</v>
          </cell>
          <cell r="E7253" t="str">
            <v>31-14</v>
          </cell>
          <cell r="F7253">
            <v>500</v>
          </cell>
        </row>
        <row r="7254">
          <cell r="A7254" t="str">
            <v>31-15</v>
          </cell>
          <cell r="B7254" t="str">
            <v>Labour electric</v>
          </cell>
          <cell r="D7254" t="str">
            <v>Day</v>
          </cell>
          <cell r="E7254" t="str">
            <v>31-15</v>
          </cell>
          <cell r="F7254">
            <v>550</v>
          </cell>
        </row>
        <row r="7255">
          <cell r="A7255" t="str">
            <v>31-16</v>
          </cell>
          <cell r="B7255" t="str">
            <v>Line Man</v>
          </cell>
          <cell r="D7255" t="str">
            <v>Day</v>
          </cell>
          <cell r="E7255" t="str">
            <v>31-16</v>
          </cell>
          <cell r="F7255">
            <v>800</v>
          </cell>
        </row>
        <row r="7256">
          <cell r="A7256" t="str">
            <v>31-17</v>
          </cell>
          <cell r="B7256" t="str">
            <v>Mali</v>
          </cell>
          <cell r="D7256" t="str">
            <v>Day</v>
          </cell>
          <cell r="E7256" t="str">
            <v>31-17</v>
          </cell>
          <cell r="F7256">
            <v>400</v>
          </cell>
        </row>
        <row r="7257">
          <cell r="A7257" t="str">
            <v>31-18</v>
          </cell>
          <cell r="B7257" t="str">
            <v>Painter</v>
          </cell>
          <cell r="D7257" t="str">
            <v>Day</v>
          </cell>
          <cell r="E7257" t="str">
            <v>31-18</v>
          </cell>
          <cell r="F7257">
            <v>800</v>
          </cell>
        </row>
        <row r="7258">
          <cell r="A7258" t="str">
            <v>31-19</v>
          </cell>
          <cell r="B7258" t="str">
            <v>Pipe fitter</v>
          </cell>
          <cell r="D7258" t="str">
            <v>Day</v>
          </cell>
          <cell r="E7258" t="str">
            <v>31-19</v>
          </cell>
          <cell r="F7258">
            <v>800</v>
          </cell>
        </row>
        <row r="7259">
          <cell r="A7259" t="str">
            <v>31-20</v>
          </cell>
          <cell r="B7259" t="str">
            <v xml:space="preserve">Plumber </v>
          </cell>
          <cell r="D7259" t="str">
            <v>Day</v>
          </cell>
          <cell r="E7259" t="str">
            <v>31-20</v>
          </cell>
          <cell r="F7259">
            <v>800</v>
          </cell>
        </row>
        <row r="7260">
          <cell r="A7260" t="str">
            <v>31-21</v>
          </cell>
          <cell r="B7260" t="str">
            <v>Polisher / Grinder.</v>
          </cell>
          <cell r="D7260" t="str">
            <v>Day</v>
          </cell>
          <cell r="E7260" t="str">
            <v>31-21</v>
          </cell>
          <cell r="F7260">
            <v>800</v>
          </cell>
        </row>
        <row r="7261">
          <cell r="A7261" t="str">
            <v>31-22</v>
          </cell>
          <cell r="B7261" t="str">
            <v>Roof tiler.</v>
          </cell>
          <cell r="D7261" t="str">
            <v>Day</v>
          </cell>
          <cell r="E7261" t="str">
            <v>31-22</v>
          </cell>
          <cell r="F7261">
            <v>800</v>
          </cell>
        </row>
        <row r="7262">
          <cell r="A7262" t="str">
            <v>31-23</v>
          </cell>
          <cell r="B7262" t="str">
            <v>Sanitry worker/ khakrobe</v>
          </cell>
          <cell r="D7262" t="str">
            <v>Day</v>
          </cell>
          <cell r="E7262" t="str">
            <v>31-23</v>
          </cell>
          <cell r="F7262">
            <v>500</v>
          </cell>
        </row>
        <row r="7263">
          <cell r="A7263" t="str">
            <v>31-24</v>
          </cell>
          <cell r="B7263" t="str">
            <v>Sawyer</v>
          </cell>
          <cell r="D7263" t="str">
            <v>Day</v>
          </cell>
          <cell r="E7263" t="str">
            <v>31-24</v>
          </cell>
          <cell r="F7263">
            <v>650</v>
          </cell>
        </row>
        <row r="7264">
          <cell r="A7264" t="str">
            <v>31-25</v>
          </cell>
          <cell r="B7264" t="str">
            <v>Sign writer.</v>
          </cell>
          <cell r="D7264" t="str">
            <v>Day</v>
          </cell>
          <cell r="E7264" t="str">
            <v>31-25</v>
          </cell>
          <cell r="F7264">
            <v>750</v>
          </cell>
        </row>
        <row r="7265">
          <cell r="A7265" t="str">
            <v>31-26</v>
          </cell>
          <cell r="B7265" t="str">
            <v>Stone breaker.</v>
          </cell>
          <cell r="D7265" t="str">
            <v>Day</v>
          </cell>
          <cell r="E7265" t="str">
            <v>31-26</v>
          </cell>
          <cell r="F7265">
            <v>500</v>
          </cell>
        </row>
        <row r="7266">
          <cell r="A7266" t="str">
            <v>31-27</v>
          </cell>
          <cell r="B7266" t="str">
            <v>Stone mason</v>
          </cell>
          <cell r="D7266" t="str">
            <v>Day</v>
          </cell>
          <cell r="E7266" t="str">
            <v>31-27</v>
          </cell>
          <cell r="F7266">
            <v>800</v>
          </cell>
        </row>
        <row r="7267">
          <cell r="A7267" t="str">
            <v>31-28</v>
          </cell>
          <cell r="B7267" t="str">
            <v>Supervisor</v>
          </cell>
          <cell r="D7267" t="str">
            <v>Day</v>
          </cell>
          <cell r="E7267" t="str">
            <v>31-28</v>
          </cell>
          <cell r="F7267">
            <v>700</v>
          </cell>
        </row>
        <row r="7268">
          <cell r="A7268" t="str">
            <v>31-29</v>
          </cell>
          <cell r="B7268" t="str">
            <v>Tiler (for floor and wall tiles work any type glazed / unglazed ceramic procelian marble granite vinyl etc).</v>
          </cell>
          <cell r="D7268" t="str">
            <v>Day</v>
          </cell>
          <cell r="E7268" t="str">
            <v>31-29</v>
          </cell>
          <cell r="F7268">
            <v>1000</v>
          </cell>
        </row>
        <row r="7269">
          <cell r="A7269" t="str">
            <v>31-30</v>
          </cell>
          <cell r="B7269" t="str">
            <v>Tin smith</v>
          </cell>
          <cell r="D7269" t="str">
            <v>Day</v>
          </cell>
          <cell r="E7269" t="str">
            <v>31-30</v>
          </cell>
          <cell r="F7269">
            <v>900</v>
          </cell>
        </row>
        <row r="7270">
          <cell r="A7270" t="str">
            <v>31-31</v>
          </cell>
          <cell r="B7270" t="str">
            <v>Up-holsterer</v>
          </cell>
          <cell r="D7270" t="str">
            <v>Day</v>
          </cell>
          <cell r="E7270" t="str">
            <v>31-31</v>
          </cell>
          <cell r="F7270">
            <v>800</v>
          </cell>
        </row>
        <row r="7271">
          <cell r="A7271" t="str">
            <v>31-32</v>
          </cell>
          <cell r="B7271" t="str">
            <v>Welder</v>
          </cell>
          <cell r="D7271" t="str">
            <v>Day</v>
          </cell>
          <cell r="E7271" t="str">
            <v>31-32</v>
          </cell>
          <cell r="F7271">
            <v>800</v>
          </cell>
        </row>
        <row r="7272">
          <cell r="A7272" t="str">
            <v>31-33</v>
          </cell>
          <cell r="B7272" t="str">
            <v>Well sinker incharge</v>
          </cell>
          <cell r="D7272" t="str">
            <v>Day</v>
          </cell>
          <cell r="E7272" t="str">
            <v>31-33</v>
          </cell>
          <cell r="F7272">
            <v>750</v>
          </cell>
        </row>
        <row r="7273">
          <cell r="A7273" t="str">
            <v>31-34</v>
          </cell>
          <cell r="B7273" t="str">
            <v>Wire man.</v>
          </cell>
          <cell r="D7273" t="str">
            <v>Day</v>
          </cell>
          <cell r="E7273" t="str">
            <v>31-34</v>
          </cell>
          <cell r="F7273">
            <v>800</v>
          </cell>
        </row>
        <row r="7274">
          <cell r="A7274" t="str">
            <v>31-35</v>
          </cell>
          <cell r="B7274" t="str">
            <v>X-Ray Welder.</v>
          </cell>
          <cell r="D7274" t="str">
            <v>Day</v>
          </cell>
          <cell r="E7274" t="str">
            <v>31-35</v>
          </cell>
          <cell r="F7274">
            <v>1000</v>
          </cell>
        </row>
      </sheetData>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CF-det"/>
      <sheetName val="PRECAST lightconc_II"/>
      <sheetName val="Cleaning &amp; Grubbing"/>
      <sheetName val="GN_ST_10"/>
      <sheetName val="Friends"/>
      <sheetName val="College Details"/>
      <sheetName val="Personal "/>
      <sheetName val="Office"/>
      <sheetName val="TITLES"/>
      <sheetName val="temp"/>
      <sheetName val="KLHT"/>
      <sheetName val="Rates"/>
      <sheetName val="SILICATE"/>
      <sheetName val="Code 02"/>
      <sheetName val="Code 03"/>
      <sheetName val="Code 04"/>
      <sheetName val="Code 05"/>
      <sheetName val="Code 06"/>
      <sheetName val="Code 07"/>
      <sheetName val="Code 09"/>
      <sheetName val="BM"/>
    </sheetNames>
    <sheetDataSet>
      <sheetData sheetId="0" refreshError="1">
        <row r="19">
          <cell r="J19">
            <v>1.0499999999999999E-3</v>
          </cell>
        </row>
        <row r="20">
          <cell r="K20">
            <v>0.10083</v>
          </cell>
        </row>
      </sheetData>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Summary"/>
      <sheetName val="101"/>
      <sheetName val="102a"/>
      <sheetName val="102b"/>
      <sheetName val="102c"/>
      <sheetName val="103"/>
      <sheetName val="104"/>
      <sheetName val="106a"/>
      <sheetName val="106bi"/>
      <sheetName val="107a"/>
      <sheetName val="107d"/>
      <sheetName val="108a"/>
      <sheetName val="108c"/>
      <sheetName val="110"/>
      <sheetName val="201a"/>
      <sheetName val="202a"/>
      <sheetName val="203b"/>
      <sheetName val="209a"/>
      <sheetName val="302a"/>
      <sheetName val="303a"/>
      <sheetName val="304c"/>
      <sheetName val="305b"/>
      <sheetName val="201"/>
      <sheetName val="202"/>
      <sheetName val="401a1ii"/>
      <sheetName val="401b"/>
      <sheetName val="401f"/>
      <sheetName val="404b (60)"/>
      <sheetName val="401a1i"/>
      <sheetName val="401a2i"/>
      <sheetName val="401a2ii"/>
      <sheetName val="401a2iii"/>
      <sheetName val="406dii"/>
      <sheetName val="509a"/>
      <sheetName val="509b"/>
      <sheetName val="509h"/>
      <sheetName val="501g"/>
      <sheetName val="NSI-3"/>
      <sheetName val="NSI-4"/>
      <sheetName val="401a3i"/>
      <sheetName val="401a3ii"/>
      <sheetName val="401a3iii"/>
      <sheetName val="401d"/>
      <sheetName val="404h"/>
      <sheetName val="405a"/>
      <sheetName val="405b"/>
      <sheetName val="406a"/>
      <sheetName val="406e"/>
      <sheetName val="407d2"/>
      <sheetName val="407d3"/>
      <sheetName val="407d4"/>
      <sheetName val="407i"/>
      <sheetName val="407h"/>
      <sheetName val="Sp-418a"/>
      <sheetName val="601dii"/>
      <sheetName val="604a"/>
      <sheetName val="604b"/>
      <sheetName val="604d"/>
      <sheetName val="607a"/>
      <sheetName val="607b"/>
      <sheetName val="607c"/>
      <sheetName val="608i1"/>
      <sheetName val="608j1"/>
      <sheetName val="609c"/>
      <sheetName val="610b"/>
      <sheetName val="611a"/>
      <sheetName val="601ai"/>
      <sheetName val="NSI-7"/>
    </sheetNames>
    <sheetDataSet>
      <sheetData sheetId="0">
        <row r="4">
          <cell r="A4">
            <v>1</v>
          </cell>
        </row>
        <row r="30">
          <cell r="A30">
            <v>1</v>
          </cell>
          <cell r="B30" t="str">
            <v>3-Wheel Roller (10-15 T) DRR</v>
          </cell>
          <cell r="C30">
            <v>3034.4300000000003</v>
          </cell>
        </row>
        <row r="31">
          <cell r="A31">
            <v>2</v>
          </cell>
          <cell r="B31" t="str">
            <v>Asphalt Plant (80 T)</v>
          </cell>
          <cell r="C31">
            <v>18178.800000000003</v>
          </cell>
        </row>
        <row r="32">
          <cell r="A32" t="str">
            <v>2a</v>
          </cell>
          <cell r="B32" t="str">
            <v>Asphalt Plant (45 T)</v>
          </cell>
          <cell r="C32">
            <v>13819.25</v>
          </cell>
        </row>
        <row r="33">
          <cell r="A33">
            <v>3</v>
          </cell>
          <cell r="B33" t="str">
            <v>Bitumen Distributor Tow Type (2000 Litres)</v>
          </cell>
          <cell r="C33">
            <v>889.86</v>
          </cell>
        </row>
        <row r="34">
          <cell r="A34">
            <v>4</v>
          </cell>
          <cell r="B34" t="str">
            <v>Bulldozer 140 HP</v>
          </cell>
          <cell r="C34">
            <v>3957.46</v>
          </cell>
        </row>
        <row r="35">
          <cell r="A35">
            <v>5</v>
          </cell>
          <cell r="B35" t="str">
            <v>Bulldozer 90HP</v>
          </cell>
          <cell r="C35">
            <v>3235.36</v>
          </cell>
        </row>
        <row r="36">
          <cell r="A36">
            <v>6</v>
          </cell>
          <cell r="B36" t="str">
            <v>Bulldozer 200 HP</v>
          </cell>
          <cell r="C36">
            <v>6159.16</v>
          </cell>
        </row>
        <row r="37">
          <cell r="A37">
            <v>7</v>
          </cell>
          <cell r="B37" t="str">
            <v>Combination Roller (10-12T)</v>
          </cell>
          <cell r="C37">
            <v>2793.01</v>
          </cell>
        </row>
        <row r="38">
          <cell r="A38">
            <v>8</v>
          </cell>
          <cell r="B38" t="str">
            <v>Combination Roller (18 T)</v>
          </cell>
          <cell r="C38">
            <v>3395.96</v>
          </cell>
        </row>
        <row r="39">
          <cell r="A39">
            <v>9</v>
          </cell>
          <cell r="B39" t="str">
            <v>Compressor 300 CFM</v>
          </cell>
          <cell r="C39">
            <v>2013.54</v>
          </cell>
        </row>
        <row r="40">
          <cell r="A40">
            <v>10</v>
          </cell>
          <cell r="B40" t="str">
            <v>Concrete Batching Plant (30 cum/Hr.)</v>
          </cell>
          <cell r="C40">
            <v>4682.79</v>
          </cell>
        </row>
        <row r="41">
          <cell r="A41">
            <v>11</v>
          </cell>
          <cell r="B41" t="str">
            <v>Concrete Pump</v>
          </cell>
          <cell r="C41">
            <v>625.16</v>
          </cell>
        </row>
        <row r="42">
          <cell r="A42">
            <v>12</v>
          </cell>
          <cell r="B42" t="str">
            <v>Concrete Static Mixer (1/4 cum)</v>
          </cell>
          <cell r="C42">
            <v>402.57</v>
          </cell>
        </row>
        <row r="43">
          <cell r="A43">
            <v>13</v>
          </cell>
          <cell r="B43" t="str">
            <v>Concrete Transit Mixer (6 cum)</v>
          </cell>
          <cell r="C43">
            <v>5724.77</v>
          </cell>
        </row>
        <row r="44">
          <cell r="A44">
            <v>14</v>
          </cell>
          <cell r="B44" t="str">
            <v>Crane 20 T</v>
          </cell>
          <cell r="C44">
            <v>3019.83</v>
          </cell>
        </row>
        <row r="45">
          <cell r="A45">
            <v>3088</v>
          </cell>
          <cell r="B45" t="str">
            <v>CHIPPING SPREADER 3 METER WIDE</v>
          </cell>
          <cell r="C45">
            <v>244.72000000000003</v>
          </cell>
        </row>
        <row r="46">
          <cell r="A46">
            <v>15</v>
          </cell>
          <cell r="B46" t="str">
            <v>Dumper 18 T</v>
          </cell>
          <cell r="C46">
            <v>2842.06</v>
          </cell>
        </row>
        <row r="47">
          <cell r="A47">
            <v>16</v>
          </cell>
          <cell r="B47" t="str">
            <v>Dumper 10 T</v>
          </cell>
          <cell r="C47">
            <v>1942.04</v>
          </cell>
        </row>
        <row r="48">
          <cell r="A48">
            <v>17</v>
          </cell>
          <cell r="B48" t="str">
            <v>Electric Saw</v>
          </cell>
          <cell r="C48">
            <v>646.1</v>
          </cell>
        </row>
        <row r="49">
          <cell r="A49">
            <v>18</v>
          </cell>
          <cell r="B49" t="str">
            <v>Excavator (Track Type) 100 HP</v>
          </cell>
          <cell r="C49">
            <v>2689.06</v>
          </cell>
        </row>
        <row r="50">
          <cell r="A50">
            <v>19</v>
          </cell>
          <cell r="B50" t="str">
            <v>Flat Body Truck (18 T)</v>
          </cell>
          <cell r="C50">
            <v>1514.75</v>
          </cell>
        </row>
        <row r="51">
          <cell r="A51">
            <v>20</v>
          </cell>
          <cell r="B51" t="str">
            <v>Front End Loader 3.0 Cum</v>
          </cell>
          <cell r="C51">
            <v>5385.7199999999993</v>
          </cell>
        </row>
        <row r="52">
          <cell r="A52">
            <v>21</v>
          </cell>
          <cell r="B52" t="str">
            <v>Front End Loader 2.5 Cum</v>
          </cell>
          <cell r="C52">
            <v>4416.2000000000007</v>
          </cell>
        </row>
        <row r="53">
          <cell r="A53">
            <v>22</v>
          </cell>
          <cell r="B53" t="str">
            <v>Front End Loader 1.5 Cum</v>
          </cell>
          <cell r="C53">
            <v>3542.21</v>
          </cell>
        </row>
        <row r="54">
          <cell r="A54">
            <v>23</v>
          </cell>
          <cell r="B54" t="str">
            <v>Grader (140 HP)</v>
          </cell>
          <cell r="C54">
            <v>4083.38</v>
          </cell>
        </row>
        <row r="55">
          <cell r="A55">
            <v>24</v>
          </cell>
          <cell r="B55" t="str">
            <v>Pneumatic Tyre Roller</v>
          </cell>
          <cell r="C55">
            <v>2732.4700000000003</v>
          </cell>
        </row>
        <row r="56">
          <cell r="A56" t="str">
            <v>24a</v>
          </cell>
          <cell r="B56" t="str">
            <v>P.T.R 8-13 T</v>
          </cell>
          <cell r="C56">
            <v>2342.5299999999997</v>
          </cell>
        </row>
        <row r="57">
          <cell r="A57">
            <v>3021</v>
          </cell>
          <cell r="B57" t="str">
            <v>STATIC TANDEM ROLLER. 8 T.</v>
          </cell>
          <cell r="C57">
            <v>1230</v>
          </cell>
        </row>
        <row r="58">
          <cell r="A58">
            <v>25</v>
          </cell>
          <cell r="B58" t="str">
            <v>Paver 4 M wide</v>
          </cell>
          <cell r="C58">
            <v>3730.28</v>
          </cell>
        </row>
        <row r="59">
          <cell r="A59">
            <v>26</v>
          </cell>
          <cell r="B59" t="str">
            <v>Piling Rig</v>
          </cell>
          <cell r="C59">
            <v>8548.02</v>
          </cell>
        </row>
        <row r="60">
          <cell r="A60">
            <v>27</v>
          </cell>
          <cell r="B60" t="str">
            <v>Plate Compactor</v>
          </cell>
          <cell r="C60">
            <v>383.56</v>
          </cell>
        </row>
        <row r="61">
          <cell r="A61">
            <v>28</v>
          </cell>
          <cell r="B61" t="str">
            <v>Power Broom</v>
          </cell>
          <cell r="C61">
            <v>1229.01</v>
          </cell>
        </row>
        <row r="62">
          <cell r="A62">
            <v>29</v>
          </cell>
          <cell r="B62" t="str">
            <v>Pump 4" Delivery (Diesel)</v>
          </cell>
          <cell r="C62">
            <v>625.16</v>
          </cell>
        </row>
        <row r="63">
          <cell r="A63">
            <v>30</v>
          </cell>
          <cell r="B63" t="str">
            <v>Road Marking Machine</v>
          </cell>
          <cell r="C63">
            <v>1010.83</v>
          </cell>
        </row>
        <row r="64">
          <cell r="A64">
            <v>31</v>
          </cell>
          <cell r="B64" t="str">
            <v>Rock Driller</v>
          </cell>
          <cell r="C64">
            <v>352.20000000000005</v>
          </cell>
        </row>
        <row r="65">
          <cell r="A65">
            <v>32</v>
          </cell>
          <cell r="B65" t="str">
            <v>Tendem Vibratory Roller (1.5T)</v>
          </cell>
          <cell r="C65">
            <v>707.62</v>
          </cell>
        </row>
        <row r="66">
          <cell r="A66" t="str">
            <v>32a</v>
          </cell>
          <cell r="B66" t="str">
            <v>Road Roller 8-12 Ton</v>
          </cell>
          <cell r="C66">
            <v>3034.4300000000003</v>
          </cell>
        </row>
        <row r="67">
          <cell r="A67">
            <v>33</v>
          </cell>
          <cell r="B67" t="str">
            <v>Tractor (50 HP)</v>
          </cell>
          <cell r="C67">
            <v>842.43000000000006</v>
          </cell>
        </row>
        <row r="68">
          <cell r="A68">
            <v>34</v>
          </cell>
          <cell r="B68" t="str">
            <v xml:space="preserve">Truck-2-Axle </v>
          </cell>
          <cell r="C68">
            <v>2140</v>
          </cell>
        </row>
        <row r="69">
          <cell r="A69">
            <v>35</v>
          </cell>
          <cell r="B69" t="str">
            <v>Vibrator (Pocker 1.5")</v>
          </cell>
          <cell r="C69">
            <v>284.33999999999997</v>
          </cell>
        </row>
        <row r="70">
          <cell r="A70">
            <v>36</v>
          </cell>
          <cell r="B70" t="str">
            <v>Water Lorry (Local) 4000 L tow type</v>
          </cell>
          <cell r="C70">
            <v>934.84</v>
          </cell>
        </row>
        <row r="71">
          <cell r="A71">
            <v>37</v>
          </cell>
          <cell r="B71" t="str">
            <v>Water Tank Tow Type (12000L)</v>
          </cell>
          <cell r="C71">
            <v>1919.73</v>
          </cell>
        </row>
        <row r="72">
          <cell r="A72">
            <v>38</v>
          </cell>
          <cell r="B72" t="str">
            <v>Welding Plant</v>
          </cell>
          <cell r="C72">
            <v>703.4</v>
          </cell>
        </row>
        <row r="73">
          <cell r="A73">
            <v>39</v>
          </cell>
          <cell r="B73" t="str">
            <v>Tractor Trolley</v>
          </cell>
          <cell r="C73">
            <v>1053.5999999999999</v>
          </cell>
        </row>
        <row r="74">
          <cell r="A74" t="str">
            <v>39a</v>
          </cell>
          <cell r="B74" t="str">
            <v>Tractor with Blade</v>
          </cell>
          <cell r="C74">
            <v>719</v>
          </cell>
        </row>
        <row r="75">
          <cell r="A75" t="str">
            <v>39b</v>
          </cell>
          <cell r="B75" t="str">
            <v>Preheating of Bitumen including Equipment &amp; Fuel Charges</v>
          </cell>
          <cell r="C75">
            <v>0</v>
          </cell>
        </row>
        <row r="76">
          <cell r="A76" t="str">
            <v>39c</v>
          </cell>
          <cell r="B76" t="str">
            <v>Preheating of Bitumen including Equipment &amp; Fuel Charges</v>
          </cell>
          <cell r="C76">
            <v>0</v>
          </cell>
        </row>
        <row r="77">
          <cell r="A77">
            <v>40</v>
          </cell>
          <cell r="B77" t="str">
            <v>Tendem Vibratory Roller (10-12 T)</v>
          </cell>
          <cell r="C77">
            <v>3034.4300000000003</v>
          </cell>
        </row>
        <row r="78">
          <cell r="A78" t="str">
            <v>40a</v>
          </cell>
          <cell r="B78" t="str">
            <v>Vibratory Roller (8-10 T)</v>
          </cell>
          <cell r="C78">
            <v>2660.3</v>
          </cell>
        </row>
        <row r="79">
          <cell r="A79">
            <v>41</v>
          </cell>
          <cell r="B79" t="str">
            <v>Motor Grader 140 HP</v>
          </cell>
          <cell r="C79">
            <v>4083.38</v>
          </cell>
        </row>
        <row r="80">
          <cell r="A80">
            <v>42</v>
          </cell>
          <cell r="B80" t="str">
            <v>Static Mixer Machinew (1 bag)</v>
          </cell>
          <cell r="C80">
            <v>764.35</v>
          </cell>
        </row>
        <row r="81">
          <cell r="A81">
            <v>43</v>
          </cell>
          <cell r="B81" t="str">
            <v>Jack Hammer</v>
          </cell>
          <cell r="C81">
            <v>299.56</v>
          </cell>
        </row>
        <row r="82">
          <cell r="A82">
            <v>44</v>
          </cell>
          <cell r="B82" t="str">
            <v>Grader (165 HP)</v>
          </cell>
          <cell r="C82">
            <v>4764</v>
          </cell>
        </row>
        <row r="83">
          <cell r="A83">
            <v>45</v>
          </cell>
          <cell r="B83" t="str">
            <v>Generator Diesel (150 KVA)</v>
          </cell>
          <cell r="C83">
            <v>3258.75</v>
          </cell>
        </row>
        <row r="84">
          <cell r="A84">
            <v>46</v>
          </cell>
          <cell r="B84" t="str">
            <v>Trailer Low Bed 30 T.</v>
          </cell>
          <cell r="C84">
            <v>3605.1400000000003</v>
          </cell>
        </row>
        <row r="85">
          <cell r="A85">
            <v>47</v>
          </cell>
          <cell r="B85" t="str">
            <v>Crane. 45 T.</v>
          </cell>
          <cell r="C85">
            <v>3735.36</v>
          </cell>
        </row>
        <row r="86">
          <cell r="A86">
            <v>48</v>
          </cell>
          <cell r="B86" t="str">
            <v>Girder Launcher</v>
          </cell>
          <cell r="C86">
            <v>4452.68</v>
          </cell>
        </row>
        <row r="87">
          <cell r="A87">
            <v>49</v>
          </cell>
          <cell r="B87" t="str">
            <v>Slipmform Paver</v>
          </cell>
          <cell r="C87">
            <v>3730.28</v>
          </cell>
        </row>
        <row r="88">
          <cell r="A88">
            <v>50</v>
          </cell>
          <cell r="B88" t="str">
            <v>Forgoing/Shape Machine</v>
          </cell>
          <cell r="C88">
            <v>1249.3599999999999</v>
          </cell>
        </row>
      </sheetData>
      <sheetData sheetId="1" refreshError="1"/>
      <sheetData sheetId="2">
        <row r="1">
          <cell r="B1" t="str">
            <v>UNIT RATE ANALYSIS (BASED ON BI-ANNUAL PERIOD AUG, 2014 TO 31 JAN, 2015 RAWALPINDI)</v>
          </cell>
        </row>
      </sheetData>
      <sheetData sheetId="3" refreshError="1"/>
      <sheetData sheetId="4" refreshError="1"/>
      <sheetData sheetId="5" refreshError="1"/>
      <sheetData sheetId="6" refreshError="1"/>
      <sheetData sheetId="7" refreshError="1"/>
      <sheetData sheetId="8" refreshError="1"/>
      <sheetData sheetId="9"/>
      <sheetData sheetId="10">
        <row r="4">
          <cell r="C4" t="str">
            <v>Structural Excavation in Common Material</v>
          </cell>
        </row>
      </sheetData>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ow r="4">
          <cell r="C4" t="str">
            <v>Concrete Class A1 (On Ground)</v>
          </cell>
        </row>
      </sheetData>
      <sheetData sheetId="26">
        <row r="4">
          <cell r="C4" t="str">
            <v>Concrete Class B</v>
          </cell>
        </row>
      </sheetData>
      <sheetData sheetId="27">
        <row r="4">
          <cell r="C4" t="str">
            <v xml:space="preserve">Lean Concrete </v>
          </cell>
        </row>
      </sheetData>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52">
          <cell r="G52">
            <v>12563</v>
          </cell>
        </row>
      </sheetData>
      <sheetData sheetId="41" refreshError="1"/>
      <sheetData sheetId="42"/>
      <sheetData sheetId="43" refreshError="1"/>
      <sheetData sheetId="44"/>
      <sheetData sheetId="45" refreshError="1"/>
      <sheetData sheetId="46"/>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Summary"/>
      <sheetName val="101"/>
      <sheetName val="102a"/>
      <sheetName val="102b"/>
      <sheetName val="102c"/>
      <sheetName val="103"/>
      <sheetName val="104"/>
      <sheetName val="106a"/>
      <sheetName val="106bi"/>
      <sheetName val="107a"/>
      <sheetName val="107d"/>
      <sheetName val="108a"/>
      <sheetName val="108c"/>
      <sheetName val="110"/>
      <sheetName val="201a"/>
      <sheetName val="202a"/>
      <sheetName val="203b"/>
      <sheetName val="209a"/>
      <sheetName val="302a"/>
      <sheetName val="303a"/>
      <sheetName val="304c"/>
      <sheetName val="305b"/>
      <sheetName val="201"/>
      <sheetName val="202"/>
      <sheetName val="401a1ii"/>
      <sheetName val="401b"/>
      <sheetName val="401f"/>
      <sheetName val="404b (60)"/>
      <sheetName val="401a1i"/>
      <sheetName val="401a2i"/>
      <sheetName val="401a2ii"/>
      <sheetName val="401a2iii"/>
      <sheetName val="406dii"/>
      <sheetName val="509a"/>
      <sheetName val="509b"/>
      <sheetName val="509h"/>
      <sheetName val="501g"/>
      <sheetName val="NSI-3"/>
      <sheetName val="NSI-4"/>
      <sheetName val="401a3i"/>
      <sheetName val="401a3ii"/>
      <sheetName val="401a3iii"/>
      <sheetName val="401d"/>
      <sheetName val="404h"/>
      <sheetName val="405a"/>
      <sheetName val="405b"/>
      <sheetName val="406a"/>
      <sheetName val="406e"/>
      <sheetName val="407d2"/>
      <sheetName val="407d3"/>
      <sheetName val="407d4"/>
      <sheetName val="407i"/>
      <sheetName val="407h"/>
      <sheetName val="Sp-418a"/>
      <sheetName val="601dii"/>
      <sheetName val="604a"/>
      <sheetName val="604b"/>
      <sheetName val="604d"/>
      <sheetName val="607a"/>
      <sheetName val="607b"/>
      <sheetName val="607c"/>
      <sheetName val="608i1"/>
      <sheetName val="608j1"/>
      <sheetName val="609c"/>
      <sheetName val="610b"/>
      <sheetName val="611a"/>
      <sheetName val="601ai"/>
      <sheetName val="NSI-7"/>
    </sheetNames>
    <sheetDataSet>
      <sheetData sheetId="0" refreshError="1">
        <row r="4">
          <cell r="A4">
            <v>1</v>
          </cell>
          <cell r="B4" t="str">
            <v>Site Engineer</v>
          </cell>
          <cell r="C4">
            <v>146</v>
          </cell>
        </row>
        <row r="5">
          <cell r="A5">
            <v>2</v>
          </cell>
          <cell r="B5" t="str">
            <v>Concrete Plant Engineer</v>
          </cell>
          <cell r="C5">
            <v>65</v>
          </cell>
        </row>
        <row r="6">
          <cell r="A6">
            <v>3</v>
          </cell>
          <cell r="B6" t="str">
            <v>Asphalt Plant Engineer</v>
          </cell>
          <cell r="C6">
            <v>65</v>
          </cell>
        </row>
        <row r="7">
          <cell r="A7">
            <v>4</v>
          </cell>
          <cell r="B7" t="str">
            <v>Foreman Concrete</v>
          </cell>
          <cell r="C7">
            <v>56</v>
          </cell>
        </row>
        <row r="8">
          <cell r="A8">
            <v>5</v>
          </cell>
          <cell r="B8" t="str">
            <v>Foreman Earthwork</v>
          </cell>
          <cell r="C8">
            <v>52</v>
          </cell>
        </row>
        <row r="9">
          <cell r="A9">
            <v>6</v>
          </cell>
          <cell r="B9" t="str">
            <v>Foreman Asphalt</v>
          </cell>
          <cell r="C9">
            <v>56</v>
          </cell>
        </row>
        <row r="10">
          <cell r="A10">
            <v>7</v>
          </cell>
          <cell r="B10" t="str">
            <v>Supervisor</v>
          </cell>
          <cell r="C10">
            <v>52</v>
          </cell>
        </row>
        <row r="11">
          <cell r="A11">
            <v>8</v>
          </cell>
          <cell r="B11" t="str">
            <v>Surveyor</v>
          </cell>
          <cell r="C11">
            <v>58</v>
          </cell>
        </row>
        <row r="12">
          <cell r="A12">
            <v>9</v>
          </cell>
          <cell r="B12" t="str">
            <v>Asst. Surveyor</v>
          </cell>
          <cell r="C12">
            <v>52</v>
          </cell>
        </row>
        <row r="13">
          <cell r="A13">
            <v>10</v>
          </cell>
          <cell r="B13" t="str">
            <v>Mason</v>
          </cell>
          <cell r="C13">
            <v>63.75</v>
          </cell>
        </row>
        <row r="14">
          <cell r="A14">
            <v>11</v>
          </cell>
          <cell r="B14" t="str">
            <v>Carpenter</v>
          </cell>
          <cell r="C14">
            <v>63.75</v>
          </cell>
        </row>
        <row r="15">
          <cell r="A15">
            <v>12</v>
          </cell>
          <cell r="B15" t="str">
            <v>Steel Binder/Cutter</v>
          </cell>
          <cell r="C15">
            <v>52</v>
          </cell>
        </row>
        <row r="16">
          <cell r="A16">
            <v>13</v>
          </cell>
          <cell r="B16" t="str">
            <v>Black Smith</v>
          </cell>
          <cell r="C16">
            <v>63.75</v>
          </cell>
        </row>
        <row r="17">
          <cell r="A17">
            <v>14</v>
          </cell>
          <cell r="B17" t="str">
            <v>Welder</v>
          </cell>
          <cell r="C17">
            <v>63.75</v>
          </cell>
        </row>
        <row r="18">
          <cell r="A18">
            <v>15</v>
          </cell>
          <cell r="B18" t="str">
            <v>Painter</v>
          </cell>
          <cell r="C18">
            <v>63.75</v>
          </cell>
        </row>
        <row r="19">
          <cell r="A19">
            <v>16</v>
          </cell>
          <cell r="B19" t="str">
            <v>Skilled Labour</v>
          </cell>
          <cell r="C19">
            <v>47.5</v>
          </cell>
        </row>
        <row r="20">
          <cell r="A20">
            <v>17</v>
          </cell>
          <cell r="B20" t="str">
            <v>Helper</v>
          </cell>
          <cell r="C20">
            <v>38.375</v>
          </cell>
        </row>
        <row r="21">
          <cell r="A21">
            <v>18</v>
          </cell>
          <cell r="B21" t="str">
            <v>Labour</v>
          </cell>
          <cell r="C21">
            <v>46.25</v>
          </cell>
        </row>
        <row r="22">
          <cell r="A22">
            <v>19</v>
          </cell>
          <cell r="B22" t="str">
            <v>Unskilled Labour</v>
          </cell>
          <cell r="C22">
            <v>46.25</v>
          </cell>
        </row>
        <row r="23">
          <cell r="A23">
            <v>20</v>
          </cell>
          <cell r="B23" t="str">
            <v>Plumber</v>
          </cell>
          <cell r="C23">
            <v>63.75</v>
          </cell>
        </row>
        <row r="24">
          <cell r="A24">
            <v>21</v>
          </cell>
          <cell r="B24" t="str">
            <v>Bahishti</v>
          </cell>
          <cell r="C24">
            <v>47.5</v>
          </cell>
        </row>
        <row r="25">
          <cell r="A25">
            <v>22</v>
          </cell>
          <cell r="B25" t="str">
            <v>Foreman</v>
          </cell>
          <cell r="C25">
            <v>57.5</v>
          </cell>
        </row>
        <row r="26">
          <cell r="A26">
            <v>23</v>
          </cell>
          <cell r="B26" t="str">
            <v>Paver Operator</v>
          </cell>
          <cell r="C26">
            <v>53.125</v>
          </cell>
        </row>
        <row r="27">
          <cell r="A27">
            <v>24</v>
          </cell>
          <cell r="B27" t="str">
            <v>Asst. Paver Operator</v>
          </cell>
          <cell r="C27">
            <v>53.125</v>
          </cell>
        </row>
        <row r="28">
          <cell r="A28">
            <v>25</v>
          </cell>
          <cell r="B28" t="str">
            <v>Fitter</v>
          </cell>
          <cell r="C28">
            <v>63.75</v>
          </cell>
        </row>
        <row r="30">
          <cell r="A30">
            <v>1</v>
          </cell>
          <cell r="B30" t="str">
            <v>3-Wheel Roller (10-15 T) DRR</v>
          </cell>
          <cell r="C30">
            <v>3034.4300000000003</v>
          </cell>
        </row>
        <row r="31">
          <cell r="A31">
            <v>2</v>
          </cell>
          <cell r="B31" t="str">
            <v>Asphalt Plant (80 T)</v>
          </cell>
          <cell r="C31">
            <v>18178.800000000003</v>
          </cell>
        </row>
        <row r="32">
          <cell r="A32" t="str">
            <v>2a</v>
          </cell>
          <cell r="B32" t="str">
            <v>Asphalt Plant (45 T)</v>
          </cell>
          <cell r="C32">
            <v>13819.25</v>
          </cell>
        </row>
        <row r="33">
          <cell r="A33">
            <v>3</v>
          </cell>
          <cell r="B33" t="str">
            <v>Bitumen Distributor Tow Type (2000 Litres)</v>
          </cell>
          <cell r="C33">
            <v>889.86</v>
          </cell>
        </row>
        <row r="34">
          <cell r="A34">
            <v>4</v>
          </cell>
          <cell r="B34" t="str">
            <v>Bulldozer 140 HP</v>
          </cell>
          <cell r="C34">
            <v>3957.46</v>
          </cell>
        </row>
        <row r="35">
          <cell r="A35">
            <v>5</v>
          </cell>
          <cell r="B35" t="str">
            <v>Bulldozer 90HP</v>
          </cell>
          <cell r="C35">
            <v>3235.36</v>
          </cell>
        </row>
        <row r="36">
          <cell r="A36">
            <v>6</v>
          </cell>
          <cell r="B36" t="str">
            <v>Bulldozer 200 HP</v>
          </cell>
          <cell r="C36">
            <v>6159.16</v>
          </cell>
        </row>
        <row r="37">
          <cell r="A37">
            <v>7</v>
          </cell>
          <cell r="B37" t="str">
            <v>Combination Roller (10-12T)</v>
          </cell>
          <cell r="C37">
            <v>2793.01</v>
          </cell>
        </row>
        <row r="38">
          <cell r="A38">
            <v>8</v>
          </cell>
          <cell r="B38" t="str">
            <v>Combination Roller (18 T)</v>
          </cell>
          <cell r="C38">
            <v>3395.96</v>
          </cell>
        </row>
        <row r="39">
          <cell r="A39">
            <v>9</v>
          </cell>
          <cell r="B39" t="str">
            <v>Compressor 300 CFM</v>
          </cell>
          <cell r="C39">
            <v>2013.54</v>
          </cell>
        </row>
        <row r="40">
          <cell r="A40">
            <v>10</v>
          </cell>
          <cell r="B40" t="str">
            <v>Concrete Batching Plant (30 cum/Hr.)</v>
          </cell>
          <cell r="C40">
            <v>4682.79</v>
          </cell>
        </row>
        <row r="41">
          <cell r="A41">
            <v>11</v>
          </cell>
          <cell r="B41" t="str">
            <v>Concrete Pump</v>
          </cell>
          <cell r="C41">
            <v>625.16</v>
          </cell>
        </row>
        <row r="42">
          <cell r="A42">
            <v>12</v>
          </cell>
          <cell r="B42" t="str">
            <v>Concrete Static Mixer (1/4 cum)</v>
          </cell>
          <cell r="C42">
            <v>402.57</v>
          </cell>
        </row>
        <row r="43">
          <cell r="A43">
            <v>13</v>
          </cell>
          <cell r="B43" t="str">
            <v>Concrete Transit Mixer (6 cum)</v>
          </cell>
          <cell r="C43">
            <v>5724.77</v>
          </cell>
        </row>
        <row r="44">
          <cell r="A44">
            <v>14</v>
          </cell>
          <cell r="B44" t="str">
            <v>Crane 20 T</v>
          </cell>
          <cell r="C44">
            <v>3019.83</v>
          </cell>
        </row>
        <row r="45">
          <cell r="A45">
            <v>3088</v>
          </cell>
          <cell r="B45" t="str">
            <v>CHIPPING SPREADER 3 METER WIDE</v>
          </cell>
          <cell r="C45">
            <v>244.72000000000003</v>
          </cell>
        </row>
        <row r="46">
          <cell r="A46">
            <v>15</v>
          </cell>
          <cell r="B46" t="str">
            <v>Dumper 18 T</v>
          </cell>
          <cell r="C46">
            <v>2842.06</v>
          </cell>
        </row>
        <row r="47">
          <cell r="A47">
            <v>16</v>
          </cell>
          <cell r="B47" t="str">
            <v>Dumper 10 T</v>
          </cell>
          <cell r="C47">
            <v>1942.04</v>
          </cell>
        </row>
        <row r="48">
          <cell r="A48">
            <v>17</v>
          </cell>
          <cell r="B48" t="str">
            <v>Electric Saw</v>
          </cell>
          <cell r="C48">
            <v>646.1</v>
          </cell>
        </row>
        <row r="49">
          <cell r="A49">
            <v>18</v>
          </cell>
          <cell r="B49" t="str">
            <v>Excavator (Track Type) 100 HP</v>
          </cell>
          <cell r="C49">
            <v>2689.06</v>
          </cell>
        </row>
        <row r="50">
          <cell r="A50">
            <v>19</v>
          </cell>
          <cell r="B50" t="str">
            <v>Flat Body Truck (18 T)</v>
          </cell>
          <cell r="C50">
            <v>1514.75</v>
          </cell>
        </row>
        <row r="51">
          <cell r="A51">
            <v>20</v>
          </cell>
          <cell r="B51" t="str">
            <v>Front End Loader 3.0 Cum</v>
          </cell>
          <cell r="C51">
            <v>5385.7199999999993</v>
          </cell>
        </row>
        <row r="52">
          <cell r="A52">
            <v>21</v>
          </cell>
          <cell r="B52" t="str">
            <v>Front End Loader 2.5 Cum</v>
          </cell>
          <cell r="C52">
            <v>4416.2000000000007</v>
          </cell>
        </row>
        <row r="53">
          <cell r="A53">
            <v>22</v>
          </cell>
          <cell r="B53" t="str">
            <v>Front End Loader 1.5 Cum</v>
          </cell>
          <cell r="C53">
            <v>3542.21</v>
          </cell>
        </row>
        <row r="54">
          <cell r="A54">
            <v>23</v>
          </cell>
          <cell r="B54" t="str">
            <v>Grader (140 HP)</v>
          </cell>
          <cell r="C54">
            <v>4083.38</v>
          </cell>
        </row>
        <row r="55">
          <cell r="A55">
            <v>24</v>
          </cell>
          <cell r="B55" t="str">
            <v>Pneumatic Tyre Roller</v>
          </cell>
          <cell r="C55">
            <v>2732.4700000000003</v>
          </cell>
        </row>
        <row r="56">
          <cell r="A56" t="str">
            <v>24a</v>
          </cell>
          <cell r="B56" t="str">
            <v>P.T.R 8-13 T</v>
          </cell>
          <cell r="C56">
            <v>2342.5299999999997</v>
          </cell>
        </row>
        <row r="57">
          <cell r="A57">
            <v>3021</v>
          </cell>
          <cell r="B57" t="str">
            <v>STATIC TANDEM ROLLER. 8 T.</v>
          </cell>
          <cell r="C57">
            <v>1230</v>
          </cell>
        </row>
        <row r="58">
          <cell r="A58">
            <v>25</v>
          </cell>
          <cell r="B58" t="str">
            <v>Paver 4 M wide</v>
          </cell>
          <cell r="C58">
            <v>3730.28</v>
          </cell>
        </row>
        <row r="59">
          <cell r="A59">
            <v>26</v>
          </cell>
          <cell r="B59" t="str">
            <v>Piling Rig</v>
          </cell>
          <cell r="C59">
            <v>8548.02</v>
          </cell>
        </row>
        <row r="60">
          <cell r="A60">
            <v>27</v>
          </cell>
          <cell r="B60" t="str">
            <v>Plate Compactor</v>
          </cell>
          <cell r="C60">
            <v>383.56</v>
          </cell>
        </row>
        <row r="61">
          <cell r="A61">
            <v>28</v>
          </cell>
          <cell r="B61" t="str">
            <v>Power Broom</v>
          </cell>
          <cell r="C61">
            <v>1229.01</v>
          </cell>
        </row>
        <row r="62">
          <cell r="A62">
            <v>29</v>
          </cell>
          <cell r="B62" t="str">
            <v>Pump 4" Delivery (Diesel)</v>
          </cell>
          <cell r="C62">
            <v>625.16</v>
          </cell>
        </row>
        <row r="63">
          <cell r="A63">
            <v>30</v>
          </cell>
          <cell r="B63" t="str">
            <v>Road Marking Machine</v>
          </cell>
          <cell r="C63">
            <v>1010.83</v>
          </cell>
        </row>
        <row r="64">
          <cell r="A64">
            <v>31</v>
          </cell>
          <cell r="B64" t="str">
            <v>Rock Driller</v>
          </cell>
          <cell r="C64">
            <v>352.20000000000005</v>
          </cell>
        </row>
        <row r="65">
          <cell r="A65">
            <v>32</v>
          </cell>
          <cell r="B65" t="str">
            <v>Tendem Vibratory Roller (1.5T)</v>
          </cell>
          <cell r="C65">
            <v>707.62</v>
          </cell>
        </row>
        <row r="66">
          <cell r="A66" t="str">
            <v>32a</v>
          </cell>
          <cell r="B66" t="str">
            <v>Road Roller 8-12 Ton</v>
          </cell>
          <cell r="C66">
            <v>3034.4300000000003</v>
          </cell>
        </row>
        <row r="67">
          <cell r="A67">
            <v>33</v>
          </cell>
          <cell r="B67" t="str">
            <v>Tractor (50 HP)</v>
          </cell>
          <cell r="C67">
            <v>842.43000000000006</v>
          </cell>
        </row>
        <row r="68">
          <cell r="A68">
            <v>34</v>
          </cell>
          <cell r="B68" t="str">
            <v xml:space="preserve">Truck-2-Axle </v>
          </cell>
          <cell r="C68">
            <v>2140</v>
          </cell>
        </row>
        <row r="69">
          <cell r="A69">
            <v>35</v>
          </cell>
          <cell r="B69" t="str">
            <v>Vibrator (Pocker 1.5")</v>
          </cell>
          <cell r="C69">
            <v>284.33999999999997</v>
          </cell>
        </row>
        <row r="70">
          <cell r="A70">
            <v>36</v>
          </cell>
          <cell r="B70" t="str">
            <v>Water Lorry (Local) 4000 L tow type</v>
          </cell>
          <cell r="C70">
            <v>934.84</v>
          </cell>
        </row>
        <row r="71">
          <cell r="A71">
            <v>37</v>
          </cell>
          <cell r="B71" t="str">
            <v>Water Tank Tow Type (12000L)</v>
          </cell>
          <cell r="C71">
            <v>1919.73</v>
          </cell>
        </row>
        <row r="72">
          <cell r="A72">
            <v>38</v>
          </cell>
          <cell r="B72" t="str">
            <v>Welding Plant</v>
          </cell>
          <cell r="C72">
            <v>703.4</v>
          </cell>
        </row>
        <row r="73">
          <cell r="A73">
            <v>39</v>
          </cell>
          <cell r="B73" t="str">
            <v>Tractor Trolley</v>
          </cell>
          <cell r="C73">
            <v>1053.5999999999999</v>
          </cell>
        </row>
        <row r="74">
          <cell r="A74" t="str">
            <v>39a</v>
          </cell>
          <cell r="B74" t="str">
            <v>Tractor with Blade</v>
          </cell>
          <cell r="C74">
            <v>719</v>
          </cell>
        </row>
        <row r="75">
          <cell r="A75" t="str">
            <v>39b</v>
          </cell>
          <cell r="B75" t="str">
            <v>Preheating of Bitumen including Equipment &amp; Fuel Charges</v>
          </cell>
          <cell r="C75">
            <v>0</v>
          </cell>
        </row>
        <row r="76">
          <cell r="A76" t="str">
            <v>39c</v>
          </cell>
          <cell r="B76" t="str">
            <v>Preheating of Bitumen including Equipment &amp; Fuel Charges</v>
          </cell>
          <cell r="C76">
            <v>0</v>
          </cell>
        </row>
        <row r="77">
          <cell r="A77">
            <v>40</v>
          </cell>
          <cell r="B77" t="str">
            <v>Tendem Vibratory Roller (10-12 T)</v>
          </cell>
          <cell r="C77">
            <v>3034.4300000000003</v>
          </cell>
        </row>
        <row r="78">
          <cell r="A78" t="str">
            <v>40a</v>
          </cell>
          <cell r="B78" t="str">
            <v>Vibratory Roller (8-10 T)</v>
          </cell>
          <cell r="C78">
            <v>2660.3</v>
          </cell>
        </row>
        <row r="79">
          <cell r="A79">
            <v>41</v>
          </cell>
          <cell r="B79" t="str">
            <v>Motor Grader 140 HP</v>
          </cell>
          <cell r="C79">
            <v>4083.38</v>
          </cell>
        </row>
        <row r="80">
          <cell r="A80">
            <v>42</v>
          </cell>
          <cell r="B80" t="str">
            <v>Static Mixer Machinew (1 bag)</v>
          </cell>
          <cell r="C80">
            <v>764.35</v>
          </cell>
        </row>
        <row r="81">
          <cell r="A81">
            <v>43</v>
          </cell>
          <cell r="B81" t="str">
            <v>Jack Hammer</v>
          </cell>
          <cell r="C81">
            <v>299.56</v>
          </cell>
        </row>
        <row r="82">
          <cell r="A82">
            <v>44</v>
          </cell>
          <cell r="B82" t="str">
            <v>Grader (165 HP)</v>
          </cell>
          <cell r="C82">
            <v>4764</v>
          </cell>
        </row>
        <row r="83">
          <cell r="A83">
            <v>45</v>
          </cell>
          <cell r="B83" t="str">
            <v>Generator Diesel (150 KVA)</v>
          </cell>
          <cell r="C83">
            <v>3258.75</v>
          </cell>
        </row>
        <row r="84">
          <cell r="A84">
            <v>46</v>
          </cell>
          <cell r="B84" t="str">
            <v>Trailer Low Bed 30 T.</v>
          </cell>
          <cell r="C84">
            <v>3605.1400000000003</v>
          </cell>
        </row>
        <row r="85">
          <cell r="A85">
            <v>47</v>
          </cell>
          <cell r="B85" t="str">
            <v>Crane. 45 T.</v>
          </cell>
          <cell r="C85">
            <v>3735.36</v>
          </cell>
        </row>
        <row r="86">
          <cell r="A86">
            <v>48</v>
          </cell>
          <cell r="B86" t="str">
            <v>Girder Launcher</v>
          </cell>
          <cell r="C86">
            <v>4452.68</v>
          </cell>
        </row>
        <row r="87">
          <cell r="A87">
            <v>49</v>
          </cell>
          <cell r="B87" t="str">
            <v>Slipmform Paver</v>
          </cell>
          <cell r="C87">
            <v>3730.28</v>
          </cell>
        </row>
        <row r="88">
          <cell r="A88">
            <v>50</v>
          </cell>
          <cell r="B88" t="str">
            <v>Forgoing/Shape Machine</v>
          </cell>
          <cell r="C88">
            <v>1249.3599999999999</v>
          </cell>
        </row>
      </sheetData>
      <sheetData sheetId="1" refreshError="1"/>
      <sheetData sheetId="2">
        <row r="1">
          <cell r="B1" t="str">
            <v>UNIT RATE ANALYSIS (BASED ON BI-ANNUAL PERIOD AUG, 2014 TO 31 JAN, 2015 RAWALPINDI)</v>
          </cell>
        </row>
      </sheetData>
      <sheetData sheetId="3" refreshError="1"/>
      <sheetData sheetId="4" refreshError="1"/>
      <sheetData sheetId="5" refreshError="1"/>
      <sheetData sheetId="6" refreshError="1"/>
      <sheetData sheetId="7" refreshError="1"/>
      <sheetData sheetId="8" refreshError="1"/>
      <sheetData sheetId="9"/>
      <sheetData sheetId="10">
        <row r="4">
          <cell r="C4" t="str">
            <v>Structural Excavation in Common Material</v>
          </cell>
        </row>
      </sheetData>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ow r="4">
          <cell r="C4" t="str">
            <v>Concrete Class A1 (On Ground)</v>
          </cell>
        </row>
      </sheetData>
      <sheetData sheetId="26">
        <row r="4">
          <cell r="C4" t="str">
            <v>Concrete Class B</v>
          </cell>
        </row>
      </sheetData>
      <sheetData sheetId="27">
        <row r="4">
          <cell r="C4" t="str">
            <v xml:space="preserve">Lean Concrete </v>
          </cell>
        </row>
      </sheetData>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52">
          <cell r="G52">
            <v>12563</v>
          </cell>
        </row>
      </sheetData>
      <sheetData sheetId="41" refreshError="1"/>
      <sheetData sheetId="42"/>
      <sheetData sheetId="43" refreshError="1"/>
      <sheetData sheetId="44"/>
      <sheetData sheetId="45" refreshError="1"/>
      <sheetData sheetId="46"/>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rete"/>
      <sheetName val="shuttering"/>
      <sheetName val="foot-slab reinft"/>
      <sheetName val="beam-reinft"/>
      <sheetName val="col-reinft"/>
      <sheetName val="Indices"/>
      <sheetName val="Key-notes"/>
    </sheetNames>
    <sheetDataSet>
      <sheetData sheetId="0" refreshError="1">
        <row r="65">
          <cell r="L65">
            <v>679.48226177029733</v>
          </cell>
        </row>
        <row r="194">
          <cell r="L194">
            <v>430.8169999000001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sorted"/>
      <sheetName val="FWBS1100"/>
      <sheetName val="FWBS1200"/>
      <sheetName val="FWBS1300"/>
      <sheetName val="FWBS1500"/>
      <sheetName val="FWBS1600"/>
      <sheetName val="FWBS1700"/>
      <sheetName val="FWBS1800"/>
      <sheetName val="FWBS2000"/>
      <sheetName val="FWBS6000"/>
      <sheetName val="FWBSB000"/>
      <sheetName val="FWBS32.33"/>
      <sheetName val="FWBS8000"/>
      <sheetName val="TABLE 3"/>
      <sheetName val="FWBS2900"/>
      <sheetName val="FWBS1400"/>
      <sheetName val="BOQs"/>
      <sheetName val="Abstract"/>
      <sheetName val="type ahead combo"/>
      <sheetName val="BOQ"/>
      <sheetName val="Wordsdata"/>
      <sheetName val="item"/>
      <sheetName val="BOQ2"/>
      <sheetName val="concrete"/>
      <sheetName val="M-480"/>
      <sheetName val="M-519"/>
      <sheetName val="Sheet1 (2)"/>
      <sheetName val="21"/>
      <sheetName val="5"/>
      <sheetName val="Constants"/>
      <sheetName val="CALENDAR ANNUAL"/>
      <sheetName val="csr"/>
      <sheetName val="SCHEDULE"/>
      <sheetName val="PH NOS."/>
      <sheetName val="gen"/>
      <sheetName val="inWords"/>
    </sheetNames>
    <sheetDataSet>
      <sheetData sheetId="0" refreshError="1"/>
      <sheetData sheetId="1" refreshError="1"/>
      <sheetData sheetId="2">
        <row r="27">
          <cell r="P2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DER KM.83+668"/>
      <sheetName val="Measurment"/>
      <sheetName val="B.O.Q"/>
    </sheetNames>
    <sheetDataSet>
      <sheetData sheetId="0" refreshError="1"/>
      <sheetData sheetId="1" refreshError="1">
        <row r="84">
          <cell r="B84" t="str">
            <v>INPUT  DATA FOR SUBSTRUCTURE QUANTITIES</v>
          </cell>
        </row>
        <row r="85">
          <cell r="B85" t="str">
            <v>SKEW OF BRIDGE</v>
          </cell>
          <cell r="C85" t="str">
            <v>=</v>
          </cell>
          <cell r="D85">
            <v>0</v>
          </cell>
          <cell r="E85" t="str">
            <v>Degrees</v>
          </cell>
        </row>
        <row r="86">
          <cell r="B86" t="str">
            <v>TEST PILE :</v>
          </cell>
        </row>
        <row r="87">
          <cell r="B87" t="str">
            <v xml:space="preserve"> Number of test piles</v>
          </cell>
          <cell r="C87" t="str">
            <v>=</v>
          </cell>
          <cell r="D87">
            <v>1</v>
          </cell>
          <cell r="E87" t="str">
            <v>nos.</v>
          </cell>
        </row>
        <row r="88">
          <cell r="B88" t="str">
            <v xml:space="preserve"> Length of test piles</v>
          </cell>
          <cell r="C88" t="str">
            <v>=</v>
          </cell>
          <cell r="D88">
            <v>23.45</v>
          </cell>
          <cell r="E88" t="str">
            <v>m.</v>
          </cell>
        </row>
        <row r="90">
          <cell r="B90" t="str">
            <v>PILES :</v>
          </cell>
        </row>
        <row r="91">
          <cell r="B91" t="str">
            <v xml:space="preserve"> Diameter of abutment piles</v>
          </cell>
          <cell r="C91" t="str">
            <v>=</v>
          </cell>
          <cell r="D91">
            <v>0.75</v>
          </cell>
          <cell r="E91" t="str">
            <v>m.</v>
          </cell>
        </row>
        <row r="92">
          <cell r="B92" t="str">
            <v xml:space="preserve"> Total number of abutment  A  piles</v>
          </cell>
          <cell r="C92" t="str">
            <v>=</v>
          </cell>
          <cell r="D92">
            <v>10</v>
          </cell>
          <cell r="E92" t="str">
            <v>nos.</v>
          </cell>
        </row>
        <row r="93">
          <cell r="B93" t="str">
            <v xml:space="preserve"> Total number of abutment  B  piles</v>
          </cell>
          <cell r="C93" t="str">
            <v>=</v>
          </cell>
          <cell r="D93">
            <v>10</v>
          </cell>
          <cell r="E93" t="str">
            <v>nos.</v>
          </cell>
        </row>
        <row r="94">
          <cell r="B94" t="str">
            <v xml:space="preserve"> Length of abutment A  piles</v>
          </cell>
          <cell r="C94" t="str">
            <v>=</v>
          </cell>
          <cell r="D94">
            <v>20</v>
          </cell>
          <cell r="E94" t="str">
            <v>m.</v>
          </cell>
        </row>
        <row r="95">
          <cell r="B95" t="str">
            <v xml:space="preserve"> Length of abutment B  piles</v>
          </cell>
          <cell r="C95" t="str">
            <v>=</v>
          </cell>
          <cell r="D95">
            <v>20</v>
          </cell>
          <cell r="E95" t="str">
            <v>m.</v>
          </cell>
        </row>
        <row r="97">
          <cell r="B97" t="str">
            <v>PILECAPS :</v>
          </cell>
        </row>
        <row r="98">
          <cell r="B98" t="str">
            <v xml:space="preserve"> Number of abutment  A Footing</v>
          </cell>
          <cell r="C98" t="str">
            <v>=</v>
          </cell>
          <cell r="D98">
            <v>1</v>
          </cell>
          <cell r="E98" t="str">
            <v>nos.</v>
          </cell>
        </row>
        <row r="99">
          <cell r="B99" t="str">
            <v xml:space="preserve"> Length of abutment A Footing</v>
          </cell>
          <cell r="C99" t="str">
            <v>=</v>
          </cell>
          <cell r="D99">
            <v>10.6</v>
          </cell>
          <cell r="E99" t="str">
            <v>m.</v>
          </cell>
        </row>
        <row r="100">
          <cell r="B100" t="str">
            <v xml:space="preserve"> Width of abutment A Footing</v>
          </cell>
          <cell r="C100" t="str">
            <v>=</v>
          </cell>
          <cell r="D100">
            <v>5</v>
          </cell>
          <cell r="E100" t="str">
            <v>m.</v>
          </cell>
        </row>
        <row r="101">
          <cell r="B101" t="str">
            <v xml:space="preserve"> Thickness of abutment A Footing</v>
          </cell>
          <cell r="C101" t="str">
            <v>=</v>
          </cell>
          <cell r="D101">
            <v>1.2</v>
          </cell>
          <cell r="E101" t="str">
            <v>m.</v>
          </cell>
        </row>
        <row r="102">
          <cell r="B102" t="str">
            <v xml:space="preserve"> Depth of excavation under abut. A </v>
          </cell>
          <cell r="C102" t="str">
            <v>=</v>
          </cell>
          <cell r="D102">
            <v>2.0000000000000226</v>
          </cell>
          <cell r="E102" t="str">
            <v>m.</v>
          </cell>
        </row>
        <row r="103">
          <cell r="B103" t="str">
            <v xml:space="preserve"> Number of abutment  B pilecaps</v>
          </cell>
          <cell r="C103" t="str">
            <v>=</v>
          </cell>
          <cell r="D103">
            <v>1</v>
          </cell>
          <cell r="E103" t="str">
            <v>nos.</v>
          </cell>
        </row>
        <row r="104">
          <cell r="B104" t="str">
            <v xml:space="preserve"> Length of abutment B pilecap</v>
          </cell>
          <cell r="C104" t="str">
            <v>=</v>
          </cell>
          <cell r="D104">
            <v>10.6</v>
          </cell>
          <cell r="E104" t="str">
            <v>m.</v>
          </cell>
        </row>
        <row r="105">
          <cell r="B105" t="str">
            <v xml:space="preserve"> Width of abutment B pilecap </v>
          </cell>
          <cell r="C105" t="str">
            <v>=</v>
          </cell>
          <cell r="D105">
            <v>5</v>
          </cell>
          <cell r="E105" t="str">
            <v>m.</v>
          </cell>
        </row>
        <row r="106">
          <cell r="B106" t="str">
            <v xml:space="preserve"> Thickness of abutment B pilecap</v>
          </cell>
          <cell r="C106" t="str">
            <v>=</v>
          </cell>
          <cell r="D106">
            <v>1.2</v>
          </cell>
          <cell r="E106" t="str">
            <v>m.</v>
          </cell>
        </row>
        <row r="107">
          <cell r="B107" t="str">
            <v xml:space="preserve"> Depth of excavation under abut. B pilecap</v>
          </cell>
          <cell r="C107" t="str">
            <v>=</v>
          </cell>
          <cell r="D107">
            <v>2.8200000000000727</v>
          </cell>
          <cell r="E107" t="str">
            <v>m.</v>
          </cell>
        </row>
        <row r="109">
          <cell r="B109" t="str">
            <v>LEAN CONCRETE :</v>
          </cell>
        </row>
        <row r="110">
          <cell r="B110" t="str">
            <v xml:space="preserve"> Projection of blinding under abut.pilecap</v>
          </cell>
          <cell r="C110" t="str">
            <v>=</v>
          </cell>
          <cell r="D110">
            <v>0.15</v>
          </cell>
          <cell r="E110" t="str">
            <v>m.</v>
          </cell>
        </row>
        <row r="111">
          <cell r="B111" t="str">
            <v xml:space="preserve"> Thickness of blinding under abut. pilecap</v>
          </cell>
          <cell r="C111" t="str">
            <v>=</v>
          </cell>
          <cell r="D111">
            <v>0.15</v>
          </cell>
          <cell r="E111" t="str">
            <v>m.</v>
          </cell>
        </row>
        <row r="112">
          <cell r="B112" t="str">
            <v xml:space="preserve"> Projection of blinding under appr. slab</v>
          </cell>
          <cell r="C112" t="str">
            <v>=</v>
          </cell>
          <cell r="D112">
            <v>0.08</v>
          </cell>
          <cell r="E112" t="str">
            <v>m.</v>
          </cell>
        </row>
        <row r="113">
          <cell r="B113" t="str">
            <v xml:space="preserve"> Thickness of blinding under appr. slab</v>
          </cell>
          <cell r="C113" t="str">
            <v>=</v>
          </cell>
          <cell r="D113">
            <v>0.08</v>
          </cell>
          <cell r="E113" t="str">
            <v>m.</v>
          </cell>
        </row>
        <row r="115">
          <cell r="B115" t="str">
            <v>CONCRETE :</v>
          </cell>
        </row>
        <row r="116">
          <cell r="B116" t="str">
            <v xml:space="preserve"> Length of approach slab</v>
          </cell>
          <cell r="C116" t="str">
            <v>=</v>
          </cell>
          <cell r="D116">
            <v>4</v>
          </cell>
          <cell r="E116" t="str">
            <v>m.</v>
          </cell>
        </row>
        <row r="117">
          <cell r="B117" t="str">
            <v xml:space="preserve"> Width of approach slab</v>
          </cell>
          <cell r="C117" t="str">
            <v>=</v>
          </cell>
          <cell r="D117">
            <v>8.5</v>
          </cell>
          <cell r="E117" t="str">
            <v>m.</v>
          </cell>
        </row>
        <row r="118">
          <cell r="B118" t="str">
            <v xml:space="preserve"> Thickness of approach slab</v>
          </cell>
          <cell r="C118" t="str">
            <v>=</v>
          </cell>
          <cell r="D118">
            <v>0.25</v>
          </cell>
          <cell r="E118" t="str">
            <v>m.</v>
          </cell>
        </row>
        <row r="119">
          <cell r="B119" t="str">
            <v>Number of girders in each span</v>
          </cell>
          <cell r="C119" t="str">
            <v>=</v>
          </cell>
          <cell r="D119">
            <v>4</v>
          </cell>
          <cell r="E119" t="str">
            <v>nos.</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of CA"/>
      <sheetName val="Detail of CA TC DC"/>
      <sheetName val="List of 607 wksp "/>
      <sheetName val="Ashraf Sb 2%"/>
      <sheetName val="L of Contr Recovery Fy-15-17"/>
      <sheetName val="List of Contr B&amp;R-1 New"/>
      <sheetName val="Projs PH Pre GE"/>
      <sheetName val="Projs PH-I GE"/>
      <sheetName val="Projs PH-I GE (2)"/>
      <sheetName val="List of Ordep"/>
      <sheetName val="List of 509 Wksp Proj"/>
      <sheetName val="List of 607"/>
      <sheetName val="List of Avn"/>
      <sheetName val="Detail of CA FOR G-SVS"/>
      <sheetName val="Soil Reports FY 2017-18"/>
      <sheetName val="Qadirabad"/>
      <sheetName val="List of Part A and B"/>
      <sheetName val="Super Style"/>
      <sheetName val="GE Sab CAMP Contracor List"/>
      <sheetName val="GE Sab CAMP Contracor List (2)"/>
      <sheetName val="Soil Reports FY 2018-19"/>
      <sheetName val="Contigency REport"/>
      <sheetName val="Detail of work Load 10 Yrs"/>
      <sheetName val="Detail of H-T Projects"/>
      <sheetName val="Provn of Data Accn"/>
      <sheetName val="Detail of Expense"/>
      <sheetName val="Detail of Test Report DI&amp;E 2019"/>
      <sheetName val="SCh B without Sch B"/>
      <sheetName val="Detail of CA (2)"/>
      <sheetName val="Detail of CA (3)"/>
      <sheetName val="Detail of CA (4)"/>
      <sheetName val="Specific Works Prog (2)"/>
      <sheetName val="Specific Works Prog (3)"/>
      <sheetName val="607 Wksp"/>
      <sheetName val="607 Wksp (2)"/>
      <sheetName val="Specific Works Prog (4)"/>
      <sheetName val="Detail of CA (5)"/>
      <sheetName val="Doors detail (2)"/>
      <sheetName val="Detail of CA (6)"/>
      <sheetName val="List of Ordep (2)"/>
      <sheetName val="Detail of CA (7)"/>
      <sheetName val="Detail of CA (8)"/>
      <sheetName val="ACE Office"/>
      <sheetName val="Detail of CA (9)"/>
      <sheetName val="Specific Works Prog (5)"/>
      <sheetName val="daily progress projs (2)"/>
      <sheetName val="LS Works 607 Wksp"/>
      <sheetName val="Detail of CA (10)"/>
      <sheetName val="MS Mikrab"/>
      <sheetName val="Detail H.No. 379-B"/>
      <sheetName val="List Secutity CA"/>
      <sheetName val="Detail of CA (11)"/>
      <sheetName val="Payment Detail"/>
      <sheetName val="Payment Detail (2)"/>
      <sheetName val="Detail of CA (12)"/>
      <sheetName val="Bal CDR 21-22"/>
      <sheetName val="Payment Detail (3)"/>
      <sheetName val="Asif"/>
      <sheetName val="Detail of CA (13)"/>
      <sheetName val="Doors detail"/>
      <sheetName val="daily progress projs (4)"/>
      <sheetName val="April"/>
      <sheetName val="MS Rana Con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E4">
            <v>1978931</v>
          </cell>
        </row>
      </sheetData>
      <sheetData sheetId="54"/>
      <sheetData sheetId="55"/>
      <sheetData sheetId="56"/>
      <sheetData sheetId="57"/>
      <sheetData sheetId="58"/>
      <sheetData sheetId="59"/>
      <sheetData sheetId="60"/>
      <sheetData sheetId="61"/>
      <sheetData sheetId="6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DDRESSES"/>
      <sheetName val="BOOK"/>
      <sheetName val="CALCULATION SHEET"/>
      <sheetName val="CALENDAR ANNUAL"/>
      <sheetName val="CALENDAR DESKTOP"/>
      <sheetName val="CASIO SHEET"/>
      <sheetName val="CASSETTE TITLE"/>
      <sheetName val="CD-Cover"/>
      <sheetName val="CD-Cover ii"/>
      <sheetName val="CHECKLIST"/>
      <sheetName val="CONVERSION FACTORS"/>
      <sheetName val="CONVERSION FACTORS (calc)"/>
      <sheetName val="DADS TELEPHONE Nos."/>
      <sheetName val="DIARY PAGE"/>
      <sheetName val="DOS Characters"/>
      <sheetName val="E-MAIL ADDRESSES"/>
      <sheetName val="FILE TITLES I"/>
      <sheetName val="FILE TITLES II"/>
      <sheetName val="FONT"/>
      <sheetName val="GBC - LOGO"/>
      <sheetName val="I CHING"/>
      <sheetName val="IMPORTANT HISTORICAL DATES"/>
      <sheetName val="IQ TEST"/>
      <sheetName val="LINED PAPER"/>
      <sheetName val="MATHEMAGICS"/>
      <sheetName val="MEMORY"/>
      <sheetName val="NATIONS OF THE WORLD"/>
      <sheetName val="OVERTIME"/>
      <sheetName val="PERPETUAL CALENDAR"/>
      <sheetName val="PERSONALIZED CARD"/>
      <sheetName val="PROJECT CALENDAR ACTUAL"/>
      <sheetName val="PROJECT CLAUSE 14"/>
      <sheetName val="PROJECT HOLIDAYS"/>
      <sheetName val="ROUGH PAGE"/>
      <sheetName val="TELEPHONE Nos"/>
      <sheetName val="TELEPHONE Nos ADD"/>
      <sheetName val="TELEPHONE PAD"/>
      <sheetName val="TROUBLE SHOOTING CHART"/>
      <sheetName val="UNIT CONVERTER"/>
      <sheetName val="UNITS"/>
      <sheetName val="WINDOWS SHORTCUTS"/>
      <sheetName val="WORDS"/>
    </sheetNames>
    <sheetDataSet>
      <sheetData sheetId="0"/>
      <sheetData sheetId="1"/>
      <sheetData sheetId="2"/>
      <sheetData sheetId="3"/>
      <sheetData sheetId="4" refreshError="1">
        <row r="14">
          <cell r="C14" t="str">
            <v>SUN</v>
          </cell>
          <cell r="D14" t="str">
            <v>MON</v>
          </cell>
          <cell r="E14" t="str">
            <v>TUE</v>
          </cell>
          <cell r="F14" t="str">
            <v>WED</v>
          </cell>
          <cell r="G14" t="str">
            <v>THU</v>
          </cell>
          <cell r="H14" t="str">
            <v>FRI</v>
          </cell>
          <cell r="I14" t="str">
            <v>SAT</v>
          </cell>
          <cell r="L14" t="str">
            <v>SUN</v>
          </cell>
          <cell r="M14" t="str">
            <v>MON</v>
          </cell>
          <cell r="N14" t="str">
            <v>TUE</v>
          </cell>
          <cell r="O14" t="str">
            <v>WED</v>
          </cell>
          <cell r="P14" t="str">
            <v>THU</v>
          </cell>
          <cell r="Q14" t="str">
            <v>FRI</v>
          </cell>
          <cell r="R14" t="str">
            <v>SAT</v>
          </cell>
          <cell r="U14" t="str">
            <v>SUN</v>
          </cell>
          <cell r="V14" t="str">
            <v>MON</v>
          </cell>
          <cell r="W14" t="str">
            <v>TUE</v>
          </cell>
          <cell r="X14" t="str">
            <v>WED</v>
          </cell>
          <cell r="Y14" t="str">
            <v>THU</v>
          </cell>
          <cell r="Z14" t="str">
            <v>FRI</v>
          </cell>
          <cell r="AA14" t="str">
            <v>SAT</v>
          </cell>
        </row>
        <row r="15">
          <cell r="C15">
            <v>0</v>
          </cell>
          <cell r="D15">
            <v>0</v>
          </cell>
          <cell r="E15">
            <v>1</v>
          </cell>
          <cell r="F15">
            <v>2</v>
          </cell>
          <cell r="G15">
            <v>3</v>
          </cell>
          <cell r="H15">
            <v>4</v>
          </cell>
          <cell r="I15">
            <v>5</v>
          </cell>
          <cell r="L15">
            <v>0</v>
          </cell>
          <cell r="M15">
            <v>0</v>
          </cell>
          <cell r="N15">
            <v>0</v>
          </cell>
          <cell r="O15">
            <v>0</v>
          </cell>
          <cell r="P15">
            <v>0</v>
          </cell>
          <cell r="Q15">
            <v>1</v>
          </cell>
          <cell r="R15">
            <v>2</v>
          </cell>
          <cell r="U15">
            <v>0</v>
          </cell>
          <cell r="V15">
            <v>0</v>
          </cell>
          <cell r="W15">
            <v>0</v>
          </cell>
          <cell r="X15">
            <v>0</v>
          </cell>
          <cell r="Y15">
            <v>0</v>
          </cell>
          <cell r="Z15">
            <v>1</v>
          </cell>
          <cell r="AA15">
            <v>2</v>
          </cell>
        </row>
        <row r="16">
          <cell r="C16">
            <v>6</v>
          </cell>
          <cell r="D16">
            <v>7</v>
          </cell>
          <cell r="E16">
            <v>8</v>
          </cell>
          <cell r="F16">
            <v>9</v>
          </cell>
          <cell r="G16">
            <v>10</v>
          </cell>
          <cell r="H16">
            <v>11</v>
          </cell>
          <cell r="I16">
            <v>12</v>
          </cell>
          <cell r="L16">
            <v>3</v>
          </cell>
          <cell r="M16">
            <v>4</v>
          </cell>
          <cell r="N16">
            <v>5</v>
          </cell>
          <cell r="O16">
            <v>6</v>
          </cell>
          <cell r="P16">
            <v>7</v>
          </cell>
          <cell r="Q16">
            <v>8</v>
          </cell>
          <cell r="R16">
            <v>9</v>
          </cell>
          <cell r="U16">
            <v>3</v>
          </cell>
          <cell r="V16">
            <v>4</v>
          </cell>
          <cell r="W16">
            <v>5</v>
          </cell>
          <cell r="X16">
            <v>6</v>
          </cell>
          <cell r="Y16">
            <v>7</v>
          </cell>
          <cell r="Z16">
            <v>8</v>
          </cell>
          <cell r="AA16">
            <v>9</v>
          </cell>
        </row>
        <row r="17">
          <cell r="C17">
            <v>13</v>
          </cell>
          <cell r="D17">
            <v>14</v>
          </cell>
          <cell r="E17">
            <v>15</v>
          </cell>
          <cell r="F17">
            <v>16</v>
          </cell>
          <cell r="G17">
            <v>17</v>
          </cell>
          <cell r="H17">
            <v>18</v>
          </cell>
          <cell r="I17">
            <v>19</v>
          </cell>
          <cell r="L17">
            <v>10</v>
          </cell>
          <cell r="M17">
            <v>11</v>
          </cell>
          <cell r="N17">
            <v>12</v>
          </cell>
          <cell r="O17">
            <v>13</v>
          </cell>
          <cell r="P17">
            <v>14</v>
          </cell>
          <cell r="Q17">
            <v>15</v>
          </cell>
          <cell r="R17">
            <v>16</v>
          </cell>
          <cell r="U17">
            <v>10</v>
          </cell>
          <cell r="V17">
            <v>11</v>
          </cell>
          <cell r="W17">
            <v>12</v>
          </cell>
          <cell r="X17">
            <v>13</v>
          </cell>
          <cell r="Y17">
            <v>14</v>
          </cell>
          <cell r="Z17">
            <v>15</v>
          </cell>
          <cell r="AA17">
            <v>16</v>
          </cell>
        </row>
        <row r="18">
          <cell r="C18">
            <v>20</v>
          </cell>
          <cell r="D18">
            <v>21</v>
          </cell>
          <cell r="E18">
            <v>22</v>
          </cell>
          <cell r="F18">
            <v>23</v>
          </cell>
          <cell r="G18">
            <v>24</v>
          </cell>
          <cell r="H18">
            <v>25</v>
          </cell>
          <cell r="I18">
            <v>26</v>
          </cell>
          <cell r="L18">
            <v>17</v>
          </cell>
          <cell r="M18">
            <v>18</v>
          </cell>
          <cell r="N18">
            <v>19</v>
          </cell>
          <cell r="O18">
            <v>20</v>
          </cell>
          <cell r="P18">
            <v>21</v>
          </cell>
          <cell r="Q18">
            <v>22</v>
          </cell>
          <cell r="R18">
            <v>23</v>
          </cell>
          <cell r="U18">
            <v>17</v>
          </cell>
          <cell r="V18">
            <v>18</v>
          </cell>
          <cell r="W18">
            <v>19</v>
          </cell>
          <cell r="X18">
            <v>20</v>
          </cell>
          <cell r="Y18">
            <v>21</v>
          </cell>
          <cell r="Z18">
            <v>22</v>
          </cell>
          <cell r="AA18">
            <v>23</v>
          </cell>
        </row>
        <row r="19">
          <cell r="C19">
            <v>27</v>
          </cell>
          <cell r="D19">
            <v>28</v>
          </cell>
          <cell r="E19">
            <v>29</v>
          </cell>
          <cell r="F19">
            <v>30</v>
          </cell>
          <cell r="G19">
            <v>31</v>
          </cell>
          <cell r="H19">
            <v>0</v>
          </cell>
          <cell r="I19">
            <v>0</v>
          </cell>
          <cell r="L19">
            <v>24</v>
          </cell>
          <cell r="M19">
            <v>25</v>
          </cell>
          <cell r="N19">
            <v>26</v>
          </cell>
          <cell r="O19">
            <v>27</v>
          </cell>
          <cell r="P19">
            <v>28</v>
          </cell>
          <cell r="Q19">
            <v>0</v>
          </cell>
          <cell r="R19">
            <v>0</v>
          </cell>
          <cell r="U19">
            <v>24</v>
          </cell>
          <cell r="V19">
            <v>25</v>
          </cell>
          <cell r="W19">
            <v>26</v>
          </cell>
          <cell r="X19">
            <v>27</v>
          </cell>
          <cell r="Y19">
            <v>28</v>
          </cell>
          <cell r="Z19">
            <v>29</v>
          </cell>
          <cell r="AA19">
            <v>30</v>
          </cell>
        </row>
        <row r="20">
          <cell r="C20">
            <v>0</v>
          </cell>
          <cell r="D20">
            <v>0</v>
          </cell>
          <cell r="E20">
            <v>0</v>
          </cell>
          <cell r="F20">
            <v>0</v>
          </cell>
          <cell r="G20">
            <v>0</v>
          </cell>
          <cell r="H20">
            <v>0</v>
          </cell>
          <cell r="I20">
            <v>0</v>
          </cell>
          <cell r="L20">
            <v>0</v>
          </cell>
          <cell r="M20">
            <v>0</v>
          </cell>
          <cell r="N20">
            <v>0</v>
          </cell>
          <cell r="O20">
            <v>0</v>
          </cell>
          <cell r="P20">
            <v>0</v>
          </cell>
          <cell r="Q20">
            <v>0</v>
          </cell>
          <cell r="R20">
            <v>0</v>
          </cell>
          <cell r="U20">
            <v>31</v>
          </cell>
          <cell r="V20">
            <v>0</v>
          </cell>
          <cell r="W20">
            <v>0</v>
          </cell>
          <cell r="X20">
            <v>0</v>
          </cell>
          <cell r="Y20">
            <v>0</v>
          </cell>
          <cell r="Z20">
            <v>0</v>
          </cell>
          <cell r="AA20">
            <v>0</v>
          </cell>
        </row>
        <row r="23">
          <cell r="C23" t="str">
            <v>SUN</v>
          </cell>
          <cell r="D23" t="str">
            <v>MON</v>
          </cell>
          <cell r="E23" t="str">
            <v>TUE</v>
          </cell>
          <cell r="F23" t="str">
            <v>WED</v>
          </cell>
          <cell r="G23" t="str">
            <v>THU</v>
          </cell>
          <cell r="H23" t="str">
            <v>FRI</v>
          </cell>
          <cell r="I23" t="str">
            <v>SAT</v>
          </cell>
          <cell r="L23" t="str">
            <v>SUN</v>
          </cell>
          <cell r="M23" t="str">
            <v>MON</v>
          </cell>
          <cell r="N23" t="str">
            <v>TUE</v>
          </cell>
          <cell r="O23" t="str">
            <v>WED</v>
          </cell>
          <cell r="P23" t="str">
            <v>THU</v>
          </cell>
          <cell r="Q23" t="str">
            <v>FRI</v>
          </cell>
          <cell r="R23" t="str">
            <v>SAT</v>
          </cell>
          <cell r="U23" t="str">
            <v>SUN</v>
          </cell>
          <cell r="V23" t="str">
            <v>MON</v>
          </cell>
          <cell r="W23" t="str">
            <v>TUE</v>
          </cell>
          <cell r="X23" t="str">
            <v>WED</v>
          </cell>
          <cell r="Y23" t="str">
            <v>THU</v>
          </cell>
          <cell r="Z23" t="str">
            <v>FRI</v>
          </cell>
          <cell r="AA23" t="str">
            <v>SAT</v>
          </cell>
        </row>
        <row r="24">
          <cell r="C24">
            <v>0</v>
          </cell>
          <cell r="D24">
            <v>1</v>
          </cell>
          <cell r="E24">
            <v>2</v>
          </cell>
          <cell r="F24">
            <v>3</v>
          </cell>
          <cell r="G24">
            <v>4</v>
          </cell>
          <cell r="H24">
            <v>5</v>
          </cell>
          <cell r="I24">
            <v>6</v>
          </cell>
          <cell r="L24">
            <v>0</v>
          </cell>
          <cell r="M24">
            <v>0</v>
          </cell>
          <cell r="N24">
            <v>0</v>
          </cell>
          <cell r="O24">
            <v>1</v>
          </cell>
          <cell r="P24">
            <v>2</v>
          </cell>
          <cell r="Q24">
            <v>3</v>
          </cell>
          <cell r="R24">
            <v>4</v>
          </cell>
          <cell r="U24">
            <v>0</v>
          </cell>
          <cell r="V24">
            <v>0</v>
          </cell>
          <cell r="W24">
            <v>0</v>
          </cell>
          <cell r="X24">
            <v>0</v>
          </cell>
          <cell r="Y24">
            <v>0</v>
          </cell>
          <cell r="Z24">
            <v>0</v>
          </cell>
          <cell r="AA24">
            <v>1</v>
          </cell>
        </row>
        <row r="25">
          <cell r="C25">
            <v>7</v>
          </cell>
          <cell r="D25">
            <v>8</v>
          </cell>
          <cell r="E25">
            <v>9</v>
          </cell>
          <cell r="F25">
            <v>10</v>
          </cell>
          <cell r="G25">
            <v>11</v>
          </cell>
          <cell r="H25">
            <v>12</v>
          </cell>
          <cell r="I25">
            <v>13</v>
          </cell>
          <cell r="L25">
            <v>5</v>
          </cell>
          <cell r="M25">
            <v>6</v>
          </cell>
          <cell r="N25">
            <v>7</v>
          </cell>
          <cell r="O25">
            <v>8</v>
          </cell>
          <cell r="P25">
            <v>9</v>
          </cell>
          <cell r="Q25">
            <v>10</v>
          </cell>
          <cell r="R25">
            <v>11</v>
          </cell>
          <cell r="U25">
            <v>2</v>
          </cell>
          <cell r="V25">
            <v>3</v>
          </cell>
          <cell r="W25">
            <v>4</v>
          </cell>
          <cell r="X25">
            <v>5</v>
          </cell>
          <cell r="Y25">
            <v>6</v>
          </cell>
          <cell r="Z25">
            <v>7</v>
          </cell>
          <cell r="AA25">
            <v>8</v>
          </cell>
        </row>
        <row r="26">
          <cell r="C26">
            <v>14</v>
          </cell>
          <cell r="D26">
            <v>15</v>
          </cell>
          <cell r="E26">
            <v>16</v>
          </cell>
          <cell r="F26">
            <v>17</v>
          </cell>
          <cell r="G26">
            <v>18</v>
          </cell>
          <cell r="H26">
            <v>19</v>
          </cell>
          <cell r="I26">
            <v>20</v>
          </cell>
          <cell r="L26">
            <v>12</v>
          </cell>
          <cell r="M26">
            <v>13</v>
          </cell>
          <cell r="N26">
            <v>14</v>
          </cell>
          <cell r="O26">
            <v>15</v>
          </cell>
          <cell r="P26">
            <v>16</v>
          </cell>
          <cell r="Q26">
            <v>17</v>
          </cell>
          <cell r="R26">
            <v>18</v>
          </cell>
          <cell r="U26">
            <v>9</v>
          </cell>
          <cell r="V26">
            <v>10</v>
          </cell>
          <cell r="W26">
            <v>11</v>
          </cell>
          <cell r="X26">
            <v>12</v>
          </cell>
          <cell r="Y26">
            <v>13</v>
          </cell>
          <cell r="Z26">
            <v>14</v>
          </cell>
          <cell r="AA26">
            <v>15</v>
          </cell>
        </row>
        <row r="27">
          <cell r="C27">
            <v>21</v>
          </cell>
          <cell r="D27">
            <v>22</v>
          </cell>
          <cell r="E27">
            <v>23</v>
          </cell>
          <cell r="F27">
            <v>24</v>
          </cell>
          <cell r="G27">
            <v>25</v>
          </cell>
          <cell r="H27">
            <v>26</v>
          </cell>
          <cell r="I27">
            <v>27</v>
          </cell>
          <cell r="L27">
            <v>19</v>
          </cell>
          <cell r="M27">
            <v>20</v>
          </cell>
          <cell r="N27">
            <v>21</v>
          </cell>
          <cell r="O27">
            <v>22</v>
          </cell>
          <cell r="P27">
            <v>23</v>
          </cell>
          <cell r="Q27">
            <v>24</v>
          </cell>
          <cell r="R27">
            <v>25</v>
          </cell>
          <cell r="U27">
            <v>16</v>
          </cell>
          <cell r="V27">
            <v>17</v>
          </cell>
          <cell r="W27">
            <v>18</v>
          </cell>
          <cell r="X27">
            <v>19</v>
          </cell>
          <cell r="Y27">
            <v>20</v>
          </cell>
          <cell r="Z27">
            <v>21</v>
          </cell>
          <cell r="AA27">
            <v>22</v>
          </cell>
        </row>
        <row r="28">
          <cell r="C28">
            <v>28</v>
          </cell>
          <cell r="D28">
            <v>29</v>
          </cell>
          <cell r="E28">
            <v>30</v>
          </cell>
          <cell r="F28">
            <v>0</v>
          </cell>
          <cell r="G28">
            <v>0</v>
          </cell>
          <cell r="H28">
            <v>0</v>
          </cell>
          <cell r="I28">
            <v>0</v>
          </cell>
          <cell r="L28">
            <v>26</v>
          </cell>
          <cell r="M28">
            <v>27</v>
          </cell>
          <cell r="N28">
            <v>28</v>
          </cell>
          <cell r="O28">
            <v>29</v>
          </cell>
          <cell r="P28">
            <v>30</v>
          </cell>
          <cell r="Q28">
            <v>31</v>
          </cell>
          <cell r="R28">
            <v>0</v>
          </cell>
          <cell r="U28">
            <v>23</v>
          </cell>
          <cell r="V28">
            <v>24</v>
          </cell>
          <cell r="W28">
            <v>25</v>
          </cell>
          <cell r="X28">
            <v>26</v>
          </cell>
          <cell r="Y28">
            <v>27</v>
          </cell>
          <cell r="Z28">
            <v>28</v>
          </cell>
          <cell r="AA28">
            <v>29</v>
          </cell>
        </row>
        <row r="29">
          <cell r="C29">
            <v>0</v>
          </cell>
          <cell r="D29">
            <v>0</v>
          </cell>
          <cell r="E29">
            <v>0</v>
          </cell>
          <cell r="F29">
            <v>0</v>
          </cell>
          <cell r="G29">
            <v>0</v>
          </cell>
          <cell r="H29">
            <v>0</v>
          </cell>
          <cell r="I29">
            <v>0</v>
          </cell>
          <cell r="L29">
            <v>0</v>
          </cell>
          <cell r="M29">
            <v>0</v>
          </cell>
          <cell r="N29">
            <v>0</v>
          </cell>
          <cell r="O29">
            <v>0</v>
          </cell>
          <cell r="P29">
            <v>0</v>
          </cell>
          <cell r="Q29">
            <v>0</v>
          </cell>
          <cell r="R29">
            <v>0</v>
          </cell>
          <cell r="U29">
            <v>30</v>
          </cell>
          <cell r="V29">
            <v>0</v>
          </cell>
          <cell r="W29">
            <v>0</v>
          </cell>
          <cell r="X29">
            <v>0</v>
          </cell>
          <cell r="Y29">
            <v>0</v>
          </cell>
          <cell r="Z29">
            <v>0</v>
          </cell>
          <cell r="AA29">
            <v>0</v>
          </cell>
        </row>
        <row r="32">
          <cell r="C32" t="str">
            <v>SUN</v>
          </cell>
          <cell r="D32" t="str">
            <v>MON</v>
          </cell>
          <cell r="E32" t="str">
            <v>TUE</v>
          </cell>
          <cell r="F32" t="str">
            <v>WED</v>
          </cell>
          <cell r="G32" t="str">
            <v>THU</v>
          </cell>
          <cell r="H32" t="str">
            <v>FRI</v>
          </cell>
          <cell r="I32" t="str">
            <v>SAT</v>
          </cell>
          <cell r="L32" t="str">
            <v>SUN</v>
          </cell>
          <cell r="M32" t="str">
            <v>MON</v>
          </cell>
          <cell r="N32" t="str">
            <v>TUE</v>
          </cell>
          <cell r="O32" t="str">
            <v>WED</v>
          </cell>
          <cell r="P32" t="str">
            <v>THU</v>
          </cell>
          <cell r="Q32" t="str">
            <v>FRI</v>
          </cell>
          <cell r="R32" t="str">
            <v>SAT</v>
          </cell>
          <cell r="U32" t="str">
            <v>SUN</v>
          </cell>
          <cell r="V32" t="str">
            <v>MON</v>
          </cell>
          <cell r="W32" t="str">
            <v>TUE</v>
          </cell>
          <cell r="X32" t="str">
            <v>WED</v>
          </cell>
          <cell r="Y32" t="str">
            <v>THU</v>
          </cell>
          <cell r="Z32" t="str">
            <v>FRI</v>
          </cell>
          <cell r="AA32" t="str">
            <v>SAT</v>
          </cell>
        </row>
        <row r="33">
          <cell r="C33">
            <v>0</v>
          </cell>
          <cell r="D33">
            <v>1</v>
          </cell>
          <cell r="E33">
            <v>2</v>
          </cell>
          <cell r="F33">
            <v>3</v>
          </cell>
          <cell r="G33">
            <v>4</v>
          </cell>
          <cell r="H33">
            <v>5</v>
          </cell>
          <cell r="I33">
            <v>6</v>
          </cell>
          <cell r="L33">
            <v>0</v>
          </cell>
          <cell r="M33">
            <v>0</v>
          </cell>
          <cell r="N33">
            <v>0</v>
          </cell>
          <cell r="O33">
            <v>0</v>
          </cell>
          <cell r="P33">
            <v>1</v>
          </cell>
          <cell r="Q33">
            <v>2</v>
          </cell>
          <cell r="R33">
            <v>3</v>
          </cell>
          <cell r="U33">
            <v>1</v>
          </cell>
          <cell r="V33">
            <v>2</v>
          </cell>
          <cell r="W33">
            <v>3</v>
          </cell>
          <cell r="X33">
            <v>4</v>
          </cell>
          <cell r="Y33">
            <v>5</v>
          </cell>
          <cell r="Z33">
            <v>6</v>
          </cell>
          <cell r="AA33">
            <v>7</v>
          </cell>
        </row>
        <row r="34">
          <cell r="C34">
            <v>7</v>
          </cell>
          <cell r="D34">
            <v>8</v>
          </cell>
          <cell r="E34">
            <v>9</v>
          </cell>
          <cell r="F34">
            <v>10</v>
          </cell>
          <cell r="G34">
            <v>11</v>
          </cell>
          <cell r="H34">
            <v>12</v>
          </cell>
          <cell r="I34">
            <v>13</v>
          </cell>
          <cell r="L34">
            <v>4</v>
          </cell>
          <cell r="M34">
            <v>5</v>
          </cell>
          <cell r="N34">
            <v>6</v>
          </cell>
          <cell r="O34">
            <v>7</v>
          </cell>
          <cell r="P34">
            <v>8</v>
          </cell>
          <cell r="Q34">
            <v>9</v>
          </cell>
          <cell r="R34">
            <v>10</v>
          </cell>
          <cell r="U34">
            <v>8</v>
          </cell>
          <cell r="V34">
            <v>9</v>
          </cell>
          <cell r="W34">
            <v>10</v>
          </cell>
          <cell r="X34">
            <v>11</v>
          </cell>
          <cell r="Y34">
            <v>12</v>
          </cell>
          <cell r="Z34">
            <v>13</v>
          </cell>
          <cell r="AA34">
            <v>14</v>
          </cell>
        </row>
        <row r="35">
          <cell r="C35">
            <v>14</v>
          </cell>
          <cell r="D35">
            <v>15</v>
          </cell>
          <cell r="E35">
            <v>16</v>
          </cell>
          <cell r="F35">
            <v>17</v>
          </cell>
          <cell r="G35">
            <v>18</v>
          </cell>
          <cell r="H35">
            <v>19</v>
          </cell>
          <cell r="I35">
            <v>20</v>
          </cell>
          <cell r="L35">
            <v>11</v>
          </cell>
          <cell r="M35">
            <v>12</v>
          </cell>
          <cell r="N35">
            <v>13</v>
          </cell>
          <cell r="O35">
            <v>14</v>
          </cell>
          <cell r="P35">
            <v>15</v>
          </cell>
          <cell r="Q35">
            <v>16</v>
          </cell>
          <cell r="R35">
            <v>17</v>
          </cell>
          <cell r="U35">
            <v>15</v>
          </cell>
          <cell r="V35">
            <v>16</v>
          </cell>
          <cell r="W35">
            <v>17</v>
          </cell>
          <cell r="X35">
            <v>18</v>
          </cell>
          <cell r="Y35">
            <v>19</v>
          </cell>
          <cell r="Z35">
            <v>20</v>
          </cell>
          <cell r="AA35">
            <v>21</v>
          </cell>
        </row>
        <row r="36">
          <cell r="C36">
            <v>21</v>
          </cell>
          <cell r="D36">
            <v>22</v>
          </cell>
          <cell r="E36">
            <v>23</v>
          </cell>
          <cell r="F36">
            <v>24</v>
          </cell>
          <cell r="G36">
            <v>25</v>
          </cell>
          <cell r="H36">
            <v>26</v>
          </cell>
          <cell r="I36">
            <v>27</v>
          </cell>
          <cell r="L36">
            <v>18</v>
          </cell>
          <cell r="M36">
            <v>19</v>
          </cell>
          <cell r="N36">
            <v>20</v>
          </cell>
          <cell r="O36">
            <v>21</v>
          </cell>
          <cell r="P36">
            <v>22</v>
          </cell>
          <cell r="Q36">
            <v>23</v>
          </cell>
          <cell r="R36">
            <v>24</v>
          </cell>
          <cell r="U36">
            <v>22</v>
          </cell>
          <cell r="V36">
            <v>23</v>
          </cell>
          <cell r="W36">
            <v>24</v>
          </cell>
          <cell r="X36">
            <v>25</v>
          </cell>
          <cell r="Y36">
            <v>26</v>
          </cell>
          <cell r="Z36">
            <v>27</v>
          </cell>
          <cell r="AA36">
            <v>28</v>
          </cell>
        </row>
        <row r="37">
          <cell r="C37">
            <v>28</v>
          </cell>
          <cell r="D37">
            <v>29</v>
          </cell>
          <cell r="E37">
            <v>30</v>
          </cell>
          <cell r="F37">
            <v>31</v>
          </cell>
          <cell r="G37">
            <v>0</v>
          </cell>
          <cell r="H37">
            <v>0</v>
          </cell>
          <cell r="I37">
            <v>0</v>
          </cell>
          <cell r="L37">
            <v>25</v>
          </cell>
          <cell r="M37">
            <v>26</v>
          </cell>
          <cell r="N37">
            <v>27</v>
          </cell>
          <cell r="O37">
            <v>28</v>
          </cell>
          <cell r="P37">
            <v>29</v>
          </cell>
          <cell r="Q37">
            <v>30</v>
          </cell>
          <cell r="R37">
            <v>31</v>
          </cell>
          <cell r="U37">
            <v>29</v>
          </cell>
          <cell r="V37">
            <v>30</v>
          </cell>
          <cell r="W37">
            <v>0</v>
          </cell>
          <cell r="X37">
            <v>0</v>
          </cell>
          <cell r="Y37">
            <v>0</v>
          </cell>
          <cell r="Z37">
            <v>0</v>
          </cell>
          <cell r="AA37">
            <v>0</v>
          </cell>
        </row>
        <row r="38">
          <cell r="C38">
            <v>0</v>
          </cell>
          <cell r="D38">
            <v>0</v>
          </cell>
          <cell r="E38">
            <v>0</v>
          </cell>
          <cell r="F38">
            <v>0</v>
          </cell>
          <cell r="G38">
            <v>0</v>
          </cell>
          <cell r="H38">
            <v>0</v>
          </cell>
          <cell r="I38">
            <v>0</v>
          </cell>
          <cell r="L38">
            <v>0</v>
          </cell>
          <cell r="M38">
            <v>0</v>
          </cell>
          <cell r="N38">
            <v>0</v>
          </cell>
          <cell r="O38">
            <v>0</v>
          </cell>
          <cell r="P38">
            <v>0</v>
          </cell>
          <cell r="Q38">
            <v>0</v>
          </cell>
          <cell r="R38">
            <v>0</v>
          </cell>
          <cell r="U38">
            <v>0</v>
          </cell>
          <cell r="V38">
            <v>0</v>
          </cell>
          <cell r="W38">
            <v>0</v>
          </cell>
          <cell r="X38">
            <v>0</v>
          </cell>
          <cell r="Y38">
            <v>0</v>
          </cell>
          <cell r="Z38">
            <v>0</v>
          </cell>
          <cell r="AA38">
            <v>0</v>
          </cell>
        </row>
        <row r="41">
          <cell r="C41" t="str">
            <v>SUN</v>
          </cell>
          <cell r="D41" t="str">
            <v>MON</v>
          </cell>
          <cell r="E41" t="str">
            <v>TUE</v>
          </cell>
          <cell r="F41" t="str">
            <v>WED</v>
          </cell>
          <cell r="G41" t="str">
            <v>THU</v>
          </cell>
          <cell r="H41" t="str">
            <v>FRI</v>
          </cell>
          <cell r="I41" t="str">
            <v>SAT</v>
          </cell>
          <cell r="L41" t="str">
            <v>SUN</v>
          </cell>
          <cell r="M41" t="str">
            <v>MON</v>
          </cell>
          <cell r="N41" t="str">
            <v>TUE</v>
          </cell>
          <cell r="O41" t="str">
            <v>WED</v>
          </cell>
          <cell r="P41" t="str">
            <v>THU</v>
          </cell>
          <cell r="Q41" t="str">
            <v>FRI</v>
          </cell>
          <cell r="R41" t="str">
            <v>SAT</v>
          </cell>
          <cell r="U41" t="str">
            <v>SUN</v>
          </cell>
          <cell r="V41" t="str">
            <v>MON</v>
          </cell>
          <cell r="W41" t="str">
            <v>TUE</v>
          </cell>
          <cell r="X41" t="str">
            <v>WED</v>
          </cell>
          <cell r="Y41" t="str">
            <v>THU</v>
          </cell>
          <cell r="Z41" t="str">
            <v>FRI</v>
          </cell>
          <cell r="AA41" t="str">
            <v>SAT</v>
          </cell>
        </row>
        <row r="42">
          <cell r="C42">
            <v>0</v>
          </cell>
          <cell r="D42">
            <v>0</v>
          </cell>
          <cell r="E42">
            <v>1</v>
          </cell>
          <cell r="F42">
            <v>2</v>
          </cell>
          <cell r="G42">
            <v>3</v>
          </cell>
          <cell r="H42">
            <v>4</v>
          </cell>
          <cell r="I42">
            <v>5</v>
          </cell>
          <cell r="L42">
            <v>0</v>
          </cell>
          <cell r="M42">
            <v>0</v>
          </cell>
          <cell r="N42">
            <v>0</v>
          </cell>
          <cell r="O42">
            <v>0</v>
          </cell>
          <cell r="P42">
            <v>0</v>
          </cell>
          <cell r="Q42">
            <v>1</v>
          </cell>
          <cell r="R42">
            <v>2</v>
          </cell>
          <cell r="U42">
            <v>1</v>
          </cell>
          <cell r="V42">
            <v>2</v>
          </cell>
          <cell r="W42">
            <v>3</v>
          </cell>
          <cell r="X42">
            <v>4</v>
          </cell>
          <cell r="Y42">
            <v>5</v>
          </cell>
          <cell r="Z42">
            <v>6</v>
          </cell>
          <cell r="AA42">
            <v>7</v>
          </cell>
        </row>
        <row r="43">
          <cell r="C43">
            <v>6</v>
          </cell>
          <cell r="D43">
            <v>7</v>
          </cell>
          <cell r="E43">
            <v>8</v>
          </cell>
          <cell r="F43">
            <v>9</v>
          </cell>
          <cell r="G43">
            <v>10</v>
          </cell>
          <cell r="H43">
            <v>11</v>
          </cell>
          <cell r="I43">
            <v>12</v>
          </cell>
          <cell r="L43">
            <v>3</v>
          </cell>
          <cell r="M43">
            <v>4</v>
          </cell>
          <cell r="N43">
            <v>5</v>
          </cell>
          <cell r="O43">
            <v>6</v>
          </cell>
          <cell r="P43">
            <v>7</v>
          </cell>
          <cell r="Q43">
            <v>8</v>
          </cell>
          <cell r="R43">
            <v>9</v>
          </cell>
          <cell r="U43">
            <v>8</v>
          </cell>
          <cell r="V43">
            <v>9</v>
          </cell>
          <cell r="W43">
            <v>10</v>
          </cell>
          <cell r="X43">
            <v>11</v>
          </cell>
          <cell r="Y43">
            <v>12</v>
          </cell>
          <cell r="Z43">
            <v>13</v>
          </cell>
          <cell r="AA43">
            <v>14</v>
          </cell>
        </row>
        <row r="44">
          <cell r="C44">
            <v>13</v>
          </cell>
          <cell r="D44">
            <v>14</v>
          </cell>
          <cell r="E44">
            <v>15</v>
          </cell>
          <cell r="F44">
            <v>16</v>
          </cell>
          <cell r="G44">
            <v>17</v>
          </cell>
          <cell r="H44">
            <v>18</v>
          </cell>
          <cell r="I44">
            <v>19</v>
          </cell>
          <cell r="L44">
            <v>10</v>
          </cell>
          <cell r="M44">
            <v>11</v>
          </cell>
          <cell r="N44">
            <v>12</v>
          </cell>
          <cell r="O44">
            <v>13</v>
          </cell>
          <cell r="P44">
            <v>14</v>
          </cell>
          <cell r="Q44">
            <v>15</v>
          </cell>
          <cell r="R44">
            <v>16</v>
          </cell>
          <cell r="U44">
            <v>15</v>
          </cell>
          <cell r="V44">
            <v>16</v>
          </cell>
          <cell r="W44">
            <v>17</v>
          </cell>
          <cell r="X44">
            <v>18</v>
          </cell>
          <cell r="Y44">
            <v>19</v>
          </cell>
          <cell r="Z44">
            <v>20</v>
          </cell>
          <cell r="AA44">
            <v>21</v>
          </cell>
        </row>
        <row r="45">
          <cell r="C45">
            <v>20</v>
          </cell>
          <cell r="D45">
            <v>21</v>
          </cell>
          <cell r="E45">
            <v>22</v>
          </cell>
          <cell r="F45">
            <v>23</v>
          </cell>
          <cell r="G45">
            <v>24</v>
          </cell>
          <cell r="H45">
            <v>25</v>
          </cell>
          <cell r="I45">
            <v>26</v>
          </cell>
          <cell r="L45">
            <v>17</v>
          </cell>
          <cell r="M45">
            <v>18</v>
          </cell>
          <cell r="N45">
            <v>19</v>
          </cell>
          <cell r="O45">
            <v>20</v>
          </cell>
          <cell r="P45">
            <v>21</v>
          </cell>
          <cell r="Q45">
            <v>22</v>
          </cell>
          <cell r="R45">
            <v>23</v>
          </cell>
          <cell r="U45">
            <v>22</v>
          </cell>
          <cell r="V45">
            <v>23</v>
          </cell>
          <cell r="W45">
            <v>24</v>
          </cell>
          <cell r="X45">
            <v>25</v>
          </cell>
          <cell r="Y45">
            <v>26</v>
          </cell>
          <cell r="Z45">
            <v>27</v>
          </cell>
          <cell r="AA45">
            <v>28</v>
          </cell>
        </row>
        <row r="46">
          <cell r="C46">
            <v>27</v>
          </cell>
          <cell r="D46">
            <v>28</v>
          </cell>
          <cell r="E46">
            <v>29</v>
          </cell>
          <cell r="F46">
            <v>30</v>
          </cell>
          <cell r="G46">
            <v>31</v>
          </cell>
          <cell r="H46">
            <v>0</v>
          </cell>
          <cell r="I46">
            <v>0</v>
          </cell>
          <cell r="L46">
            <v>24</v>
          </cell>
          <cell r="M46">
            <v>25</v>
          </cell>
          <cell r="N46">
            <v>26</v>
          </cell>
          <cell r="O46">
            <v>27</v>
          </cell>
          <cell r="P46">
            <v>28</v>
          </cell>
          <cell r="Q46">
            <v>29</v>
          </cell>
          <cell r="R46">
            <v>30</v>
          </cell>
          <cell r="U46">
            <v>29</v>
          </cell>
          <cell r="V46">
            <v>30</v>
          </cell>
          <cell r="W46">
            <v>31</v>
          </cell>
          <cell r="X46">
            <v>0</v>
          </cell>
          <cell r="Y46">
            <v>0</v>
          </cell>
          <cell r="Z46">
            <v>0</v>
          </cell>
          <cell r="AA46">
            <v>0</v>
          </cell>
        </row>
        <row r="47">
          <cell r="C47">
            <v>0</v>
          </cell>
          <cell r="D47">
            <v>0</v>
          </cell>
          <cell r="E47">
            <v>0</v>
          </cell>
          <cell r="F47">
            <v>0</v>
          </cell>
          <cell r="G47">
            <v>0</v>
          </cell>
          <cell r="H47">
            <v>0</v>
          </cell>
          <cell r="I47">
            <v>0</v>
          </cell>
          <cell r="L47">
            <v>0</v>
          </cell>
          <cell r="M47">
            <v>0</v>
          </cell>
          <cell r="N47">
            <v>0</v>
          </cell>
          <cell r="O47">
            <v>0</v>
          </cell>
          <cell r="P47">
            <v>0</v>
          </cell>
          <cell r="Q47">
            <v>0</v>
          </cell>
          <cell r="R47">
            <v>0</v>
          </cell>
          <cell r="U47">
            <v>0</v>
          </cell>
          <cell r="V47">
            <v>0</v>
          </cell>
          <cell r="W47">
            <v>0</v>
          </cell>
          <cell r="X47">
            <v>0</v>
          </cell>
          <cell r="Y47">
            <v>0</v>
          </cell>
          <cell r="Z47">
            <v>0</v>
          </cell>
          <cell r="AA4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DDRESSES"/>
      <sheetName val="BOOK"/>
      <sheetName val="CALCULATION SHEET"/>
      <sheetName val="CALENDAR ANNUAL"/>
      <sheetName val="CALENDAR DESKTOP"/>
      <sheetName val="CASIO SHEET"/>
      <sheetName val="CASSETTE TITLE"/>
      <sheetName val="CD-Cover"/>
      <sheetName val="CD-Cover ii"/>
      <sheetName val="CHECKLIST"/>
      <sheetName val="CONVERSION FACTORS"/>
      <sheetName val="CONVERSION FACTORS (calc)"/>
      <sheetName val="DADS TELEPHONE Nos."/>
      <sheetName val="DIARY PAGE"/>
      <sheetName val="DOS Characters"/>
      <sheetName val="E-MAIL ADDRESSES"/>
      <sheetName val="FILE TITLES I"/>
      <sheetName val="FILE TITLES II"/>
      <sheetName val="FONT"/>
      <sheetName val="GBC - LOGO"/>
      <sheetName val="I CHING"/>
      <sheetName val="IMPORTANT HISTORICAL DATES"/>
      <sheetName val="IQ TEST"/>
      <sheetName val="LINED PAPER"/>
      <sheetName val="MATHEMAGICS"/>
      <sheetName val="MEMORY"/>
      <sheetName val="NATIONS OF THE WORLD"/>
      <sheetName val="OVERTIME"/>
      <sheetName val="PERPETUAL CALENDAR"/>
      <sheetName val="PERSONALIZED CARD"/>
      <sheetName val="PROJECT CALENDAR ACTUAL"/>
      <sheetName val="PROJECT CLAUSE 14"/>
      <sheetName val="PROJECT HOLIDAYS"/>
      <sheetName val="ROUGH PAGE"/>
      <sheetName val="TELEPHONE Nos"/>
      <sheetName val="TELEPHONE Nos ADD"/>
      <sheetName val="TELEPHONE PAD"/>
      <sheetName val="TROUBLE SHOOTING CHART"/>
      <sheetName val="UNIT CONVERTER"/>
      <sheetName val="UNITS"/>
      <sheetName val="WINDOWS SHORTCUTS"/>
      <sheetName val="WORDS"/>
    </sheetNames>
    <sheetDataSet>
      <sheetData sheetId="0" refreshError="1"/>
      <sheetData sheetId="1" refreshError="1"/>
      <sheetData sheetId="2" refreshError="1"/>
      <sheetData sheetId="3" refreshError="1"/>
      <sheetData sheetId="4" refreshError="1">
        <row r="14">
          <cell r="C14" t="str">
            <v>SUN</v>
          </cell>
          <cell r="D14" t="str">
            <v>MON</v>
          </cell>
          <cell r="E14" t="str">
            <v>TUE</v>
          </cell>
          <cell r="F14" t="str">
            <v>WED</v>
          </cell>
          <cell r="G14" t="str">
            <v>THU</v>
          </cell>
          <cell r="H14" t="str">
            <v>FRI</v>
          </cell>
          <cell r="I14" t="str">
            <v>SAT</v>
          </cell>
          <cell r="L14" t="str">
            <v>SUN</v>
          </cell>
          <cell r="M14" t="str">
            <v>MON</v>
          </cell>
          <cell r="N14" t="str">
            <v>TUE</v>
          </cell>
          <cell r="O14" t="str">
            <v>WED</v>
          </cell>
          <cell r="P14" t="str">
            <v>THU</v>
          </cell>
          <cell r="Q14" t="str">
            <v>FRI</v>
          </cell>
          <cell r="R14" t="str">
            <v>SAT</v>
          </cell>
          <cell r="U14" t="str">
            <v>SUN</v>
          </cell>
          <cell r="V14" t="str">
            <v>MON</v>
          </cell>
          <cell r="W14" t="str">
            <v>TUE</v>
          </cell>
          <cell r="X14" t="str">
            <v>WED</v>
          </cell>
          <cell r="Y14" t="str">
            <v>THU</v>
          </cell>
          <cell r="Z14" t="str">
            <v>FRI</v>
          </cell>
          <cell r="AA14" t="str">
            <v>SAT</v>
          </cell>
        </row>
        <row r="15">
          <cell r="C15">
            <v>0</v>
          </cell>
          <cell r="D15">
            <v>0</v>
          </cell>
          <cell r="E15">
            <v>1</v>
          </cell>
          <cell r="F15">
            <v>2</v>
          </cell>
          <cell r="G15">
            <v>3</v>
          </cell>
          <cell r="H15">
            <v>4</v>
          </cell>
          <cell r="I15">
            <v>5</v>
          </cell>
          <cell r="L15">
            <v>0</v>
          </cell>
          <cell r="M15">
            <v>0</v>
          </cell>
          <cell r="N15">
            <v>0</v>
          </cell>
          <cell r="O15">
            <v>0</v>
          </cell>
          <cell r="P15">
            <v>0</v>
          </cell>
          <cell r="Q15">
            <v>1</v>
          </cell>
          <cell r="R15">
            <v>2</v>
          </cell>
          <cell r="U15">
            <v>0</v>
          </cell>
          <cell r="V15">
            <v>0</v>
          </cell>
          <cell r="W15">
            <v>0</v>
          </cell>
          <cell r="X15">
            <v>0</v>
          </cell>
          <cell r="Y15">
            <v>0</v>
          </cell>
          <cell r="Z15">
            <v>1</v>
          </cell>
          <cell r="AA15">
            <v>2</v>
          </cell>
        </row>
        <row r="16">
          <cell r="C16">
            <v>6</v>
          </cell>
          <cell r="D16">
            <v>7</v>
          </cell>
          <cell r="E16">
            <v>8</v>
          </cell>
          <cell r="F16">
            <v>9</v>
          </cell>
          <cell r="G16">
            <v>10</v>
          </cell>
          <cell r="H16">
            <v>11</v>
          </cell>
          <cell r="I16">
            <v>12</v>
          </cell>
          <cell r="L16">
            <v>3</v>
          </cell>
          <cell r="M16">
            <v>4</v>
          </cell>
          <cell r="N16">
            <v>5</v>
          </cell>
          <cell r="O16">
            <v>6</v>
          </cell>
          <cell r="P16">
            <v>7</v>
          </cell>
          <cell r="Q16">
            <v>8</v>
          </cell>
          <cell r="R16">
            <v>9</v>
          </cell>
          <cell r="U16">
            <v>3</v>
          </cell>
          <cell r="V16">
            <v>4</v>
          </cell>
          <cell r="W16">
            <v>5</v>
          </cell>
          <cell r="X16">
            <v>6</v>
          </cell>
          <cell r="Y16">
            <v>7</v>
          </cell>
          <cell r="Z16">
            <v>8</v>
          </cell>
          <cell r="AA16">
            <v>9</v>
          </cell>
        </row>
        <row r="17">
          <cell r="C17">
            <v>13</v>
          </cell>
          <cell r="D17">
            <v>14</v>
          </cell>
          <cell r="E17">
            <v>15</v>
          </cell>
          <cell r="F17">
            <v>16</v>
          </cell>
          <cell r="G17">
            <v>17</v>
          </cell>
          <cell r="H17">
            <v>18</v>
          </cell>
          <cell r="I17">
            <v>19</v>
          </cell>
          <cell r="L17">
            <v>10</v>
          </cell>
          <cell r="M17">
            <v>11</v>
          </cell>
          <cell r="N17">
            <v>12</v>
          </cell>
          <cell r="O17">
            <v>13</v>
          </cell>
          <cell r="P17">
            <v>14</v>
          </cell>
          <cell r="Q17">
            <v>15</v>
          </cell>
          <cell r="R17">
            <v>16</v>
          </cell>
          <cell r="U17">
            <v>10</v>
          </cell>
          <cell r="V17">
            <v>11</v>
          </cell>
          <cell r="W17">
            <v>12</v>
          </cell>
          <cell r="X17">
            <v>13</v>
          </cell>
          <cell r="Y17">
            <v>14</v>
          </cell>
          <cell r="Z17">
            <v>15</v>
          </cell>
          <cell r="AA17">
            <v>16</v>
          </cell>
        </row>
        <row r="18">
          <cell r="C18">
            <v>20</v>
          </cell>
          <cell r="D18">
            <v>21</v>
          </cell>
          <cell r="E18">
            <v>22</v>
          </cell>
          <cell r="F18">
            <v>23</v>
          </cell>
          <cell r="G18">
            <v>24</v>
          </cell>
          <cell r="H18">
            <v>25</v>
          </cell>
          <cell r="I18">
            <v>26</v>
          </cell>
          <cell r="L18">
            <v>17</v>
          </cell>
          <cell r="M18">
            <v>18</v>
          </cell>
          <cell r="N18">
            <v>19</v>
          </cell>
          <cell r="O18">
            <v>20</v>
          </cell>
          <cell r="P18">
            <v>21</v>
          </cell>
          <cell r="Q18">
            <v>22</v>
          </cell>
          <cell r="R18">
            <v>23</v>
          </cell>
          <cell r="U18">
            <v>17</v>
          </cell>
          <cell r="V18">
            <v>18</v>
          </cell>
          <cell r="W18">
            <v>19</v>
          </cell>
          <cell r="X18">
            <v>20</v>
          </cell>
          <cell r="Y18">
            <v>21</v>
          </cell>
          <cell r="Z18">
            <v>22</v>
          </cell>
          <cell r="AA18">
            <v>23</v>
          </cell>
        </row>
        <row r="19">
          <cell r="C19">
            <v>27</v>
          </cell>
          <cell r="D19">
            <v>28</v>
          </cell>
          <cell r="E19">
            <v>29</v>
          </cell>
          <cell r="F19">
            <v>30</v>
          </cell>
          <cell r="G19">
            <v>31</v>
          </cell>
          <cell r="H19">
            <v>0</v>
          </cell>
          <cell r="I19">
            <v>0</v>
          </cell>
          <cell r="L19">
            <v>24</v>
          </cell>
          <cell r="M19">
            <v>25</v>
          </cell>
          <cell r="N19">
            <v>26</v>
          </cell>
          <cell r="O19">
            <v>27</v>
          </cell>
          <cell r="P19">
            <v>28</v>
          </cell>
          <cell r="Q19">
            <v>0</v>
          </cell>
          <cell r="R19">
            <v>0</v>
          </cell>
          <cell r="U19">
            <v>24</v>
          </cell>
          <cell r="V19">
            <v>25</v>
          </cell>
          <cell r="W19">
            <v>26</v>
          </cell>
          <cell r="X19">
            <v>27</v>
          </cell>
          <cell r="Y19">
            <v>28</v>
          </cell>
          <cell r="Z19">
            <v>29</v>
          </cell>
          <cell r="AA19">
            <v>30</v>
          </cell>
        </row>
        <row r="20">
          <cell r="C20">
            <v>0</v>
          </cell>
          <cell r="D20">
            <v>0</v>
          </cell>
          <cell r="E20">
            <v>0</v>
          </cell>
          <cell r="F20">
            <v>0</v>
          </cell>
          <cell r="G20">
            <v>0</v>
          </cell>
          <cell r="H20">
            <v>0</v>
          </cell>
          <cell r="I20">
            <v>0</v>
          </cell>
          <cell r="L20">
            <v>0</v>
          </cell>
          <cell r="M20">
            <v>0</v>
          </cell>
          <cell r="N20">
            <v>0</v>
          </cell>
          <cell r="O20">
            <v>0</v>
          </cell>
          <cell r="P20">
            <v>0</v>
          </cell>
          <cell r="Q20">
            <v>0</v>
          </cell>
          <cell r="R20">
            <v>0</v>
          </cell>
          <cell r="U20">
            <v>31</v>
          </cell>
          <cell r="V20">
            <v>0</v>
          </cell>
          <cell r="W20">
            <v>0</v>
          </cell>
          <cell r="X20">
            <v>0</v>
          </cell>
          <cell r="Y20">
            <v>0</v>
          </cell>
          <cell r="Z20">
            <v>0</v>
          </cell>
          <cell r="AA20">
            <v>0</v>
          </cell>
        </row>
        <row r="23">
          <cell r="C23" t="str">
            <v>SUN</v>
          </cell>
          <cell r="D23" t="str">
            <v>MON</v>
          </cell>
          <cell r="E23" t="str">
            <v>TUE</v>
          </cell>
          <cell r="F23" t="str">
            <v>WED</v>
          </cell>
          <cell r="G23" t="str">
            <v>THU</v>
          </cell>
          <cell r="H23" t="str">
            <v>FRI</v>
          </cell>
          <cell r="I23" t="str">
            <v>SAT</v>
          </cell>
          <cell r="L23" t="str">
            <v>SUN</v>
          </cell>
          <cell r="M23" t="str">
            <v>MON</v>
          </cell>
          <cell r="N23" t="str">
            <v>TUE</v>
          </cell>
          <cell r="O23" t="str">
            <v>WED</v>
          </cell>
          <cell r="P23" t="str">
            <v>THU</v>
          </cell>
          <cell r="Q23" t="str">
            <v>FRI</v>
          </cell>
          <cell r="R23" t="str">
            <v>SAT</v>
          </cell>
          <cell r="U23" t="str">
            <v>SUN</v>
          </cell>
          <cell r="V23" t="str">
            <v>MON</v>
          </cell>
          <cell r="W23" t="str">
            <v>TUE</v>
          </cell>
          <cell r="X23" t="str">
            <v>WED</v>
          </cell>
          <cell r="Y23" t="str">
            <v>THU</v>
          </cell>
          <cell r="Z23" t="str">
            <v>FRI</v>
          </cell>
          <cell r="AA23" t="str">
            <v>SAT</v>
          </cell>
        </row>
        <row r="24">
          <cell r="C24">
            <v>0</v>
          </cell>
          <cell r="D24">
            <v>1</v>
          </cell>
          <cell r="E24">
            <v>2</v>
          </cell>
          <cell r="F24">
            <v>3</v>
          </cell>
          <cell r="G24">
            <v>4</v>
          </cell>
          <cell r="H24">
            <v>5</v>
          </cell>
          <cell r="I24">
            <v>6</v>
          </cell>
          <cell r="L24">
            <v>0</v>
          </cell>
          <cell r="M24">
            <v>0</v>
          </cell>
          <cell r="N24">
            <v>0</v>
          </cell>
          <cell r="O24">
            <v>1</v>
          </cell>
          <cell r="P24">
            <v>2</v>
          </cell>
          <cell r="Q24">
            <v>3</v>
          </cell>
          <cell r="R24">
            <v>4</v>
          </cell>
          <cell r="U24">
            <v>0</v>
          </cell>
          <cell r="V24">
            <v>0</v>
          </cell>
          <cell r="W24">
            <v>0</v>
          </cell>
          <cell r="X24">
            <v>0</v>
          </cell>
          <cell r="Y24">
            <v>0</v>
          </cell>
          <cell r="Z24">
            <v>0</v>
          </cell>
          <cell r="AA24">
            <v>1</v>
          </cell>
        </row>
        <row r="25">
          <cell r="C25">
            <v>7</v>
          </cell>
          <cell r="D25">
            <v>8</v>
          </cell>
          <cell r="E25">
            <v>9</v>
          </cell>
          <cell r="F25">
            <v>10</v>
          </cell>
          <cell r="G25">
            <v>11</v>
          </cell>
          <cell r="H25">
            <v>12</v>
          </cell>
          <cell r="I25">
            <v>13</v>
          </cell>
          <cell r="L25">
            <v>5</v>
          </cell>
          <cell r="M25">
            <v>6</v>
          </cell>
          <cell r="N25">
            <v>7</v>
          </cell>
          <cell r="O25">
            <v>8</v>
          </cell>
          <cell r="P25">
            <v>9</v>
          </cell>
          <cell r="Q25">
            <v>10</v>
          </cell>
          <cell r="R25">
            <v>11</v>
          </cell>
          <cell r="U25">
            <v>2</v>
          </cell>
          <cell r="V25">
            <v>3</v>
          </cell>
          <cell r="W25">
            <v>4</v>
          </cell>
          <cell r="X25">
            <v>5</v>
          </cell>
          <cell r="Y25">
            <v>6</v>
          </cell>
          <cell r="Z25">
            <v>7</v>
          </cell>
          <cell r="AA25">
            <v>8</v>
          </cell>
        </row>
        <row r="26">
          <cell r="C26">
            <v>14</v>
          </cell>
          <cell r="D26">
            <v>15</v>
          </cell>
          <cell r="E26">
            <v>16</v>
          </cell>
          <cell r="F26">
            <v>17</v>
          </cell>
          <cell r="G26">
            <v>18</v>
          </cell>
          <cell r="H26">
            <v>19</v>
          </cell>
          <cell r="I26">
            <v>20</v>
          </cell>
          <cell r="L26">
            <v>12</v>
          </cell>
          <cell r="M26">
            <v>13</v>
          </cell>
          <cell r="N26">
            <v>14</v>
          </cell>
          <cell r="O26">
            <v>15</v>
          </cell>
          <cell r="P26">
            <v>16</v>
          </cell>
          <cell r="Q26">
            <v>17</v>
          </cell>
          <cell r="R26">
            <v>18</v>
          </cell>
          <cell r="U26">
            <v>9</v>
          </cell>
          <cell r="V26">
            <v>10</v>
          </cell>
          <cell r="W26">
            <v>11</v>
          </cell>
          <cell r="X26">
            <v>12</v>
          </cell>
          <cell r="Y26">
            <v>13</v>
          </cell>
          <cell r="Z26">
            <v>14</v>
          </cell>
          <cell r="AA26">
            <v>15</v>
          </cell>
        </row>
        <row r="27">
          <cell r="C27">
            <v>21</v>
          </cell>
          <cell r="D27">
            <v>22</v>
          </cell>
          <cell r="E27">
            <v>23</v>
          </cell>
          <cell r="F27">
            <v>24</v>
          </cell>
          <cell r="G27">
            <v>25</v>
          </cell>
          <cell r="H27">
            <v>26</v>
          </cell>
          <cell r="I27">
            <v>27</v>
          </cell>
          <cell r="L27">
            <v>19</v>
          </cell>
          <cell r="M27">
            <v>20</v>
          </cell>
          <cell r="N27">
            <v>21</v>
          </cell>
          <cell r="O27">
            <v>22</v>
          </cell>
          <cell r="P27">
            <v>23</v>
          </cell>
          <cell r="Q27">
            <v>24</v>
          </cell>
          <cell r="R27">
            <v>25</v>
          </cell>
          <cell r="U27">
            <v>16</v>
          </cell>
          <cell r="V27">
            <v>17</v>
          </cell>
          <cell r="W27">
            <v>18</v>
          </cell>
          <cell r="X27">
            <v>19</v>
          </cell>
          <cell r="Y27">
            <v>20</v>
          </cell>
          <cell r="Z27">
            <v>21</v>
          </cell>
          <cell r="AA27">
            <v>22</v>
          </cell>
        </row>
        <row r="28">
          <cell r="C28">
            <v>28</v>
          </cell>
          <cell r="D28">
            <v>29</v>
          </cell>
          <cell r="E28">
            <v>30</v>
          </cell>
          <cell r="F28">
            <v>0</v>
          </cell>
          <cell r="G28">
            <v>0</v>
          </cell>
          <cell r="H28">
            <v>0</v>
          </cell>
          <cell r="I28">
            <v>0</v>
          </cell>
          <cell r="L28">
            <v>26</v>
          </cell>
          <cell r="M28">
            <v>27</v>
          </cell>
          <cell r="N28">
            <v>28</v>
          </cell>
          <cell r="O28">
            <v>29</v>
          </cell>
          <cell r="P28">
            <v>30</v>
          </cell>
          <cell r="Q28">
            <v>31</v>
          </cell>
          <cell r="R28">
            <v>0</v>
          </cell>
          <cell r="U28">
            <v>23</v>
          </cell>
          <cell r="V28">
            <v>24</v>
          </cell>
          <cell r="W28">
            <v>25</v>
          </cell>
          <cell r="X28">
            <v>26</v>
          </cell>
          <cell r="Y28">
            <v>27</v>
          </cell>
          <cell r="Z28">
            <v>28</v>
          </cell>
          <cell r="AA28">
            <v>29</v>
          </cell>
        </row>
        <row r="29">
          <cell r="C29">
            <v>0</v>
          </cell>
          <cell r="D29">
            <v>0</v>
          </cell>
          <cell r="E29">
            <v>0</v>
          </cell>
          <cell r="F29">
            <v>0</v>
          </cell>
          <cell r="G29">
            <v>0</v>
          </cell>
          <cell r="H29">
            <v>0</v>
          </cell>
          <cell r="I29">
            <v>0</v>
          </cell>
          <cell r="L29">
            <v>0</v>
          </cell>
          <cell r="M29">
            <v>0</v>
          </cell>
          <cell r="N29">
            <v>0</v>
          </cell>
          <cell r="O29">
            <v>0</v>
          </cell>
          <cell r="P29">
            <v>0</v>
          </cell>
          <cell r="Q29">
            <v>0</v>
          </cell>
          <cell r="R29">
            <v>0</v>
          </cell>
          <cell r="U29">
            <v>30</v>
          </cell>
          <cell r="V29">
            <v>0</v>
          </cell>
          <cell r="W29">
            <v>0</v>
          </cell>
          <cell r="X29">
            <v>0</v>
          </cell>
          <cell r="Y29">
            <v>0</v>
          </cell>
          <cell r="Z29">
            <v>0</v>
          </cell>
          <cell r="AA29">
            <v>0</v>
          </cell>
        </row>
        <row r="32">
          <cell r="C32" t="str">
            <v>SUN</v>
          </cell>
          <cell r="D32" t="str">
            <v>MON</v>
          </cell>
          <cell r="E32" t="str">
            <v>TUE</v>
          </cell>
          <cell r="F32" t="str">
            <v>WED</v>
          </cell>
          <cell r="G32" t="str">
            <v>THU</v>
          </cell>
          <cell r="H32" t="str">
            <v>FRI</v>
          </cell>
          <cell r="I32" t="str">
            <v>SAT</v>
          </cell>
          <cell r="L32" t="str">
            <v>SUN</v>
          </cell>
          <cell r="M32" t="str">
            <v>MON</v>
          </cell>
          <cell r="N32" t="str">
            <v>TUE</v>
          </cell>
          <cell r="O32" t="str">
            <v>WED</v>
          </cell>
          <cell r="P32" t="str">
            <v>THU</v>
          </cell>
          <cell r="Q32" t="str">
            <v>FRI</v>
          </cell>
          <cell r="R32" t="str">
            <v>SAT</v>
          </cell>
          <cell r="U32" t="str">
            <v>SUN</v>
          </cell>
          <cell r="V32" t="str">
            <v>MON</v>
          </cell>
          <cell r="W32" t="str">
            <v>TUE</v>
          </cell>
          <cell r="X32" t="str">
            <v>WED</v>
          </cell>
          <cell r="Y32" t="str">
            <v>THU</v>
          </cell>
          <cell r="Z32" t="str">
            <v>FRI</v>
          </cell>
          <cell r="AA32" t="str">
            <v>SAT</v>
          </cell>
        </row>
        <row r="33">
          <cell r="C33">
            <v>0</v>
          </cell>
          <cell r="D33">
            <v>1</v>
          </cell>
          <cell r="E33">
            <v>2</v>
          </cell>
          <cell r="F33">
            <v>3</v>
          </cell>
          <cell r="G33">
            <v>4</v>
          </cell>
          <cell r="H33">
            <v>5</v>
          </cell>
          <cell r="I33">
            <v>6</v>
          </cell>
          <cell r="L33">
            <v>0</v>
          </cell>
          <cell r="M33">
            <v>0</v>
          </cell>
          <cell r="N33">
            <v>0</v>
          </cell>
          <cell r="O33">
            <v>0</v>
          </cell>
          <cell r="P33">
            <v>1</v>
          </cell>
          <cell r="Q33">
            <v>2</v>
          </cell>
          <cell r="R33">
            <v>3</v>
          </cell>
          <cell r="U33">
            <v>1</v>
          </cell>
          <cell r="V33">
            <v>2</v>
          </cell>
          <cell r="W33">
            <v>3</v>
          </cell>
          <cell r="X33">
            <v>4</v>
          </cell>
          <cell r="Y33">
            <v>5</v>
          </cell>
          <cell r="Z33">
            <v>6</v>
          </cell>
          <cell r="AA33">
            <v>7</v>
          </cell>
        </row>
        <row r="34">
          <cell r="C34">
            <v>7</v>
          </cell>
          <cell r="D34">
            <v>8</v>
          </cell>
          <cell r="E34">
            <v>9</v>
          </cell>
          <cell r="F34">
            <v>10</v>
          </cell>
          <cell r="G34">
            <v>11</v>
          </cell>
          <cell r="H34">
            <v>12</v>
          </cell>
          <cell r="I34">
            <v>13</v>
          </cell>
          <cell r="L34">
            <v>4</v>
          </cell>
          <cell r="M34">
            <v>5</v>
          </cell>
          <cell r="N34">
            <v>6</v>
          </cell>
          <cell r="O34">
            <v>7</v>
          </cell>
          <cell r="P34">
            <v>8</v>
          </cell>
          <cell r="Q34">
            <v>9</v>
          </cell>
          <cell r="R34">
            <v>10</v>
          </cell>
          <cell r="U34">
            <v>8</v>
          </cell>
          <cell r="V34">
            <v>9</v>
          </cell>
          <cell r="W34">
            <v>10</v>
          </cell>
          <cell r="X34">
            <v>11</v>
          </cell>
          <cell r="Y34">
            <v>12</v>
          </cell>
          <cell r="Z34">
            <v>13</v>
          </cell>
          <cell r="AA34">
            <v>14</v>
          </cell>
        </row>
        <row r="35">
          <cell r="C35">
            <v>14</v>
          </cell>
          <cell r="D35">
            <v>15</v>
          </cell>
          <cell r="E35">
            <v>16</v>
          </cell>
          <cell r="F35">
            <v>17</v>
          </cell>
          <cell r="G35">
            <v>18</v>
          </cell>
          <cell r="H35">
            <v>19</v>
          </cell>
          <cell r="I35">
            <v>20</v>
          </cell>
          <cell r="L35">
            <v>11</v>
          </cell>
          <cell r="M35">
            <v>12</v>
          </cell>
          <cell r="N35">
            <v>13</v>
          </cell>
          <cell r="O35">
            <v>14</v>
          </cell>
          <cell r="P35">
            <v>15</v>
          </cell>
          <cell r="Q35">
            <v>16</v>
          </cell>
          <cell r="R35">
            <v>17</v>
          </cell>
          <cell r="U35">
            <v>15</v>
          </cell>
          <cell r="V35">
            <v>16</v>
          </cell>
          <cell r="W35">
            <v>17</v>
          </cell>
          <cell r="X35">
            <v>18</v>
          </cell>
          <cell r="Y35">
            <v>19</v>
          </cell>
          <cell r="Z35">
            <v>20</v>
          </cell>
          <cell r="AA35">
            <v>21</v>
          </cell>
        </row>
        <row r="36">
          <cell r="C36">
            <v>21</v>
          </cell>
          <cell r="D36">
            <v>22</v>
          </cell>
          <cell r="E36">
            <v>23</v>
          </cell>
          <cell r="F36">
            <v>24</v>
          </cell>
          <cell r="G36">
            <v>25</v>
          </cell>
          <cell r="H36">
            <v>26</v>
          </cell>
          <cell r="I36">
            <v>27</v>
          </cell>
          <cell r="L36">
            <v>18</v>
          </cell>
          <cell r="M36">
            <v>19</v>
          </cell>
          <cell r="N36">
            <v>20</v>
          </cell>
          <cell r="O36">
            <v>21</v>
          </cell>
          <cell r="P36">
            <v>22</v>
          </cell>
          <cell r="Q36">
            <v>23</v>
          </cell>
          <cell r="R36">
            <v>24</v>
          </cell>
          <cell r="U36">
            <v>22</v>
          </cell>
          <cell r="V36">
            <v>23</v>
          </cell>
          <cell r="W36">
            <v>24</v>
          </cell>
          <cell r="X36">
            <v>25</v>
          </cell>
          <cell r="Y36">
            <v>26</v>
          </cell>
          <cell r="Z36">
            <v>27</v>
          </cell>
          <cell r="AA36">
            <v>28</v>
          </cell>
        </row>
        <row r="37">
          <cell r="C37">
            <v>28</v>
          </cell>
          <cell r="D37">
            <v>29</v>
          </cell>
          <cell r="E37">
            <v>30</v>
          </cell>
          <cell r="F37">
            <v>31</v>
          </cell>
          <cell r="G37">
            <v>0</v>
          </cell>
          <cell r="H37">
            <v>0</v>
          </cell>
          <cell r="I37">
            <v>0</v>
          </cell>
          <cell r="L37">
            <v>25</v>
          </cell>
          <cell r="M37">
            <v>26</v>
          </cell>
          <cell r="N37">
            <v>27</v>
          </cell>
          <cell r="O37">
            <v>28</v>
          </cell>
          <cell r="P37">
            <v>29</v>
          </cell>
          <cell r="Q37">
            <v>30</v>
          </cell>
          <cell r="R37">
            <v>31</v>
          </cell>
          <cell r="U37">
            <v>29</v>
          </cell>
          <cell r="V37">
            <v>30</v>
          </cell>
          <cell r="W37">
            <v>0</v>
          </cell>
          <cell r="X37">
            <v>0</v>
          </cell>
          <cell r="Y37">
            <v>0</v>
          </cell>
          <cell r="Z37">
            <v>0</v>
          </cell>
          <cell r="AA37">
            <v>0</v>
          </cell>
        </row>
        <row r="38">
          <cell r="C38">
            <v>0</v>
          </cell>
          <cell r="D38">
            <v>0</v>
          </cell>
          <cell r="E38">
            <v>0</v>
          </cell>
          <cell r="F38">
            <v>0</v>
          </cell>
          <cell r="G38">
            <v>0</v>
          </cell>
          <cell r="H38">
            <v>0</v>
          </cell>
          <cell r="I38">
            <v>0</v>
          </cell>
          <cell r="L38">
            <v>0</v>
          </cell>
          <cell r="M38">
            <v>0</v>
          </cell>
          <cell r="N38">
            <v>0</v>
          </cell>
          <cell r="O38">
            <v>0</v>
          </cell>
          <cell r="P38">
            <v>0</v>
          </cell>
          <cell r="Q38">
            <v>0</v>
          </cell>
          <cell r="R38">
            <v>0</v>
          </cell>
          <cell r="U38">
            <v>0</v>
          </cell>
          <cell r="V38">
            <v>0</v>
          </cell>
          <cell r="W38">
            <v>0</v>
          </cell>
          <cell r="X38">
            <v>0</v>
          </cell>
          <cell r="Y38">
            <v>0</v>
          </cell>
          <cell r="Z38">
            <v>0</v>
          </cell>
          <cell r="AA38">
            <v>0</v>
          </cell>
        </row>
        <row r="41">
          <cell r="C41" t="str">
            <v>SUN</v>
          </cell>
          <cell r="D41" t="str">
            <v>MON</v>
          </cell>
          <cell r="E41" t="str">
            <v>TUE</v>
          </cell>
          <cell r="F41" t="str">
            <v>WED</v>
          </cell>
          <cell r="G41" t="str">
            <v>THU</v>
          </cell>
          <cell r="H41" t="str">
            <v>FRI</v>
          </cell>
          <cell r="I41" t="str">
            <v>SAT</v>
          </cell>
          <cell r="L41" t="str">
            <v>SUN</v>
          </cell>
          <cell r="M41" t="str">
            <v>MON</v>
          </cell>
          <cell r="N41" t="str">
            <v>TUE</v>
          </cell>
          <cell r="O41" t="str">
            <v>WED</v>
          </cell>
          <cell r="P41" t="str">
            <v>THU</v>
          </cell>
          <cell r="Q41" t="str">
            <v>FRI</v>
          </cell>
          <cell r="R41" t="str">
            <v>SAT</v>
          </cell>
          <cell r="U41" t="str">
            <v>SUN</v>
          </cell>
          <cell r="V41" t="str">
            <v>MON</v>
          </cell>
          <cell r="W41" t="str">
            <v>TUE</v>
          </cell>
          <cell r="X41" t="str">
            <v>WED</v>
          </cell>
          <cell r="Y41" t="str">
            <v>THU</v>
          </cell>
          <cell r="Z41" t="str">
            <v>FRI</v>
          </cell>
          <cell r="AA41" t="str">
            <v>SAT</v>
          </cell>
        </row>
        <row r="42">
          <cell r="C42">
            <v>0</v>
          </cell>
          <cell r="D42">
            <v>0</v>
          </cell>
          <cell r="E42">
            <v>1</v>
          </cell>
          <cell r="F42">
            <v>2</v>
          </cell>
          <cell r="G42">
            <v>3</v>
          </cell>
          <cell r="H42">
            <v>4</v>
          </cell>
          <cell r="I42">
            <v>5</v>
          </cell>
          <cell r="L42">
            <v>0</v>
          </cell>
          <cell r="M42">
            <v>0</v>
          </cell>
          <cell r="N42">
            <v>0</v>
          </cell>
          <cell r="O42">
            <v>0</v>
          </cell>
          <cell r="P42">
            <v>0</v>
          </cell>
          <cell r="Q42">
            <v>1</v>
          </cell>
          <cell r="R42">
            <v>2</v>
          </cell>
          <cell r="U42">
            <v>1</v>
          </cell>
          <cell r="V42">
            <v>2</v>
          </cell>
          <cell r="W42">
            <v>3</v>
          </cell>
          <cell r="X42">
            <v>4</v>
          </cell>
          <cell r="Y42">
            <v>5</v>
          </cell>
          <cell r="Z42">
            <v>6</v>
          </cell>
          <cell r="AA42">
            <v>7</v>
          </cell>
        </row>
        <row r="43">
          <cell r="C43">
            <v>6</v>
          </cell>
          <cell r="D43">
            <v>7</v>
          </cell>
          <cell r="E43">
            <v>8</v>
          </cell>
          <cell r="F43">
            <v>9</v>
          </cell>
          <cell r="G43">
            <v>10</v>
          </cell>
          <cell r="H43">
            <v>11</v>
          </cell>
          <cell r="I43">
            <v>12</v>
          </cell>
          <cell r="L43">
            <v>3</v>
          </cell>
          <cell r="M43">
            <v>4</v>
          </cell>
          <cell r="N43">
            <v>5</v>
          </cell>
          <cell r="O43">
            <v>6</v>
          </cell>
          <cell r="P43">
            <v>7</v>
          </cell>
          <cell r="Q43">
            <v>8</v>
          </cell>
          <cell r="R43">
            <v>9</v>
          </cell>
          <cell r="U43">
            <v>8</v>
          </cell>
          <cell r="V43">
            <v>9</v>
          </cell>
          <cell r="W43">
            <v>10</v>
          </cell>
          <cell r="X43">
            <v>11</v>
          </cell>
          <cell r="Y43">
            <v>12</v>
          </cell>
          <cell r="Z43">
            <v>13</v>
          </cell>
          <cell r="AA43">
            <v>14</v>
          </cell>
        </row>
        <row r="44">
          <cell r="C44">
            <v>13</v>
          </cell>
          <cell r="D44">
            <v>14</v>
          </cell>
          <cell r="E44">
            <v>15</v>
          </cell>
          <cell r="F44">
            <v>16</v>
          </cell>
          <cell r="G44">
            <v>17</v>
          </cell>
          <cell r="H44">
            <v>18</v>
          </cell>
          <cell r="I44">
            <v>19</v>
          </cell>
          <cell r="L44">
            <v>10</v>
          </cell>
          <cell r="M44">
            <v>11</v>
          </cell>
          <cell r="N44">
            <v>12</v>
          </cell>
          <cell r="O44">
            <v>13</v>
          </cell>
          <cell r="P44">
            <v>14</v>
          </cell>
          <cell r="Q44">
            <v>15</v>
          </cell>
          <cell r="R44">
            <v>16</v>
          </cell>
          <cell r="U44">
            <v>15</v>
          </cell>
          <cell r="V44">
            <v>16</v>
          </cell>
          <cell r="W44">
            <v>17</v>
          </cell>
          <cell r="X44">
            <v>18</v>
          </cell>
          <cell r="Y44">
            <v>19</v>
          </cell>
          <cell r="Z44">
            <v>20</v>
          </cell>
          <cell r="AA44">
            <v>21</v>
          </cell>
        </row>
        <row r="45">
          <cell r="C45">
            <v>20</v>
          </cell>
          <cell r="D45">
            <v>21</v>
          </cell>
          <cell r="E45">
            <v>22</v>
          </cell>
          <cell r="F45">
            <v>23</v>
          </cell>
          <cell r="G45">
            <v>24</v>
          </cell>
          <cell r="H45">
            <v>25</v>
          </cell>
          <cell r="I45">
            <v>26</v>
          </cell>
          <cell r="L45">
            <v>17</v>
          </cell>
          <cell r="M45">
            <v>18</v>
          </cell>
          <cell r="N45">
            <v>19</v>
          </cell>
          <cell r="O45">
            <v>20</v>
          </cell>
          <cell r="P45">
            <v>21</v>
          </cell>
          <cell r="Q45">
            <v>22</v>
          </cell>
          <cell r="R45">
            <v>23</v>
          </cell>
          <cell r="U45">
            <v>22</v>
          </cell>
          <cell r="V45">
            <v>23</v>
          </cell>
          <cell r="W45">
            <v>24</v>
          </cell>
          <cell r="X45">
            <v>25</v>
          </cell>
          <cell r="Y45">
            <v>26</v>
          </cell>
          <cell r="Z45">
            <v>27</v>
          </cell>
          <cell r="AA45">
            <v>28</v>
          </cell>
        </row>
        <row r="46">
          <cell r="C46">
            <v>27</v>
          </cell>
          <cell r="D46">
            <v>28</v>
          </cell>
          <cell r="E46">
            <v>29</v>
          </cell>
          <cell r="F46">
            <v>30</v>
          </cell>
          <cell r="G46">
            <v>31</v>
          </cell>
          <cell r="H46">
            <v>0</v>
          </cell>
          <cell r="I46">
            <v>0</v>
          </cell>
          <cell r="L46">
            <v>24</v>
          </cell>
          <cell r="M46">
            <v>25</v>
          </cell>
          <cell r="N46">
            <v>26</v>
          </cell>
          <cell r="O46">
            <v>27</v>
          </cell>
          <cell r="P46">
            <v>28</v>
          </cell>
          <cell r="Q46">
            <v>29</v>
          </cell>
          <cell r="R46">
            <v>30</v>
          </cell>
          <cell r="U46">
            <v>29</v>
          </cell>
          <cell r="V46">
            <v>30</v>
          </cell>
          <cell r="W46">
            <v>31</v>
          </cell>
          <cell r="X46">
            <v>0</v>
          </cell>
          <cell r="Y46">
            <v>0</v>
          </cell>
          <cell r="Z46">
            <v>0</v>
          </cell>
          <cell r="AA46">
            <v>0</v>
          </cell>
        </row>
        <row r="47">
          <cell r="C47">
            <v>0</v>
          </cell>
          <cell r="D47">
            <v>0</v>
          </cell>
          <cell r="E47">
            <v>0</v>
          </cell>
          <cell r="F47">
            <v>0</v>
          </cell>
          <cell r="G47">
            <v>0</v>
          </cell>
          <cell r="H47">
            <v>0</v>
          </cell>
          <cell r="I47">
            <v>0</v>
          </cell>
          <cell r="L47">
            <v>0</v>
          </cell>
          <cell r="M47">
            <v>0</v>
          </cell>
          <cell r="N47">
            <v>0</v>
          </cell>
          <cell r="O47">
            <v>0</v>
          </cell>
          <cell r="P47">
            <v>0</v>
          </cell>
          <cell r="Q47">
            <v>0</v>
          </cell>
          <cell r="R47">
            <v>0</v>
          </cell>
          <cell r="U47">
            <v>0</v>
          </cell>
          <cell r="V47">
            <v>0</v>
          </cell>
          <cell r="W47">
            <v>0</v>
          </cell>
          <cell r="X47">
            <v>0</v>
          </cell>
          <cell r="Y47">
            <v>0</v>
          </cell>
          <cell r="Z47">
            <v>0</v>
          </cell>
          <cell r="AA47">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page-2"/>
      <sheetName val="page-3"/>
      <sheetName val="Chart1"/>
    </sheetNames>
    <sheetDataSet>
      <sheetData sheetId="0"/>
      <sheetData sheetId="1">
        <row r="19">
          <cell r="F19">
            <v>8</v>
          </cell>
        </row>
      </sheetData>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Summary"/>
      <sheetName val="101"/>
      <sheetName val="102a"/>
      <sheetName val="102b"/>
      <sheetName val="102c"/>
      <sheetName val="103"/>
      <sheetName val="104"/>
      <sheetName val="106a"/>
      <sheetName val="106bi"/>
      <sheetName val="107d"/>
      <sheetName val="108a"/>
      <sheetName val="108c"/>
      <sheetName val="110"/>
      <sheetName val="201a"/>
      <sheetName val="202a"/>
      <sheetName val="203b"/>
      <sheetName val="209a"/>
      <sheetName val="302a"/>
      <sheetName val="303a"/>
      <sheetName val="304c"/>
      <sheetName val="305b"/>
      <sheetName val="201"/>
      <sheetName val="202"/>
      <sheetName val="401a1ii"/>
      <sheetName val="401b"/>
      <sheetName val="401f"/>
      <sheetName val="404b (60)"/>
      <sheetName val="401a1i"/>
      <sheetName val="401a2i"/>
      <sheetName val="401a2ii"/>
      <sheetName val="401a2iii"/>
      <sheetName val="406dii"/>
      <sheetName val="509a"/>
      <sheetName val="509b"/>
      <sheetName val="509h"/>
      <sheetName val="501g"/>
      <sheetName val="NSI-3"/>
      <sheetName val="NSI-4"/>
      <sheetName val="401a3i"/>
      <sheetName val="401a3iii"/>
      <sheetName val="401d giv"/>
      <sheetName val="404h"/>
      <sheetName val="405a"/>
      <sheetName val="405b"/>
      <sheetName val="406e"/>
      <sheetName val="407d3"/>
      <sheetName val="407d4"/>
      <sheetName val="407i"/>
      <sheetName val="407h"/>
      <sheetName val="Sp-418a"/>
      <sheetName val="601dii"/>
      <sheetName val="604a"/>
      <sheetName val="604b"/>
      <sheetName val="604d"/>
      <sheetName val="607a"/>
      <sheetName val="607b"/>
      <sheetName val="607c"/>
      <sheetName val="608i1"/>
      <sheetName val="608j1"/>
      <sheetName val="609c"/>
      <sheetName val="610b"/>
      <sheetName val="611a"/>
      <sheetName val="601ai"/>
      <sheetName val="NSI-7"/>
      <sheetName val="107a"/>
      <sheetName val="406a"/>
    </sheetNames>
    <sheetDataSet>
      <sheetData sheetId="0" refreshError="1">
        <row r="4">
          <cell r="A4">
            <v>1</v>
          </cell>
        </row>
        <row r="90">
          <cell r="A90">
            <v>1</v>
          </cell>
          <cell r="B90" t="str">
            <v>Fine Sand 6.007</v>
          </cell>
          <cell r="C90">
            <v>742.42640000000006</v>
          </cell>
        </row>
        <row r="91">
          <cell r="A91">
            <v>2</v>
          </cell>
          <cell r="B91" t="str">
            <v>Coarse Sand (Harrow) 6.006</v>
          </cell>
          <cell r="C91">
            <v>812.36</v>
          </cell>
        </row>
        <row r="92">
          <cell r="A92">
            <v>58</v>
          </cell>
          <cell r="B92" t="str">
            <v>Chenab Sand 6.005</v>
          </cell>
          <cell r="C92">
            <v>635.76</v>
          </cell>
        </row>
        <row r="93">
          <cell r="A93">
            <v>3</v>
          </cell>
          <cell r="B93" t="str">
            <v xml:space="preserve">Soil A2-4 </v>
          </cell>
          <cell r="C93">
            <v>52</v>
          </cell>
        </row>
        <row r="94">
          <cell r="A94">
            <v>4</v>
          </cell>
          <cell r="B94" t="str">
            <v>Soil Class A-4 including lead upto 16.5 Km</v>
          </cell>
        </row>
        <row r="95">
          <cell r="A95">
            <v>5</v>
          </cell>
          <cell r="B95" t="str">
            <v>Soil class A4</v>
          </cell>
          <cell r="C95">
            <v>52</v>
          </cell>
        </row>
        <row r="96">
          <cell r="A96">
            <v>6</v>
          </cell>
          <cell r="B96" t="str">
            <v>Granular subbase 18.003</v>
          </cell>
          <cell r="C96">
            <v>700</v>
          </cell>
        </row>
        <row r="97">
          <cell r="A97">
            <v>7</v>
          </cell>
          <cell r="B97" t="str">
            <v>Asphalt grade 60/70 6.041</v>
          </cell>
          <cell r="C97">
            <v>85250</v>
          </cell>
        </row>
        <row r="98">
          <cell r="A98" t="str">
            <v>7a</v>
          </cell>
          <cell r="B98" t="str">
            <v>Kerosine Oil 1.004</v>
          </cell>
          <cell r="C98">
            <v>98.07</v>
          </cell>
        </row>
        <row r="99">
          <cell r="A99">
            <v>8</v>
          </cell>
          <cell r="B99" t="str">
            <v>Asphalt M.C 70</v>
          </cell>
          <cell r="C99">
            <v>95630</v>
          </cell>
        </row>
        <row r="100">
          <cell r="A100">
            <v>9</v>
          </cell>
          <cell r="B100" t="str">
            <v>Asphalt R.C 70</v>
          </cell>
          <cell r="C100">
            <v>95630</v>
          </cell>
        </row>
        <row r="101">
          <cell r="A101">
            <v>10</v>
          </cell>
          <cell r="B101" t="str">
            <v>Aggregate Base 18.002</v>
          </cell>
          <cell r="C101">
            <v>1132.3845526000152</v>
          </cell>
        </row>
        <row r="102">
          <cell r="A102">
            <v>11</v>
          </cell>
          <cell r="B102" t="str">
            <v>Aggregate 1 1/2" - 3/4"</v>
          </cell>
          <cell r="C102">
            <v>1619.2123607745159</v>
          </cell>
        </row>
        <row r="103">
          <cell r="A103">
            <v>12</v>
          </cell>
          <cell r="B103" t="str">
            <v>Aggregate 3/4" - 3/8"</v>
          </cell>
          <cell r="C103">
            <v>1707.7265077153343</v>
          </cell>
        </row>
        <row r="104">
          <cell r="A104">
            <v>13</v>
          </cell>
          <cell r="B104" t="str">
            <v>Aggregate 3/8" - No. 4</v>
          </cell>
          <cell r="C104">
            <v>1265.1557730112424</v>
          </cell>
        </row>
        <row r="105">
          <cell r="A105">
            <v>14</v>
          </cell>
          <cell r="B105" t="str">
            <v>Aggregate No. 4 - No. 200</v>
          </cell>
          <cell r="C105">
            <v>1265.1557730112424</v>
          </cell>
        </row>
        <row r="106">
          <cell r="A106" t="str">
            <v>14a</v>
          </cell>
          <cell r="B106" t="str">
            <v>Stone Dust 18.005</v>
          </cell>
          <cell r="C106">
            <v>741.72</v>
          </cell>
        </row>
        <row r="107">
          <cell r="A107">
            <v>57</v>
          </cell>
          <cell r="B107" t="str">
            <v>Aggregate 2" - 1 1/2" 6.011</v>
          </cell>
          <cell r="C107">
            <v>1663.4694342449252</v>
          </cell>
        </row>
        <row r="108">
          <cell r="A108" t="str">
            <v>57c</v>
          </cell>
          <cell r="B108" t="str">
            <v>Coarse aggregate (bajri) for surface dressing (Quarry site) 18.001</v>
          </cell>
          <cell r="C108">
            <v>1059.5999999999999</v>
          </cell>
        </row>
        <row r="109">
          <cell r="A109">
            <v>68</v>
          </cell>
          <cell r="B109" t="str">
            <v>Stone Random Class-A</v>
          </cell>
          <cell r="C109">
            <v>1200</v>
          </cell>
        </row>
        <row r="110">
          <cell r="A110" t="str">
            <v>68a</v>
          </cell>
          <cell r="B110" t="str">
            <v>Stone Random Class-B</v>
          </cell>
          <cell r="C110">
            <v>1300</v>
          </cell>
        </row>
        <row r="111">
          <cell r="A111">
            <v>15</v>
          </cell>
          <cell r="B111" t="str">
            <v>Cement (OPC) 6.008</v>
          </cell>
          <cell r="C111">
            <v>510</v>
          </cell>
        </row>
        <row r="112">
          <cell r="A112">
            <v>16</v>
          </cell>
          <cell r="B112" t="str">
            <v>Water ADD Items (B)</v>
          </cell>
          <cell r="C112">
            <v>30</v>
          </cell>
        </row>
        <row r="113">
          <cell r="A113">
            <v>17</v>
          </cell>
          <cell r="B113" t="str">
            <v xml:space="preserve">Electric Charges </v>
          </cell>
          <cell r="C113">
            <v>19</v>
          </cell>
        </row>
        <row r="114">
          <cell r="A114">
            <v>18</v>
          </cell>
          <cell r="B114" t="str">
            <v>Sub Base</v>
          </cell>
          <cell r="C114">
            <v>1663.4694342449252</v>
          </cell>
        </row>
        <row r="115">
          <cell r="A115">
            <v>19</v>
          </cell>
          <cell r="B115" t="str">
            <v>Diesel 1.003</v>
          </cell>
          <cell r="C115">
            <v>95.5</v>
          </cell>
        </row>
        <row r="116">
          <cell r="A116">
            <v>20</v>
          </cell>
          <cell r="B116" t="str">
            <v>Shuttering</v>
          </cell>
        </row>
        <row r="117">
          <cell r="A117">
            <v>21</v>
          </cell>
          <cell r="B117" t="str">
            <v xml:space="preserve">Super Plasticizer </v>
          </cell>
          <cell r="C117">
            <v>90</v>
          </cell>
        </row>
        <row r="118">
          <cell r="A118">
            <v>22</v>
          </cell>
          <cell r="B118" t="str">
            <v>Cable having 12 mm dia Strand Prestress Wire</v>
          </cell>
          <cell r="C118">
            <v>133390</v>
          </cell>
        </row>
        <row r="119">
          <cell r="A119">
            <v>23</v>
          </cell>
          <cell r="B119" t="str">
            <v>Anchorage cone sets with wedges</v>
          </cell>
          <cell r="C119">
            <v>3300</v>
          </cell>
        </row>
        <row r="120">
          <cell r="A120">
            <v>24</v>
          </cell>
          <cell r="B120" t="str">
            <v>Corrugated steel duct</v>
          </cell>
          <cell r="C120">
            <v>48</v>
          </cell>
        </row>
        <row r="121">
          <cell r="A121">
            <v>25</v>
          </cell>
          <cell r="B121" t="str">
            <v>PE Grout Vents</v>
          </cell>
        </row>
        <row r="122">
          <cell r="A122">
            <v>26</v>
          </cell>
          <cell r="B122" t="str">
            <v>PE Grout Tube</v>
          </cell>
        </row>
        <row r="123">
          <cell r="A123">
            <v>27</v>
          </cell>
          <cell r="B123" t="str">
            <v>PVC Wraping Tap Roll</v>
          </cell>
        </row>
        <row r="124">
          <cell r="A124">
            <v>28</v>
          </cell>
          <cell r="B124" t="str">
            <v>Binding Wire</v>
          </cell>
          <cell r="C124">
            <v>132</v>
          </cell>
        </row>
        <row r="125">
          <cell r="A125">
            <v>29</v>
          </cell>
          <cell r="B125" t="str">
            <v>OPC Cement for Grout</v>
          </cell>
          <cell r="C125">
            <v>510</v>
          </cell>
        </row>
        <row r="126">
          <cell r="A126">
            <v>30</v>
          </cell>
          <cell r="B126" t="str">
            <v>Grout Additive</v>
          </cell>
        </row>
        <row r="127">
          <cell r="A127">
            <v>31</v>
          </cell>
          <cell r="B127" t="str">
            <v>Premoulded boad (thermopore sheet 1" thick)</v>
          </cell>
          <cell r="C127">
            <v>50</v>
          </cell>
        </row>
        <row r="128">
          <cell r="A128">
            <v>32</v>
          </cell>
          <cell r="B128" t="str">
            <v>Sealant (Litre)</v>
          </cell>
          <cell r="C128">
            <v>350</v>
          </cell>
        </row>
        <row r="129">
          <cell r="A129">
            <v>33</v>
          </cell>
          <cell r="B129" t="str">
            <v>Sealant (Ml)</v>
          </cell>
        </row>
        <row r="130">
          <cell r="A130">
            <v>34</v>
          </cell>
          <cell r="B130" t="str">
            <v>Structural steel A-36</v>
          </cell>
          <cell r="C130">
            <v>175000</v>
          </cell>
        </row>
        <row r="131">
          <cell r="A131">
            <v>35</v>
          </cell>
          <cell r="B131" t="str">
            <v>Galvanizing</v>
          </cell>
        </row>
        <row r="132">
          <cell r="A132">
            <v>36</v>
          </cell>
          <cell r="B132" t="str">
            <v>Elastomeric Bearing Pads</v>
          </cell>
          <cell r="C132">
            <v>3.85</v>
          </cell>
        </row>
        <row r="133">
          <cell r="A133">
            <v>37</v>
          </cell>
          <cell r="B133" t="str">
            <v>Bentonite Powder</v>
          </cell>
          <cell r="C133">
            <v>12</v>
          </cell>
        </row>
        <row r="134">
          <cell r="A134">
            <v>38</v>
          </cell>
          <cell r="B134" t="str">
            <v xml:space="preserve">Steel Bars Grade-40 </v>
          </cell>
        </row>
        <row r="135">
          <cell r="A135">
            <v>39</v>
          </cell>
          <cell r="B135" t="str">
            <v xml:space="preserve">Bitumen (Packed) </v>
          </cell>
        </row>
        <row r="136">
          <cell r="A136">
            <v>40</v>
          </cell>
          <cell r="B136" t="str">
            <v>Fuel</v>
          </cell>
        </row>
        <row r="137">
          <cell r="A137">
            <v>41</v>
          </cell>
          <cell r="B137" t="str">
            <v>100 mm dia G.I Pipe</v>
          </cell>
          <cell r="C137">
            <v>2336.0720000000001</v>
          </cell>
        </row>
        <row r="138">
          <cell r="A138">
            <v>42</v>
          </cell>
          <cell r="B138" t="str">
            <v xml:space="preserve">Anchors </v>
          </cell>
        </row>
        <row r="139">
          <cell r="A139">
            <v>43</v>
          </cell>
          <cell r="B139" t="str">
            <v>MS Pipe 100 x 50 x 5 mm</v>
          </cell>
        </row>
        <row r="140">
          <cell r="A140">
            <v>44</v>
          </cell>
          <cell r="B140" t="str">
            <v>MS Pipe 25 x 25 x 3 mm</v>
          </cell>
        </row>
        <row r="141">
          <cell r="A141">
            <v>45</v>
          </cell>
          <cell r="B141" t="str">
            <v xml:space="preserve">Bolts, Nuts, Washer, Screws etc </v>
          </cell>
        </row>
        <row r="142">
          <cell r="A142">
            <v>46</v>
          </cell>
          <cell r="B142" t="str">
            <v>Enamel paint (Three coats) @ 0.02 galons per SM per coat</v>
          </cell>
        </row>
        <row r="143">
          <cell r="A143">
            <v>47</v>
          </cell>
          <cell r="B143" t="str">
            <v>Glazed cermaic tiles</v>
          </cell>
        </row>
        <row r="144">
          <cell r="A144">
            <v>48</v>
          </cell>
          <cell r="B144" t="str">
            <v>White cement and colour for joint filling &amp; applying floating coat of cement</v>
          </cell>
        </row>
        <row r="145">
          <cell r="A145">
            <v>49</v>
          </cell>
          <cell r="B145" t="str">
            <v>Excavation and finishing of surface</v>
          </cell>
        </row>
        <row r="146">
          <cell r="A146">
            <v>50</v>
          </cell>
          <cell r="B146" t="str">
            <v>Triangular Traffic Sign Category-I-1200 mm(including G.I pipe 2-1/2",clamps anchor bolts etc)</v>
          </cell>
          <cell r="C146">
            <v>14580.000000000002</v>
          </cell>
        </row>
        <row r="147">
          <cell r="A147" t="str">
            <v>50a</v>
          </cell>
          <cell r="B147" t="str">
            <v>Circular Traffic Sign Category-II-1200 mm(including G.I pipe 2-1/2",clamps anchor bolts etc)</v>
          </cell>
          <cell r="C147">
            <v>17617.5</v>
          </cell>
        </row>
        <row r="148">
          <cell r="A148" t="str">
            <v>50b</v>
          </cell>
          <cell r="B148" t="str">
            <v>Rectangular Traffic Sign Category-II-1200 mm(including G.I pipe 2-1/2",clamps anchor bolts etc)</v>
          </cell>
          <cell r="C148">
            <v>32112.45</v>
          </cell>
        </row>
        <row r="149">
          <cell r="A149">
            <v>51</v>
          </cell>
          <cell r="B149" t="str">
            <v>GI Pipe 75 mm dia</v>
          </cell>
        </row>
        <row r="150">
          <cell r="A150">
            <v>52</v>
          </cell>
          <cell r="B150" t="str">
            <v>TP Paint for road marking</v>
          </cell>
        </row>
        <row r="151">
          <cell r="A151">
            <v>53</v>
          </cell>
          <cell r="B151" t="str">
            <v>Glass beads</v>
          </cell>
        </row>
        <row r="152">
          <cell r="A152">
            <v>54</v>
          </cell>
          <cell r="B152" t="str">
            <v>Cat eye single (raised profile)</v>
          </cell>
          <cell r="C152">
            <v>375</v>
          </cell>
        </row>
        <row r="153">
          <cell r="A153">
            <v>55</v>
          </cell>
          <cell r="B153" t="str">
            <v>Paving tile (60mm Thick) JA(E)3</v>
          </cell>
          <cell r="C153">
            <v>494.96</v>
          </cell>
        </row>
        <row r="154">
          <cell r="A154" t="str">
            <v>55a</v>
          </cell>
          <cell r="B154" t="str">
            <v>Paving tile (80mm thick)</v>
          </cell>
          <cell r="C154">
            <v>667.12</v>
          </cell>
        </row>
        <row r="155">
          <cell r="A155">
            <v>56</v>
          </cell>
          <cell r="B155" t="str">
            <v>Edge kerbs</v>
          </cell>
          <cell r="C155">
            <v>337.94300000000004</v>
          </cell>
        </row>
        <row r="156">
          <cell r="A156">
            <v>60</v>
          </cell>
          <cell r="B156" t="str">
            <v>Cold Steel Wire AASHTO M-32 6.022</v>
          </cell>
          <cell r="C156">
            <v>90000</v>
          </cell>
        </row>
        <row r="157">
          <cell r="A157">
            <v>61</v>
          </cell>
          <cell r="B157" t="str">
            <v>50 mm dia G.I Pipe</v>
          </cell>
          <cell r="C157">
            <v>577.45600000000002</v>
          </cell>
        </row>
        <row r="158">
          <cell r="A158">
            <v>62</v>
          </cell>
          <cell r="B158" t="str">
            <v>100 mm dia C.I Pipe</v>
          </cell>
        </row>
        <row r="159">
          <cell r="A159">
            <v>63</v>
          </cell>
          <cell r="B159" t="str">
            <v>C.I. Heads 100 mm dia</v>
          </cell>
          <cell r="C159">
            <v>160</v>
          </cell>
        </row>
        <row r="160">
          <cell r="A160">
            <v>64</v>
          </cell>
          <cell r="B160" t="str">
            <v>C.I. Shoes bend or offset 100 mm dia</v>
          </cell>
          <cell r="C160">
            <v>160</v>
          </cell>
        </row>
        <row r="161">
          <cell r="A161">
            <v>65</v>
          </cell>
          <cell r="B161" t="str">
            <v>Clamps with hold fasts etc.</v>
          </cell>
          <cell r="C161">
            <v>14</v>
          </cell>
        </row>
        <row r="162">
          <cell r="A162">
            <v>66</v>
          </cell>
          <cell r="B162" t="str">
            <v>Elbow 4" dia</v>
          </cell>
          <cell r="C162">
            <v>300</v>
          </cell>
        </row>
        <row r="163">
          <cell r="A163">
            <v>67</v>
          </cell>
          <cell r="B163" t="str">
            <v>Emulsion Paint</v>
          </cell>
        </row>
        <row r="164">
          <cell r="A164">
            <v>69</v>
          </cell>
          <cell r="B164" t="str">
            <v>R.C.C. Pipe Class-IV 1220 mm (AASHTO M-170)</v>
          </cell>
        </row>
        <row r="165">
          <cell r="A165">
            <v>73</v>
          </cell>
          <cell r="B165" t="str">
            <v>R.C.C. Pipe Class-II 1070 mm (AASHTO M-170)</v>
          </cell>
          <cell r="C165">
            <v>5072.4260000000004</v>
          </cell>
        </row>
        <row r="166">
          <cell r="A166">
            <v>75</v>
          </cell>
          <cell r="B166" t="str">
            <v>R.C.C. Pipe Class-IV 760 mm (AASHTO M-170)</v>
          </cell>
        </row>
        <row r="167">
          <cell r="A167">
            <v>77</v>
          </cell>
          <cell r="B167" t="str">
            <v>R.C.C. Pipe Class-IV 460 mm (AASHTO M-170)</v>
          </cell>
        </row>
        <row r="168">
          <cell r="A168">
            <v>70</v>
          </cell>
          <cell r="B168" t="str">
            <v>Curing Compound</v>
          </cell>
          <cell r="C168">
            <v>250</v>
          </cell>
        </row>
        <row r="169">
          <cell r="A169">
            <v>71</v>
          </cell>
          <cell r="B169" t="str">
            <v>Steel Grade-40 6.013</v>
          </cell>
          <cell r="C169">
            <v>77630</v>
          </cell>
        </row>
        <row r="170">
          <cell r="A170">
            <v>59</v>
          </cell>
          <cell r="B170" t="str">
            <v>Steel Grade-60 ADD Item (A1)</v>
          </cell>
          <cell r="C170">
            <v>86000</v>
          </cell>
        </row>
        <row r="171">
          <cell r="A171">
            <v>72</v>
          </cell>
          <cell r="B171" t="str">
            <v xml:space="preserve">Rubber Ring </v>
          </cell>
          <cell r="C171">
            <v>48</v>
          </cell>
        </row>
        <row r="172">
          <cell r="A172">
            <v>74</v>
          </cell>
          <cell r="B172" t="str">
            <v>Rubber Ring (1070)</v>
          </cell>
        </row>
        <row r="173">
          <cell r="A173">
            <v>76</v>
          </cell>
          <cell r="B173" t="str">
            <v>Rubber Ring (760)</v>
          </cell>
        </row>
        <row r="174">
          <cell r="A174">
            <v>78</v>
          </cell>
          <cell r="B174" t="str">
            <v>Rubber Ring (460)</v>
          </cell>
        </row>
        <row r="175">
          <cell r="A175">
            <v>79</v>
          </cell>
          <cell r="B175" t="str">
            <v>Brick 7.001</v>
          </cell>
          <cell r="C175">
            <v>10</v>
          </cell>
        </row>
        <row r="176">
          <cell r="A176">
            <v>80</v>
          </cell>
          <cell r="B176" t="str">
            <v>Piching Stone</v>
          </cell>
        </row>
        <row r="177">
          <cell r="A177">
            <v>81</v>
          </cell>
          <cell r="B177" t="str">
            <v>Carriage (205km) w/o profit &amp; overheads</v>
          </cell>
        </row>
        <row r="178">
          <cell r="A178">
            <v>82</v>
          </cell>
          <cell r="B178" t="str">
            <v>Carriage (8.0km) w/o profit &amp; overheads</v>
          </cell>
          <cell r="C178">
            <v>115.14319999999999</v>
          </cell>
        </row>
        <row r="179">
          <cell r="A179" t="str">
            <v>82a</v>
          </cell>
          <cell r="B179" t="str">
            <v>Carriage (50.0km) w/o profit &amp; overheads</v>
          </cell>
          <cell r="C179">
            <v>495.18639999999999</v>
          </cell>
        </row>
        <row r="180">
          <cell r="A180" t="str">
            <v>82b</v>
          </cell>
          <cell r="B180" t="str">
            <v>Carriage (20.0km) - Soil</v>
          </cell>
          <cell r="C180">
            <v>276.20240000000001</v>
          </cell>
        </row>
        <row r="181">
          <cell r="A181" t="str">
            <v>82c</v>
          </cell>
          <cell r="B181" t="str">
            <v>Carriage (10.0km) - Soil</v>
          </cell>
          <cell r="C181">
            <v>195.12534000000002</v>
          </cell>
        </row>
        <row r="182">
          <cell r="A182" t="str">
            <v>82d</v>
          </cell>
          <cell r="B182" t="str">
            <v>Carriage (30.0km) - Soil</v>
          </cell>
          <cell r="C182">
            <v>349.13819999999998</v>
          </cell>
        </row>
        <row r="183">
          <cell r="A183" t="str">
            <v>82e</v>
          </cell>
          <cell r="B183" t="str">
            <v>Carriage (40.0km) - Soil</v>
          </cell>
          <cell r="C183">
            <v>422.09165999999999</v>
          </cell>
        </row>
        <row r="184">
          <cell r="A184" t="str">
            <v>83a</v>
          </cell>
          <cell r="B184" t="str">
            <v>Specified Soil</v>
          </cell>
          <cell r="C184">
            <v>52</v>
          </cell>
        </row>
        <row r="185">
          <cell r="A185">
            <v>83</v>
          </cell>
          <cell r="B185" t="str">
            <v>Specified Material</v>
          </cell>
        </row>
        <row r="186">
          <cell r="A186">
            <v>84</v>
          </cell>
          <cell r="B186" t="str">
            <v>PVC/ Neoprene Water Stops (6")</v>
          </cell>
          <cell r="C186">
            <v>500</v>
          </cell>
        </row>
        <row r="187">
          <cell r="A187">
            <v>85</v>
          </cell>
          <cell r="B187" t="str">
            <v>PVC/ Neoprene Water Stops (8")</v>
          </cell>
          <cell r="C187">
            <v>600</v>
          </cell>
        </row>
        <row r="188">
          <cell r="A188">
            <v>86</v>
          </cell>
          <cell r="B188" t="str">
            <v>Pavement Marking Reflecting (CR)</v>
          </cell>
          <cell r="C188">
            <v>350</v>
          </cell>
        </row>
        <row r="189">
          <cell r="A189">
            <v>87</v>
          </cell>
          <cell r="B189" t="str">
            <v>Blasting Material</v>
          </cell>
          <cell r="C189">
            <v>117</v>
          </cell>
        </row>
      </sheetData>
      <sheetData sheetId="1"/>
      <sheetData sheetId="2">
        <row r="1">
          <cell r="B1" t="str">
            <v>UNIT RATE ANALYSIS (BASED ON BI-ANNUAL PERIOD AUG, 2014 TO 31 JAN, 2015 RAWALPINDI)</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C4" t="str">
            <v>Concrete Class A1 (On Ground)</v>
          </cell>
        </row>
      </sheetData>
      <sheetData sheetId="25">
        <row r="4">
          <cell r="C4" t="str">
            <v>Concrete Class B</v>
          </cell>
        </row>
      </sheetData>
      <sheetData sheetId="26">
        <row r="4">
          <cell r="C4" t="str">
            <v xml:space="preserve">Lean Concrete </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ow r="52">
          <cell r="G52">
            <v>12563</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ow r="4">
          <cell r="C4" t="str">
            <v>Structural Excavation in Common Material</v>
          </cell>
        </row>
      </sheetData>
      <sheetData sheetId="6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row Excavation Analysis"/>
      <sheetName val=" Summary "/>
      <sheetName val="BOQ"/>
      <sheetName val="NHA CSR 2014 Peshawar"/>
      <sheetName val="MRS2015"/>
    </sheetNames>
    <sheetDataSet>
      <sheetData sheetId="0" refreshError="1"/>
      <sheetData sheetId="1" refreshError="1"/>
      <sheetData sheetId="2" refreshError="1"/>
      <sheetData sheetId="3"/>
      <sheetData sheetId="4">
        <row r="1">
          <cell r="A1" t="str">
            <v xml:space="preserve">Item Code </v>
          </cell>
          <cell r="B1" t="str">
            <v>Description</v>
          </cell>
          <cell r="C1" t="str">
            <v>Unit</v>
          </cell>
          <cell r="D1" t="str">
            <v>Labour</v>
          </cell>
          <cell r="E1" t="str">
            <v>Composite</v>
          </cell>
          <cell r="F1" t="str">
            <v>Unit</v>
          </cell>
          <cell r="G1" t="str">
            <v>Labour</v>
          </cell>
          <cell r="H1" t="str">
            <v>Composite</v>
          </cell>
          <cell r="I1" t="str">
            <v>Spec. No.</v>
          </cell>
          <cell r="J1" t="str">
            <v>Remarks</v>
          </cell>
        </row>
        <row r="2">
          <cell r="A2">
            <v>1</v>
          </cell>
          <cell r="B2">
            <v>2</v>
          </cell>
          <cell r="C2">
            <v>3</v>
          </cell>
          <cell r="D2">
            <v>4</v>
          </cell>
          <cell r="E2">
            <v>5</v>
          </cell>
          <cell r="F2">
            <v>6</v>
          </cell>
          <cell r="G2">
            <v>7</v>
          </cell>
          <cell r="H2">
            <v>8</v>
          </cell>
          <cell r="I2">
            <v>9</v>
          </cell>
          <cell r="J2">
            <v>10</v>
          </cell>
        </row>
        <row r="3">
          <cell r="A3" t="str">
            <v>01-01-a</v>
          </cell>
          <cell r="B3" t="str">
            <v>Carriage of 100 cft / 5 tonne of all materials by truck or other means : 1st: 50 meter</v>
          </cell>
          <cell r="C3" t="str">
            <v>50 Meter</v>
          </cell>
          <cell r="D3">
            <v>0</v>
          </cell>
          <cell r="E3">
            <v>85.4</v>
          </cell>
          <cell r="F3" t="str">
            <v>50 m</v>
          </cell>
          <cell r="G3">
            <v>0</v>
          </cell>
          <cell r="H3">
            <v>85.4</v>
          </cell>
        </row>
        <row r="4">
          <cell r="A4" t="str">
            <v>01-01-b</v>
          </cell>
          <cell r="B4" t="str">
            <v>Carriage of 100 cft / 5 tonne of all materials by truck or other means : 2nd 50 meter</v>
          </cell>
          <cell r="C4" t="str">
            <v>50 Meter</v>
          </cell>
          <cell r="D4">
            <v>0</v>
          </cell>
          <cell r="E4">
            <v>18.3</v>
          </cell>
          <cell r="F4" t="str">
            <v>50 m</v>
          </cell>
          <cell r="G4">
            <v>0</v>
          </cell>
          <cell r="H4">
            <v>18.3</v>
          </cell>
        </row>
        <row r="5">
          <cell r="A5" t="str">
            <v>01-01-c</v>
          </cell>
          <cell r="B5" t="str">
            <v>Carriage of 100 cft / 5 tonne of all materials by truck or other means : 3rd to 5th 50 meter</v>
          </cell>
          <cell r="C5" t="str">
            <v>50 Meter</v>
          </cell>
          <cell r="D5">
            <v>0</v>
          </cell>
          <cell r="E5">
            <v>12.2</v>
          </cell>
          <cell r="F5" t="str">
            <v>50 m</v>
          </cell>
          <cell r="G5">
            <v>0</v>
          </cell>
          <cell r="H5">
            <v>12.2</v>
          </cell>
        </row>
        <row r="6">
          <cell r="A6" t="str">
            <v>01-01-d</v>
          </cell>
          <cell r="B6" t="str">
            <v>Carriage of 100 cft / 5 tonne of all materials by truck or other means : 250 to 1000 meter</v>
          </cell>
          <cell r="C6" t="str">
            <v>250 Meter</v>
          </cell>
          <cell r="D6">
            <v>0</v>
          </cell>
          <cell r="E6">
            <v>61</v>
          </cell>
          <cell r="F6" t="str">
            <v>250 m</v>
          </cell>
          <cell r="G6">
            <v>0</v>
          </cell>
          <cell r="H6">
            <v>61</v>
          </cell>
        </row>
        <row r="7">
          <cell r="A7" t="str">
            <v>01-01-e</v>
          </cell>
          <cell r="B7" t="str">
            <v>Carriage of 100 cft / 5 tonne of all materials by truck or other means : 1st kilometer</v>
          </cell>
          <cell r="C7" t="str">
            <v>km</v>
          </cell>
          <cell r="D7">
            <v>0</v>
          </cell>
          <cell r="E7">
            <v>183</v>
          </cell>
          <cell r="F7" t="str">
            <v>km</v>
          </cell>
          <cell r="G7">
            <v>0</v>
          </cell>
          <cell r="H7">
            <v>183</v>
          </cell>
        </row>
        <row r="8">
          <cell r="A8" t="str">
            <v>01-01-f</v>
          </cell>
          <cell r="B8" t="str">
            <v>Carriage of 100 cft / 5 tonne of all materials by truck or other means : 2nd -5th kilometer</v>
          </cell>
          <cell r="C8" t="str">
            <v>km</v>
          </cell>
          <cell r="D8">
            <v>0</v>
          </cell>
          <cell r="E8">
            <v>73.2</v>
          </cell>
          <cell r="F8" t="str">
            <v>km</v>
          </cell>
          <cell r="G8">
            <v>0</v>
          </cell>
          <cell r="H8">
            <v>73.2</v>
          </cell>
        </row>
        <row r="9">
          <cell r="A9" t="str">
            <v>01-01-g</v>
          </cell>
          <cell r="B9" t="str">
            <v>Carriage of 100 cft / 5 tonne of all materials by truck or other means : 6th to 10th kilometer</v>
          </cell>
          <cell r="C9" t="str">
            <v>km</v>
          </cell>
          <cell r="D9">
            <v>0</v>
          </cell>
          <cell r="E9">
            <v>61</v>
          </cell>
          <cell r="F9" t="str">
            <v>km</v>
          </cell>
          <cell r="G9">
            <v>0</v>
          </cell>
          <cell r="H9">
            <v>61</v>
          </cell>
        </row>
        <row r="10">
          <cell r="A10" t="str">
            <v>01-01-h</v>
          </cell>
          <cell r="B10" t="str">
            <v>Carriage of 100 cft / 5 tonne of all materials by truck or other means : 11th &amp; subsequent ilometer</v>
          </cell>
          <cell r="C10" t="str">
            <v>km</v>
          </cell>
          <cell r="D10">
            <v>0</v>
          </cell>
          <cell r="E10">
            <v>36.6</v>
          </cell>
          <cell r="F10" t="str">
            <v>km</v>
          </cell>
          <cell r="G10">
            <v>0</v>
          </cell>
          <cell r="H10">
            <v>36.6</v>
          </cell>
        </row>
        <row r="11">
          <cell r="A11" t="str">
            <v>01-02-a</v>
          </cell>
          <cell r="B11" t="str">
            <v>Carriage of 1000 Nos. bricks or load upto 3 tonne by truck etc : 1st 50 meter</v>
          </cell>
          <cell r="C11" t="str">
            <v>50 Meter</v>
          </cell>
          <cell r="D11">
            <v>0</v>
          </cell>
          <cell r="E11">
            <v>53.8</v>
          </cell>
          <cell r="F11" t="str">
            <v>50 m</v>
          </cell>
          <cell r="G11">
            <v>0</v>
          </cell>
          <cell r="H11">
            <v>53.8</v>
          </cell>
        </row>
        <row r="12">
          <cell r="A12" t="str">
            <v>01-02-b</v>
          </cell>
          <cell r="B12" t="str">
            <v>Carriage of 1000 Nos. bricks or load upto 3 tonne by truck etc : 2nd 50 meter</v>
          </cell>
          <cell r="C12" t="str">
            <v>50 Meter</v>
          </cell>
          <cell r="D12">
            <v>0</v>
          </cell>
          <cell r="E12">
            <v>11.53</v>
          </cell>
          <cell r="F12" t="str">
            <v>50 m</v>
          </cell>
          <cell r="G12">
            <v>0</v>
          </cell>
          <cell r="H12">
            <v>11.53</v>
          </cell>
        </row>
        <row r="13">
          <cell r="A13" t="str">
            <v>01-02-c</v>
          </cell>
          <cell r="B13" t="str">
            <v>Carriage of 1000 Nos. bricks or load upto 3 tonne by truck etc : 3rd to 5th 50 meter</v>
          </cell>
          <cell r="C13" t="str">
            <v>50 Meter</v>
          </cell>
          <cell r="D13">
            <v>0</v>
          </cell>
          <cell r="E13">
            <v>7.69</v>
          </cell>
          <cell r="F13" t="str">
            <v>50 m</v>
          </cell>
          <cell r="G13">
            <v>0</v>
          </cell>
          <cell r="H13">
            <v>7.69</v>
          </cell>
        </row>
        <row r="14">
          <cell r="A14" t="str">
            <v>01-02-d</v>
          </cell>
          <cell r="B14" t="str">
            <v>Carriage of 1000 Nos. bricks or load upto 3 tonne by truck etc : 250 - 1000 meter</v>
          </cell>
          <cell r="C14" t="str">
            <v>50 Meter</v>
          </cell>
          <cell r="D14">
            <v>0</v>
          </cell>
          <cell r="E14">
            <v>38.43</v>
          </cell>
          <cell r="F14" t="str">
            <v>250 m</v>
          </cell>
          <cell r="G14">
            <v>0</v>
          </cell>
          <cell r="H14">
            <v>38.43</v>
          </cell>
        </row>
        <row r="15">
          <cell r="A15" t="str">
            <v>01-02-e</v>
          </cell>
          <cell r="B15" t="str">
            <v>Carriage of 1000 Nos. bricks or load upto 3 tonne by truck etc : 1st kilometer</v>
          </cell>
          <cell r="C15" t="str">
            <v>km</v>
          </cell>
          <cell r="D15">
            <v>0</v>
          </cell>
          <cell r="E15">
            <v>115.29</v>
          </cell>
          <cell r="F15" t="str">
            <v>km</v>
          </cell>
          <cell r="G15">
            <v>0</v>
          </cell>
          <cell r="H15">
            <v>115.29</v>
          </cell>
        </row>
        <row r="16">
          <cell r="A16" t="str">
            <v>01-02-f</v>
          </cell>
          <cell r="B16" t="str">
            <v>Carriage of 1000 Nos. bricks or load upto 3 tonne by truck etc : 2nd - 5th kilometer</v>
          </cell>
          <cell r="C16" t="str">
            <v>km</v>
          </cell>
          <cell r="D16">
            <v>0</v>
          </cell>
          <cell r="E16">
            <v>46.12</v>
          </cell>
          <cell r="F16" t="str">
            <v>km</v>
          </cell>
          <cell r="G16">
            <v>0</v>
          </cell>
          <cell r="H16">
            <v>46.12</v>
          </cell>
        </row>
        <row r="17">
          <cell r="A17" t="str">
            <v>01-02-g</v>
          </cell>
          <cell r="B17" t="str">
            <v>Carriage of 1000 Nos. bricks or load upto 3 tonne by truck etc : 6th - 10th kilometer</v>
          </cell>
          <cell r="C17" t="str">
            <v>km</v>
          </cell>
          <cell r="D17">
            <v>0</v>
          </cell>
          <cell r="E17">
            <v>38.43</v>
          </cell>
          <cell r="F17" t="str">
            <v>km</v>
          </cell>
          <cell r="G17">
            <v>0</v>
          </cell>
          <cell r="H17">
            <v>38.43</v>
          </cell>
        </row>
        <row r="18">
          <cell r="A18" t="str">
            <v>01-02-h</v>
          </cell>
          <cell r="B18" t="str">
            <v>Carriage of 1000 Nos. bricks or load upto 3 tonne by truck etc : 11th &amp; subsequent kilometer</v>
          </cell>
          <cell r="C18" t="str">
            <v>km</v>
          </cell>
          <cell r="D18">
            <v>0</v>
          </cell>
          <cell r="E18">
            <v>23.06</v>
          </cell>
          <cell r="F18" t="str">
            <v>km</v>
          </cell>
          <cell r="G18">
            <v>0</v>
          </cell>
          <cell r="H18">
            <v>23.06</v>
          </cell>
        </row>
        <row r="19">
          <cell r="A19" t="str">
            <v>01-03-a</v>
          </cell>
          <cell r="B19" t="str">
            <v>Carriage of cement(bag), bitumen/lubricants (drum) by truck or other means : 1st 50 meter</v>
          </cell>
          <cell r="C19" t="str">
            <v>Tonne/50 M</v>
          </cell>
          <cell r="D19">
            <v>0</v>
          </cell>
          <cell r="E19">
            <v>17.079999999999998</v>
          </cell>
          <cell r="F19" t="str">
            <v>tonne/50</v>
          </cell>
          <cell r="G19">
            <v>0</v>
          </cell>
          <cell r="H19">
            <v>17.079999999999998</v>
          </cell>
        </row>
        <row r="20">
          <cell r="A20" t="str">
            <v>01-03-b</v>
          </cell>
          <cell r="B20" t="str">
            <v>Carriage of cement (bag) bitumen/lubricant (drum) by truck or other means : 2nd 50 meter</v>
          </cell>
          <cell r="C20" t="str">
            <v>Tonne/50 M</v>
          </cell>
          <cell r="D20">
            <v>0</v>
          </cell>
          <cell r="E20">
            <v>3.66</v>
          </cell>
          <cell r="F20" t="str">
            <v>tonne/50</v>
          </cell>
          <cell r="G20">
            <v>0</v>
          </cell>
          <cell r="H20">
            <v>3.66</v>
          </cell>
        </row>
        <row r="21">
          <cell r="A21" t="str">
            <v>01-03-c</v>
          </cell>
          <cell r="B21" t="str">
            <v>Carriage of cement (bag), bitumen/lubricant (drum) by truck or other means : 3rd to 5th 50 meter</v>
          </cell>
          <cell r="C21" t="str">
            <v>Tonne/50 M</v>
          </cell>
          <cell r="D21">
            <v>0</v>
          </cell>
          <cell r="E21">
            <v>2.44</v>
          </cell>
          <cell r="F21" t="str">
            <v>tonne/50</v>
          </cell>
          <cell r="G21">
            <v>0</v>
          </cell>
          <cell r="H21">
            <v>2.44</v>
          </cell>
        </row>
        <row r="22">
          <cell r="A22" t="str">
            <v>01-03-d</v>
          </cell>
          <cell r="B22" t="str">
            <v>Carriage of cement(bag), bitumen/lubricant (drum) by truck or other means : 250 to 1000 meter</v>
          </cell>
          <cell r="C22" t="str">
            <v>ronne/250 M</v>
          </cell>
          <cell r="D22">
            <v>0</v>
          </cell>
          <cell r="E22">
            <v>12.2</v>
          </cell>
          <cell r="F22" t="str">
            <v>t/250m</v>
          </cell>
          <cell r="G22">
            <v>0</v>
          </cell>
          <cell r="H22">
            <v>12.2</v>
          </cell>
        </row>
        <row r="23">
          <cell r="A23" t="str">
            <v>01-03-e</v>
          </cell>
          <cell r="B23" t="str">
            <v>Carriage of cement(bags), bitumen/lubricant (drum) by truck or other means : 1st kilometer</v>
          </cell>
          <cell r="C23" t="str">
            <v>Tonne/1 K</v>
          </cell>
          <cell r="D23">
            <v>0</v>
          </cell>
          <cell r="E23">
            <v>36.6</v>
          </cell>
          <cell r="F23" t="str">
            <v>tonne/km</v>
          </cell>
          <cell r="G23">
            <v>0</v>
          </cell>
          <cell r="H23">
            <v>36.6</v>
          </cell>
        </row>
        <row r="24">
          <cell r="A24" t="str">
            <v>01-03-f</v>
          </cell>
          <cell r="B24" t="str">
            <v>Carriage of cement(bag), bitumen/lubricant (drum) by truck or other means : 2nd - 5th kilometer</v>
          </cell>
          <cell r="C24" t="str">
            <v>Tonne/1 K</v>
          </cell>
          <cell r="D24">
            <v>0</v>
          </cell>
          <cell r="E24">
            <v>14.64</v>
          </cell>
          <cell r="F24" t="str">
            <v>tonne/km</v>
          </cell>
          <cell r="G24">
            <v>0</v>
          </cell>
          <cell r="H24">
            <v>14.64</v>
          </cell>
        </row>
        <row r="25">
          <cell r="A25" t="str">
            <v>01-03-g</v>
          </cell>
          <cell r="B25" t="str">
            <v>Carriage of cement(bag), bitumen/lubricant (drum) by truck or other means : 6th - 10th kilometer</v>
          </cell>
          <cell r="C25" t="str">
            <v>Tonne/1 K</v>
          </cell>
          <cell r="D25">
            <v>0</v>
          </cell>
          <cell r="E25">
            <v>12.2</v>
          </cell>
          <cell r="F25" t="str">
            <v>tonne/km</v>
          </cell>
          <cell r="G25">
            <v>0</v>
          </cell>
          <cell r="H25">
            <v>12.2</v>
          </cell>
        </row>
        <row r="26">
          <cell r="A26" t="str">
            <v>01-03-h</v>
          </cell>
          <cell r="B26" t="str">
            <v>Carriage of cement(bag), bitumen/lubricant (drum) by truck or other means : 11th &amp; subsequent km</v>
          </cell>
          <cell r="C26" t="str">
            <v>Tonne/1 K</v>
          </cell>
          <cell r="D26">
            <v>0</v>
          </cell>
          <cell r="E26">
            <v>7.32</v>
          </cell>
          <cell r="F26" t="str">
            <v>tonne/km</v>
          </cell>
          <cell r="G26">
            <v>0</v>
          </cell>
          <cell r="H26">
            <v>7.32</v>
          </cell>
        </row>
        <row r="27">
          <cell r="A27" t="str">
            <v>01-04-a</v>
          </cell>
          <cell r="B27" t="str">
            <v>Carriage of 100cft of sarkanda, pilchi, frash etc by road or boat : 1st 50 meter</v>
          </cell>
          <cell r="C27" t="str">
            <v>50 Meter</v>
          </cell>
          <cell r="D27">
            <v>0</v>
          </cell>
          <cell r="E27">
            <v>51.24</v>
          </cell>
          <cell r="F27" t="str">
            <v>50 m</v>
          </cell>
          <cell r="G27">
            <v>0</v>
          </cell>
          <cell r="H27">
            <v>51.24</v>
          </cell>
        </row>
        <row r="28">
          <cell r="A28" t="str">
            <v>01-04-b</v>
          </cell>
          <cell r="B28" t="str">
            <v>Carriage of 100cft of sarkanda, pilchi, frash etc by road or boat : 2nd 50 meter</v>
          </cell>
          <cell r="C28" t="str">
            <v>50 Meter</v>
          </cell>
          <cell r="D28">
            <v>0</v>
          </cell>
          <cell r="E28">
            <v>10.98</v>
          </cell>
          <cell r="F28" t="str">
            <v>50 m</v>
          </cell>
          <cell r="G28">
            <v>0</v>
          </cell>
          <cell r="H28">
            <v>10.98</v>
          </cell>
        </row>
        <row r="29">
          <cell r="A29" t="str">
            <v>01-04-c</v>
          </cell>
          <cell r="B29" t="str">
            <v>Carriage of 100cft of sarkanda, pichi, frash etc by road or boat : 3rd to 5th kilometer</v>
          </cell>
          <cell r="C29" t="str">
            <v>50 Meter</v>
          </cell>
          <cell r="D29">
            <v>0</v>
          </cell>
          <cell r="E29">
            <v>7.32</v>
          </cell>
          <cell r="F29" t="str">
            <v>50 m</v>
          </cell>
          <cell r="G29">
            <v>0</v>
          </cell>
          <cell r="H29">
            <v>7.32</v>
          </cell>
        </row>
        <row r="30">
          <cell r="A30" t="str">
            <v>01-04-d</v>
          </cell>
          <cell r="B30" t="str">
            <v>Carriage of 100cft of sarkanda, pilchi, frash etc by road or boat : 250 to 1000 meter</v>
          </cell>
          <cell r="C30" t="str">
            <v>250 Meter</v>
          </cell>
          <cell r="D30">
            <v>0</v>
          </cell>
          <cell r="E30">
            <v>36.6</v>
          </cell>
          <cell r="F30" t="str">
            <v>250 m</v>
          </cell>
          <cell r="G30">
            <v>0</v>
          </cell>
          <cell r="H30">
            <v>36.6</v>
          </cell>
        </row>
        <row r="31">
          <cell r="A31" t="str">
            <v>01-04-e</v>
          </cell>
          <cell r="B31" t="str">
            <v>Carriage of 100cft of sarkanda, pichi, frash etc by road or boat : 1st kilometer</v>
          </cell>
          <cell r="C31" t="str">
            <v>km</v>
          </cell>
          <cell r="D31">
            <v>0</v>
          </cell>
          <cell r="E31">
            <v>109.8</v>
          </cell>
          <cell r="F31" t="str">
            <v>km</v>
          </cell>
          <cell r="G31">
            <v>0</v>
          </cell>
          <cell r="H31">
            <v>109.8</v>
          </cell>
        </row>
        <row r="32">
          <cell r="A32" t="str">
            <v>01-04-f</v>
          </cell>
          <cell r="B32" t="str">
            <v>Carriage of 100cft of sarkanda, pilchi, frash etc by road or boat : 2nd - 5th kilometer</v>
          </cell>
          <cell r="C32" t="str">
            <v>km</v>
          </cell>
          <cell r="D32">
            <v>0</v>
          </cell>
          <cell r="E32">
            <v>43.92</v>
          </cell>
          <cell r="F32" t="str">
            <v>km</v>
          </cell>
          <cell r="G32">
            <v>0</v>
          </cell>
          <cell r="H32">
            <v>43.92</v>
          </cell>
        </row>
        <row r="33">
          <cell r="A33" t="str">
            <v>01-04-g</v>
          </cell>
          <cell r="B33" t="str">
            <v>Carriage of 100cft of sarkanda, pilchi, frash etc by road or boat : 6th - 10th kilometer</v>
          </cell>
          <cell r="C33" t="str">
            <v>km</v>
          </cell>
          <cell r="D33">
            <v>0</v>
          </cell>
          <cell r="E33">
            <v>36.6</v>
          </cell>
          <cell r="F33" t="str">
            <v>km</v>
          </cell>
          <cell r="G33">
            <v>0</v>
          </cell>
          <cell r="H33">
            <v>36.6</v>
          </cell>
        </row>
        <row r="34">
          <cell r="A34" t="str">
            <v>01-04-h</v>
          </cell>
          <cell r="B34" t="str">
            <v>Carriage of 100cft of sarkanda, pilchi, frash etc by road or boat : 11th &amp; subsequent kilometer</v>
          </cell>
          <cell r="C34" t="str">
            <v>km</v>
          </cell>
          <cell r="D34">
            <v>0</v>
          </cell>
          <cell r="E34">
            <v>21.96</v>
          </cell>
          <cell r="F34" t="str">
            <v>km</v>
          </cell>
          <cell r="G34">
            <v>0</v>
          </cell>
          <cell r="H34">
            <v>21.96</v>
          </cell>
        </row>
        <row r="35">
          <cell r="A35" t="str">
            <v>01-05-a</v>
          </cell>
          <cell r="B35" t="str">
            <v>Carriage of small consignments upto 250kg 1st 50 meter</v>
          </cell>
          <cell r="C35" t="str">
            <v>50 Meter</v>
          </cell>
          <cell r="D35">
            <v>0</v>
          </cell>
          <cell r="E35">
            <v>4.2699999999999996</v>
          </cell>
          <cell r="F35" t="str">
            <v>50 m</v>
          </cell>
          <cell r="G35">
            <v>0</v>
          </cell>
          <cell r="H35">
            <v>4.2699999999999996</v>
          </cell>
        </row>
        <row r="36">
          <cell r="A36" t="str">
            <v>01-05-b</v>
          </cell>
          <cell r="B36" t="str">
            <v>Carriage of small consigmnments upto 250 kg 2nd 50 meter</v>
          </cell>
          <cell r="C36" t="str">
            <v>50 Meter</v>
          </cell>
          <cell r="D36">
            <v>0</v>
          </cell>
          <cell r="E36">
            <v>0.92</v>
          </cell>
          <cell r="F36" t="str">
            <v>50 m</v>
          </cell>
          <cell r="G36">
            <v>0</v>
          </cell>
          <cell r="H36">
            <v>0.92</v>
          </cell>
        </row>
        <row r="37">
          <cell r="A37" t="str">
            <v>01-05-c</v>
          </cell>
          <cell r="B37" t="str">
            <v>Carriage of small consignments upto 250 kg 3rd to 5th 50 meters</v>
          </cell>
          <cell r="C37" t="str">
            <v>50 Meter</v>
          </cell>
          <cell r="D37">
            <v>0</v>
          </cell>
          <cell r="E37">
            <v>0.61</v>
          </cell>
          <cell r="F37" t="str">
            <v>50 m</v>
          </cell>
          <cell r="G37">
            <v>0</v>
          </cell>
          <cell r="H37">
            <v>0.61</v>
          </cell>
        </row>
        <row r="38">
          <cell r="A38" t="str">
            <v>01-05-d</v>
          </cell>
          <cell r="B38" t="str">
            <v>Carriage of small consignments upto 250 kg 250 - 1000 meter</v>
          </cell>
          <cell r="C38" t="str">
            <v>250 Meter</v>
          </cell>
          <cell r="D38">
            <v>0</v>
          </cell>
          <cell r="E38">
            <v>3.05</v>
          </cell>
          <cell r="F38" t="str">
            <v>250 m</v>
          </cell>
          <cell r="G38">
            <v>0</v>
          </cell>
          <cell r="H38">
            <v>3.05</v>
          </cell>
        </row>
        <row r="39">
          <cell r="A39" t="str">
            <v>01-05-e</v>
          </cell>
          <cell r="B39" t="str">
            <v>Carriage of small consignments upto 250 kg 1st kilometer</v>
          </cell>
          <cell r="C39" t="str">
            <v>km</v>
          </cell>
          <cell r="D39">
            <v>0</v>
          </cell>
          <cell r="E39">
            <v>9.15</v>
          </cell>
          <cell r="F39" t="str">
            <v>km</v>
          </cell>
          <cell r="G39">
            <v>0</v>
          </cell>
          <cell r="H39">
            <v>9.15</v>
          </cell>
        </row>
        <row r="40">
          <cell r="A40" t="str">
            <v>01-05-f</v>
          </cell>
          <cell r="B40" t="str">
            <v>Carriage of small consignments upto 250 kg 2nd to 5th kilometer</v>
          </cell>
          <cell r="C40" t="str">
            <v>km</v>
          </cell>
          <cell r="D40">
            <v>0</v>
          </cell>
          <cell r="E40">
            <v>3.66</v>
          </cell>
          <cell r="F40" t="str">
            <v>km</v>
          </cell>
          <cell r="G40">
            <v>0</v>
          </cell>
          <cell r="H40">
            <v>3.66</v>
          </cell>
        </row>
        <row r="41">
          <cell r="A41" t="str">
            <v>01-05-g</v>
          </cell>
          <cell r="B41" t="str">
            <v>Carriage of small consignments upto 250 kg 6th to 10th kilometer</v>
          </cell>
          <cell r="C41" t="str">
            <v>km</v>
          </cell>
          <cell r="D41">
            <v>0</v>
          </cell>
          <cell r="E41">
            <v>3.05</v>
          </cell>
          <cell r="F41" t="str">
            <v>km</v>
          </cell>
          <cell r="G41">
            <v>0</v>
          </cell>
          <cell r="H41">
            <v>3.05</v>
          </cell>
        </row>
        <row r="42">
          <cell r="A42" t="str">
            <v>01-05-h</v>
          </cell>
          <cell r="B42" t="str">
            <v>Carriage of small consignments upto 250 kg 11th &amp; subsequent kilometer</v>
          </cell>
          <cell r="C42" t="str">
            <v>km</v>
          </cell>
          <cell r="D42">
            <v>0</v>
          </cell>
          <cell r="E42">
            <v>1.83</v>
          </cell>
          <cell r="F42" t="str">
            <v>km</v>
          </cell>
          <cell r="G42">
            <v>0</v>
          </cell>
          <cell r="H42">
            <v>1.83</v>
          </cell>
        </row>
        <row r="43">
          <cell r="A43" t="str">
            <v>01-06-a</v>
          </cell>
          <cell r="B43" t="str">
            <v>Carriage of consignments (odd job) Coolie load</v>
          </cell>
          <cell r="C43" t="str">
            <v>km</v>
          </cell>
          <cell r="D43">
            <v>62</v>
          </cell>
          <cell r="E43">
            <v>62.5</v>
          </cell>
          <cell r="F43" t="str">
            <v>km</v>
          </cell>
          <cell r="G43">
            <v>62</v>
          </cell>
          <cell r="H43">
            <v>62.5</v>
          </cell>
        </row>
        <row r="44">
          <cell r="A44" t="str">
            <v>01-06-b</v>
          </cell>
          <cell r="B44" t="str">
            <v>Carriage of consignments (odd job) Donkey load</v>
          </cell>
          <cell r="C44" t="str">
            <v>km</v>
          </cell>
          <cell r="D44">
            <v>0</v>
          </cell>
          <cell r="E44">
            <v>36.6</v>
          </cell>
          <cell r="F44" t="str">
            <v>km</v>
          </cell>
          <cell r="G44">
            <v>0</v>
          </cell>
          <cell r="H44">
            <v>36.6</v>
          </cell>
        </row>
        <row r="45">
          <cell r="A45" t="str">
            <v>01-06-c</v>
          </cell>
          <cell r="B45" t="str">
            <v>Carriage of consignments (odd job) Cart Load</v>
          </cell>
          <cell r="C45" t="str">
            <v>km</v>
          </cell>
          <cell r="D45">
            <v>0</v>
          </cell>
          <cell r="E45">
            <v>32.03</v>
          </cell>
          <cell r="F45" t="str">
            <v>km</v>
          </cell>
          <cell r="G45">
            <v>0</v>
          </cell>
          <cell r="H45">
            <v>32.03</v>
          </cell>
        </row>
        <row r="46">
          <cell r="A46" t="str">
            <v>01-06-d</v>
          </cell>
          <cell r="B46" t="str">
            <v>Carriage of consignments (odd job) Camel load</v>
          </cell>
          <cell r="C46" t="str">
            <v>km</v>
          </cell>
          <cell r="D46">
            <v>0</v>
          </cell>
          <cell r="E46">
            <v>73.2</v>
          </cell>
          <cell r="F46" t="str">
            <v>km</v>
          </cell>
          <cell r="G46">
            <v>0</v>
          </cell>
          <cell r="H46">
            <v>73.2</v>
          </cell>
        </row>
        <row r="47">
          <cell r="A47" t="str">
            <v>01-07-a</v>
          </cell>
          <cell r="B47" t="str">
            <v>Hire Charges of Truck</v>
          </cell>
          <cell r="C47" t="str">
            <v>Day</v>
          </cell>
          <cell r="D47">
            <v>0</v>
          </cell>
          <cell r="E47">
            <v>9429.9500000000007</v>
          </cell>
          <cell r="F47" t="str">
            <v>Day</v>
          </cell>
          <cell r="G47">
            <v>0</v>
          </cell>
          <cell r="H47">
            <v>9429.9500000000007</v>
          </cell>
        </row>
        <row r="48">
          <cell r="A48" t="str">
            <v>01-07-b</v>
          </cell>
          <cell r="B48" t="str">
            <v>Hire charges of Tractor with trolley</v>
          </cell>
          <cell r="C48" t="str">
            <v>Day</v>
          </cell>
          <cell r="D48">
            <v>0</v>
          </cell>
          <cell r="E48">
            <v>9430.6</v>
          </cell>
          <cell r="F48" t="str">
            <v>Day</v>
          </cell>
          <cell r="G48">
            <v>0</v>
          </cell>
          <cell r="H48">
            <v>9430.6</v>
          </cell>
        </row>
        <row r="49">
          <cell r="A49" t="str">
            <v>01-07-c</v>
          </cell>
          <cell r="B49" t="str">
            <v>Hire charges of Tractor without trolley</v>
          </cell>
          <cell r="C49" t="str">
            <v>Day</v>
          </cell>
          <cell r="D49">
            <v>0</v>
          </cell>
          <cell r="E49">
            <v>6188.08</v>
          </cell>
          <cell r="F49" t="str">
            <v>Day</v>
          </cell>
          <cell r="G49">
            <v>0</v>
          </cell>
          <cell r="H49">
            <v>6188.08</v>
          </cell>
        </row>
        <row r="50">
          <cell r="A50" t="str">
            <v>01-08-a</v>
          </cell>
          <cell r="B50" t="str">
            <v>Hand shunting loaded railway wagons Upto 500 meter</v>
          </cell>
          <cell r="C50" t="str">
            <v>Each</v>
          </cell>
          <cell r="D50">
            <v>930</v>
          </cell>
          <cell r="E50">
            <v>937.5</v>
          </cell>
          <cell r="F50" t="str">
            <v>Each</v>
          </cell>
          <cell r="G50">
            <v>930</v>
          </cell>
          <cell r="H50">
            <v>937.5</v>
          </cell>
        </row>
        <row r="51">
          <cell r="A51" t="str">
            <v>01-08-b</v>
          </cell>
          <cell r="B51" t="str">
            <v>Hand shunting loaded railway wagons Upto 1 kilometer</v>
          </cell>
          <cell r="C51" t="str">
            <v>Each</v>
          </cell>
          <cell r="D51">
            <v>1395</v>
          </cell>
          <cell r="E51">
            <v>1406.25</v>
          </cell>
          <cell r="F51" t="str">
            <v>Each</v>
          </cell>
          <cell r="G51">
            <v>1395</v>
          </cell>
          <cell r="H51">
            <v>1406.25</v>
          </cell>
        </row>
        <row r="52">
          <cell r="A52" t="str">
            <v>01-08-c</v>
          </cell>
          <cell r="B52" t="str">
            <v>Hand shunting loaded railway wagons Upto 2 kilometer</v>
          </cell>
          <cell r="C52" t="str">
            <v>Each</v>
          </cell>
          <cell r="D52">
            <v>1705</v>
          </cell>
          <cell r="E52">
            <v>1718.75</v>
          </cell>
          <cell r="F52" t="str">
            <v>Each</v>
          </cell>
          <cell r="G52">
            <v>1705</v>
          </cell>
          <cell r="H52">
            <v>1718.75</v>
          </cell>
        </row>
        <row r="53">
          <cell r="A53" t="str">
            <v>01-08-d</v>
          </cell>
          <cell r="B53" t="str">
            <v>Hand shunting loaded railway wagons 3rd &amp; subsequent kilometer</v>
          </cell>
          <cell r="C53" t="str">
            <v>Each</v>
          </cell>
          <cell r="D53">
            <v>775</v>
          </cell>
          <cell r="E53">
            <v>781.25</v>
          </cell>
          <cell r="F53" t="str">
            <v>Each</v>
          </cell>
          <cell r="G53">
            <v>775</v>
          </cell>
          <cell r="H53">
            <v>781.25</v>
          </cell>
        </row>
        <row r="54">
          <cell r="A54" t="str">
            <v>01-09-a</v>
          </cell>
          <cell r="B54" t="str">
            <v>Hand shunting empty railway wagons Upto 500 meter</v>
          </cell>
          <cell r="C54" t="str">
            <v>Each</v>
          </cell>
          <cell r="D54">
            <v>465</v>
          </cell>
          <cell r="E54">
            <v>468.75</v>
          </cell>
          <cell r="F54" t="str">
            <v>Each</v>
          </cell>
          <cell r="G54">
            <v>465</v>
          </cell>
          <cell r="H54">
            <v>468.75</v>
          </cell>
        </row>
        <row r="55">
          <cell r="A55" t="str">
            <v>01-09-b</v>
          </cell>
          <cell r="B55" t="str">
            <v>Hand shunting empty railway wagons Upto 1 kilometer</v>
          </cell>
          <cell r="C55" t="str">
            <v>Each</v>
          </cell>
          <cell r="D55">
            <v>697.5</v>
          </cell>
          <cell r="E55">
            <v>703.13</v>
          </cell>
          <cell r="F55" t="str">
            <v>Each</v>
          </cell>
          <cell r="G55">
            <v>697.5</v>
          </cell>
          <cell r="H55">
            <v>703.13</v>
          </cell>
        </row>
        <row r="56">
          <cell r="A56" t="str">
            <v>01-09-c</v>
          </cell>
          <cell r="B56" t="str">
            <v>Hand shunting empty railway wagons Upto 2 kilometer</v>
          </cell>
          <cell r="C56" t="str">
            <v>Each</v>
          </cell>
          <cell r="D56">
            <v>852.5</v>
          </cell>
          <cell r="E56">
            <v>859.38</v>
          </cell>
          <cell r="F56" t="str">
            <v>Each</v>
          </cell>
          <cell r="G56">
            <v>852.5</v>
          </cell>
          <cell r="H56">
            <v>859.38</v>
          </cell>
        </row>
        <row r="57">
          <cell r="A57" t="str">
            <v>01-09-d</v>
          </cell>
          <cell r="B57" t="str">
            <v>Hand shunting empty railway wagons 3rd &amp; subsequent kilometer</v>
          </cell>
          <cell r="C57" t="str">
            <v>Each</v>
          </cell>
          <cell r="D57">
            <v>387.5</v>
          </cell>
          <cell r="E57">
            <v>390.63</v>
          </cell>
          <cell r="F57" t="str">
            <v>Each</v>
          </cell>
          <cell r="G57">
            <v>387.5</v>
          </cell>
          <cell r="H57">
            <v>390.63</v>
          </cell>
        </row>
        <row r="58">
          <cell r="A58" t="str">
            <v>02-01</v>
          </cell>
          <cell r="B58" t="str">
            <v>Load into or unload from railway wagons within 50m shingle, sand, ballast, tiles, etc, laid &amp; stacked</v>
          </cell>
          <cell r="C58" t="str">
            <v>100 eft</v>
          </cell>
          <cell r="D58">
            <v>620</v>
          </cell>
          <cell r="E58">
            <v>625</v>
          </cell>
          <cell r="F58" t="str">
            <v>m3</v>
          </cell>
          <cell r="G58">
            <v>218.95</v>
          </cell>
          <cell r="H58">
            <v>220.72</v>
          </cell>
        </row>
        <row r="59">
          <cell r="A59" t="str">
            <v>02-02-a</v>
          </cell>
          <cell r="B59" t="str">
            <v>Load into or unload from railway wagons within 50m laid &amp; stacked : Bricks 10" size</v>
          </cell>
          <cell r="C59" t="str">
            <v>1000 No.</v>
          </cell>
          <cell r="D59">
            <v>775</v>
          </cell>
          <cell r="E59">
            <v>781.25</v>
          </cell>
          <cell r="F59" t="str">
            <v>1000 No.</v>
          </cell>
          <cell r="G59">
            <v>775</v>
          </cell>
          <cell r="H59">
            <v>781.25</v>
          </cell>
        </row>
        <row r="60">
          <cell r="A60" t="str">
            <v>02-02-b</v>
          </cell>
          <cell r="B60" t="str">
            <v>Load into or unload from railway wagons within 50m laid &amp; stacked : Bricks 9" or smaller size</v>
          </cell>
          <cell r="C60" t="str">
            <v>1000 No.</v>
          </cell>
          <cell r="D60">
            <v>620</v>
          </cell>
          <cell r="E60">
            <v>625</v>
          </cell>
          <cell r="F60" t="str">
            <v>1000 No.</v>
          </cell>
          <cell r="G60">
            <v>620</v>
          </cell>
          <cell r="H60">
            <v>625</v>
          </cell>
        </row>
        <row r="61">
          <cell r="A61" t="str">
            <v>02-03</v>
          </cell>
          <cell r="B61" t="str">
            <v>Load into or unload from railway wagons, cement in bags and stacking within 50m.</v>
          </cell>
          <cell r="C61" t="str">
            <v>100 No.</v>
          </cell>
          <cell r="D61">
            <v>775</v>
          </cell>
          <cell r="E61">
            <v>781.25</v>
          </cell>
          <cell r="F61" t="str">
            <v>100 No.</v>
          </cell>
          <cell r="G61">
            <v>775</v>
          </cell>
          <cell r="H61">
            <v>781.25</v>
          </cell>
        </row>
        <row r="62">
          <cell r="A62" t="str">
            <v>02-04</v>
          </cell>
          <cell r="B62" t="str">
            <v>Load into or unload from railway wagons, empty cement bags and stacking</v>
          </cell>
          <cell r="C62" t="str">
            <v>1000 No.</v>
          </cell>
          <cell r="D62">
            <v>694.4</v>
          </cell>
          <cell r="E62">
            <v>700</v>
          </cell>
          <cell r="F62" t="str">
            <v>1000 No.</v>
          </cell>
          <cell r="G62">
            <v>694.4</v>
          </cell>
          <cell r="H62">
            <v>700</v>
          </cell>
        </row>
        <row r="63">
          <cell r="A63" t="str">
            <v>02-05</v>
          </cell>
          <cell r="B63" t="str">
            <v>Load into or unload from railway wagons and stacking white lime in bags</v>
          </cell>
          <cell r="C63" t="str">
            <v>tonne</v>
          </cell>
          <cell r="D63">
            <v>155</v>
          </cell>
          <cell r="E63">
            <v>156.25</v>
          </cell>
          <cell r="F63" t="str">
            <v>tonne</v>
          </cell>
          <cell r="G63">
            <v>155</v>
          </cell>
          <cell r="H63">
            <v>156.25</v>
          </cell>
        </row>
        <row r="64">
          <cell r="A64" t="str">
            <v>02-06</v>
          </cell>
          <cell r="B64" t="str">
            <v>Load into or unload from railway wagons structural steel, RS joists, rails, rail fastenings etc</v>
          </cell>
          <cell r="C64" t="str">
            <v>tonne</v>
          </cell>
          <cell r="D64">
            <v>372</v>
          </cell>
          <cell r="E64">
            <v>375</v>
          </cell>
          <cell r="F64" t="str">
            <v>tonne</v>
          </cell>
          <cell r="G64">
            <v>372</v>
          </cell>
          <cell r="H64">
            <v>375</v>
          </cell>
        </row>
        <row r="65">
          <cell r="A65" t="str">
            <v>02-07</v>
          </cell>
          <cell r="B65" t="str">
            <v>Load into or unload from 45 gallon drums full, into or from railway wagons,lead upto 50m</v>
          </cell>
          <cell r="C65" t="str">
            <v>Each</v>
          </cell>
          <cell r="D65">
            <v>49.6</v>
          </cell>
          <cell r="E65">
            <v>50</v>
          </cell>
          <cell r="F65" t="str">
            <v>Each</v>
          </cell>
          <cell r="G65">
            <v>49.6</v>
          </cell>
          <cell r="H65">
            <v>50</v>
          </cell>
        </row>
        <row r="66">
          <cell r="A66" t="str">
            <v>02-08</v>
          </cell>
          <cell r="B66" t="str">
            <v>Loading or unloading packages of all sorts upto 50 kg.</v>
          </cell>
          <cell r="C66" t="str">
            <v>Each</v>
          </cell>
          <cell r="D66">
            <v>43.4</v>
          </cell>
          <cell r="E66">
            <v>43.75</v>
          </cell>
          <cell r="F66" t="str">
            <v>Each</v>
          </cell>
          <cell r="G66">
            <v>43.4</v>
          </cell>
          <cell r="H66">
            <v>43.75</v>
          </cell>
        </row>
        <row r="67">
          <cell r="A67" t="str">
            <v>02-09-a</v>
          </cell>
          <cell r="B67" t="str">
            <v>Load or unload sleepers other than wooden, incl stacking, lead upto 50 m : Broad gauge</v>
          </cell>
          <cell r="C67" t="str">
            <v>100 No.</v>
          </cell>
          <cell r="D67">
            <v>1550</v>
          </cell>
          <cell r="E67">
            <v>1562.5</v>
          </cell>
          <cell r="F67" t="str">
            <v>100 No.</v>
          </cell>
          <cell r="G67">
            <v>1550</v>
          </cell>
          <cell r="H67">
            <v>1562.5</v>
          </cell>
        </row>
        <row r="68">
          <cell r="A68" t="str">
            <v>02-09-b</v>
          </cell>
          <cell r="B68" t="str">
            <v>Load or unload sleepers other than wooden, including stacking, lead upto 50 m : Metre gauge &amp;</v>
          </cell>
          <cell r="C68" t="str">
            <v>-</v>
          </cell>
          <cell r="D68" t="e">
            <v>#VALUE!</v>
          </cell>
          <cell r="E68" t="e">
            <v>#VALUE!</v>
          </cell>
          <cell r="F68" t="str">
            <v>-</v>
          </cell>
          <cell r="G68" t="e">
            <v>#VALUE!</v>
          </cell>
          <cell r="H68" t="e">
            <v>#VALUE!</v>
          </cell>
        </row>
        <row r="69">
          <cell r="A69" t="str">
            <v>02-10</v>
          </cell>
          <cell r="B69" t="str">
            <v>Load or unload timber logs or shuttering into or from railway wagons, including stacking within 50m</v>
          </cell>
          <cell r="C69" t="str">
            <v>tonne</v>
          </cell>
          <cell r="D69">
            <v>204.6</v>
          </cell>
          <cell r="E69">
            <v>206.25</v>
          </cell>
          <cell r="F69" t="str">
            <v>tonne</v>
          </cell>
          <cell r="G69">
            <v>204.6</v>
          </cell>
          <cell r="H69">
            <v>206.25</v>
          </cell>
        </row>
        <row r="70">
          <cell r="A70" t="str">
            <v>02-11</v>
          </cell>
          <cell r="B70" t="str">
            <v>Loading or unloading bhoosa in railway wagons lead upto 50 m.</v>
          </cell>
          <cell r="C70" t="str">
            <v>tonne</v>
          </cell>
          <cell r="D70">
            <v>465</v>
          </cell>
          <cell r="E70">
            <v>468.75</v>
          </cell>
          <cell r="F70" t="str">
            <v>tonne</v>
          </cell>
          <cell r="G70">
            <v>465</v>
          </cell>
          <cell r="H70">
            <v>468.75</v>
          </cell>
        </row>
        <row r="71">
          <cell r="A71" t="str">
            <v>02-12</v>
          </cell>
          <cell r="B71" t="str">
            <v>Load or unload timber scrap or wooden plugs into or from railway wagons &amp; stacking within 50m</v>
          </cell>
          <cell r="C71" t="str">
            <v>tonne</v>
          </cell>
          <cell r="D71">
            <v>310</v>
          </cell>
          <cell r="E71">
            <v>312.5</v>
          </cell>
          <cell r="F71" t="str">
            <v>tonne</v>
          </cell>
          <cell r="G71">
            <v>310</v>
          </cell>
          <cell r="H71">
            <v>312.5</v>
          </cell>
        </row>
        <row r="72">
          <cell r="A72" t="str">
            <v>02-13</v>
          </cell>
          <cell r="B72" t="str">
            <v>Load or unload pitching stone/spawl from railway wagons of any guage including clearing 1.5m away</v>
          </cell>
          <cell r="C72" t="str">
            <v>100 eft</v>
          </cell>
          <cell r="D72">
            <v>229.4</v>
          </cell>
          <cell r="E72">
            <v>231.25</v>
          </cell>
          <cell r="F72" t="str">
            <v>m3</v>
          </cell>
          <cell r="G72">
            <v>81.010000000000005</v>
          </cell>
          <cell r="H72">
            <v>81.67</v>
          </cell>
        </row>
        <row r="73">
          <cell r="A73" t="str">
            <v>02-14</v>
          </cell>
          <cell r="B73" t="str">
            <v>Loading or unloading building stone including clearing away 1.5m from rails</v>
          </cell>
          <cell r="C73" t="str">
            <v>100 eft</v>
          </cell>
          <cell r="D73">
            <v>297.60000000000002</v>
          </cell>
          <cell r="E73">
            <v>300</v>
          </cell>
          <cell r="F73" t="str">
            <v>m3</v>
          </cell>
          <cell r="G73">
            <v>105.1</v>
          </cell>
          <cell r="H73">
            <v>105.94</v>
          </cell>
        </row>
        <row r="74">
          <cell r="A74" t="str">
            <v>02-15-a</v>
          </cell>
          <cell r="B74" t="str">
            <v>Unloading oil,bitumen or tar etc : Crude Oil (to be pumped from tank wagon into tank)</v>
          </cell>
          <cell r="C74" t="str">
            <v>1000 ltr</v>
          </cell>
          <cell r="D74">
            <v>186</v>
          </cell>
          <cell r="E74">
            <v>187.5</v>
          </cell>
          <cell r="F74" t="str">
            <v>1000 ltr</v>
          </cell>
          <cell r="G74">
            <v>186</v>
          </cell>
          <cell r="H74">
            <v>187.5</v>
          </cell>
        </row>
        <row r="75">
          <cell r="A75" t="str">
            <v>02-15-b</v>
          </cell>
          <cell r="B75" t="str">
            <v>Unloading oil,bitumen or tar etc Crude oil (drained by gravity)</v>
          </cell>
          <cell r="C75" t="str">
            <v>1000 ltr</v>
          </cell>
          <cell r="D75">
            <v>186</v>
          </cell>
          <cell r="E75">
            <v>187.5</v>
          </cell>
          <cell r="F75" t="str">
            <v>1000 ltr</v>
          </cell>
          <cell r="G75">
            <v>186</v>
          </cell>
          <cell r="H75">
            <v>187.5</v>
          </cell>
        </row>
        <row r="76">
          <cell r="A76" t="str">
            <v>02-15-c</v>
          </cell>
          <cell r="B76" t="str">
            <v>Unloading oil,bitumen or tar etc Crude oil materials from railway wagons</v>
          </cell>
          <cell r="C76" t="str">
            <v>Ton</v>
          </cell>
          <cell r="D76">
            <v>35.340000000000003</v>
          </cell>
          <cell r="E76">
            <v>35.630000000000003</v>
          </cell>
          <cell r="F76" t="str">
            <v>Ton</v>
          </cell>
          <cell r="G76">
            <v>35.340000000000003</v>
          </cell>
          <cell r="H76">
            <v>35.630000000000003</v>
          </cell>
        </row>
        <row r="77">
          <cell r="A77" t="str">
            <v>02-15-d</v>
          </cell>
          <cell r="B77" t="str">
            <v>Unloading oil, bitumen or tar etc : Fuel Oil from tank into empty drums including stacking within 50 m</v>
          </cell>
          <cell r="C77" t="str">
            <v>-</v>
          </cell>
          <cell r="D77" t="e">
            <v>#VALUE!</v>
          </cell>
          <cell r="E77" t="e">
            <v>#VALUE!</v>
          </cell>
          <cell r="F77" t="str">
            <v>-</v>
          </cell>
          <cell r="G77" t="e">
            <v>#VALUE!</v>
          </cell>
          <cell r="H77" t="e">
            <v>#VALUE!</v>
          </cell>
        </row>
        <row r="78">
          <cell r="A78" t="str">
            <v>02-15-e</v>
          </cell>
          <cell r="B78" t="str">
            <v>Unloading oil,bitumen or tar etc Petrol (2 gallon tin)</v>
          </cell>
          <cell r="C78" t="str">
            <v>-</v>
          </cell>
          <cell r="D78" t="e">
            <v>#VALUE!</v>
          </cell>
          <cell r="E78" t="e">
            <v>#VALUE!</v>
          </cell>
          <cell r="F78" t="str">
            <v>-</v>
          </cell>
          <cell r="G78" t="e">
            <v>#VALUE!</v>
          </cell>
          <cell r="H78" t="e">
            <v>#VALUE!</v>
          </cell>
        </row>
        <row r="79">
          <cell r="A79" t="str">
            <v>02-15-f</v>
          </cell>
          <cell r="B79" t="str">
            <v>Unloading oil, bitumen or tar etc Kerosine oil (4 gallon tin)</v>
          </cell>
          <cell r="C79" t="str">
            <v>100 No.</v>
          </cell>
          <cell r="D79">
            <v>775</v>
          </cell>
          <cell r="E79">
            <v>781.25</v>
          </cell>
          <cell r="F79" t="str">
            <v>100 No.</v>
          </cell>
          <cell r="G79">
            <v>775</v>
          </cell>
          <cell r="H79">
            <v>781.25</v>
          </cell>
        </row>
        <row r="80">
          <cell r="A80" t="str">
            <v>02-15-g</v>
          </cell>
          <cell r="B80" t="str">
            <v>Unloading oil,bitumen or tar etc Tar &amp; Bitumen in drums with carriage upto 1 km</v>
          </cell>
          <cell r="C80" t="str">
            <v>100 No.</v>
          </cell>
          <cell r="D80">
            <v>0</v>
          </cell>
          <cell r="E80">
            <v>213.5</v>
          </cell>
          <cell r="F80" t="str">
            <v>100 No.</v>
          </cell>
          <cell r="G80">
            <v>0</v>
          </cell>
          <cell r="H80">
            <v>213.5</v>
          </cell>
        </row>
        <row r="81">
          <cell r="A81" t="str">
            <v>02-16-a</v>
          </cell>
          <cell r="B81" t="str">
            <v>Removing and stacking within 50m. lead Stone, spawl, brick bats, shingle, sand, lime etc</v>
          </cell>
          <cell r="C81" t="str">
            <v>100 eft</v>
          </cell>
          <cell r="D81">
            <v>310</v>
          </cell>
          <cell r="E81">
            <v>312.5</v>
          </cell>
          <cell r="F81" t="str">
            <v>m3</v>
          </cell>
          <cell r="G81">
            <v>109.48</v>
          </cell>
          <cell r="H81">
            <v>110.36</v>
          </cell>
        </row>
        <row r="82">
          <cell r="A82" t="str">
            <v>02-16-b</v>
          </cell>
          <cell r="B82" t="str">
            <v>Removing and stacking within 50m. lead Bricks</v>
          </cell>
          <cell r="C82" t="str">
            <v>1000 No.</v>
          </cell>
          <cell r="D82">
            <v>899</v>
          </cell>
          <cell r="E82">
            <v>906.25</v>
          </cell>
          <cell r="F82" t="str">
            <v>1000 No.</v>
          </cell>
          <cell r="G82">
            <v>899</v>
          </cell>
          <cell r="H82">
            <v>906.25</v>
          </cell>
        </row>
        <row r="83">
          <cell r="A83" t="str">
            <v>02-16-c</v>
          </cell>
          <cell r="B83" t="str">
            <v>Removing and stacking within 50m. lead Broad gauge wooden sleepers</v>
          </cell>
          <cell r="C83" t="str">
            <v>100 No.</v>
          </cell>
          <cell r="D83">
            <v>496</v>
          </cell>
          <cell r="E83">
            <v>500</v>
          </cell>
          <cell r="F83" t="str">
            <v>100 No.</v>
          </cell>
          <cell r="G83">
            <v>496</v>
          </cell>
          <cell r="H83">
            <v>500</v>
          </cell>
        </row>
        <row r="84">
          <cell r="A84" t="str">
            <v>02-16-d</v>
          </cell>
          <cell r="B84" t="str">
            <v>Removing and stacking within 50m. lead Metre gauge or narrow guage wooden sleepers</v>
          </cell>
          <cell r="C84" t="str">
            <v>100 No.</v>
          </cell>
          <cell r="D84">
            <v>283.33999999999997</v>
          </cell>
          <cell r="E84">
            <v>285.63</v>
          </cell>
          <cell r="F84" t="str">
            <v>100 No.</v>
          </cell>
          <cell r="G84">
            <v>283.33999999999997</v>
          </cell>
          <cell r="H84">
            <v>285.63</v>
          </cell>
        </row>
        <row r="85">
          <cell r="A85" t="str">
            <v>02-16-e</v>
          </cell>
          <cell r="B85" t="str">
            <v>Removing and stacking within 50m. lead Rails, girders, pipes, cement etc.</v>
          </cell>
          <cell r="C85" t="str">
            <v>tonne</v>
          </cell>
          <cell r="D85">
            <v>142.6</v>
          </cell>
          <cell r="E85">
            <v>143.75</v>
          </cell>
          <cell r="F85" t="str">
            <v>tonne</v>
          </cell>
          <cell r="G85">
            <v>142.6</v>
          </cell>
          <cell r="H85">
            <v>143.75</v>
          </cell>
        </row>
        <row r="86">
          <cell r="A86" t="str">
            <v>02-16-f</v>
          </cell>
          <cell r="B86" t="str">
            <v>Removing and stacking within 50m. lead Bridge and crossing timbers, etc.</v>
          </cell>
          <cell r="C86" t="str">
            <v>100 No.</v>
          </cell>
          <cell r="D86">
            <v>1655.4</v>
          </cell>
          <cell r="E86">
            <v>1668.75</v>
          </cell>
          <cell r="F86" t="str">
            <v>100 No.</v>
          </cell>
          <cell r="G86">
            <v>1655.4</v>
          </cell>
          <cell r="H86">
            <v>1668.75</v>
          </cell>
        </row>
        <row r="87">
          <cell r="A87" t="str">
            <v>02-17</v>
          </cell>
          <cell r="B87" t="str">
            <v>Load into wagons girders, rails, MS bars, pipes etc. including 50m lead &amp; stacking inside wagons</v>
          </cell>
          <cell r="C87" t="str">
            <v>tonne</v>
          </cell>
          <cell r="D87">
            <v>396.8</v>
          </cell>
          <cell r="E87">
            <v>400</v>
          </cell>
          <cell r="F87" t="str">
            <v>tonne</v>
          </cell>
          <cell r="G87">
            <v>396.8</v>
          </cell>
          <cell r="H87">
            <v>400</v>
          </cell>
        </row>
        <row r="88">
          <cell r="A88" t="str">
            <v>02-18</v>
          </cell>
          <cell r="B88" t="str">
            <v>Unload from wagons girders, rails, MS bars, girder etc. including 50m lead but excluding stacking</v>
          </cell>
          <cell r="C88" t="str">
            <v>tonne</v>
          </cell>
          <cell r="D88">
            <v>155</v>
          </cell>
          <cell r="E88">
            <v>156.25</v>
          </cell>
          <cell r="F88" t="str">
            <v>tonne</v>
          </cell>
          <cell r="G88">
            <v>155</v>
          </cell>
          <cell r="H88">
            <v>156.25</v>
          </cell>
        </row>
        <row r="89">
          <cell r="A89" t="str">
            <v>02-19</v>
          </cell>
          <cell r="B89" t="str">
            <v>Load into wagons wooden baord guage sleepers including 50m lead &amp; stacking</v>
          </cell>
          <cell r="C89" t="str">
            <v>100 No.</v>
          </cell>
          <cell r="D89">
            <v>1240</v>
          </cell>
          <cell r="E89">
            <v>1250</v>
          </cell>
          <cell r="F89" t="str">
            <v>100 No.</v>
          </cell>
          <cell r="G89">
            <v>1240</v>
          </cell>
          <cell r="H89">
            <v>1250</v>
          </cell>
        </row>
        <row r="90">
          <cell r="A90" t="str">
            <v>02-20</v>
          </cell>
          <cell r="B90" t="str">
            <v>Unload wooden broad gauge sleepers from wagons including 50m lead and stacking</v>
          </cell>
          <cell r="C90" t="str">
            <v>100 No.</v>
          </cell>
          <cell r="D90">
            <v>620</v>
          </cell>
          <cell r="E90">
            <v>625</v>
          </cell>
          <cell r="F90" t="str">
            <v>100 No.</v>
          </cell>
          <cell r="G90">
            <v>620</v>
          </cell>
          <cell r="H90">
            <v>625</v>
          </cell>
        </row>
        <row r="91">
          <cell r="A91" t="str">
            <v>02-21</v>
          </cell>
          <cell r="B91" t="str">
            <v>Loading metre gauge or narrow guage wooden sleepers including 50m lead &amp; stack inside wagons</v>
          </cell>
          <cell r="C91" t="str">
            <v>100 No.</v>
          </cell>
          <cell r="D91">
            <v>682</v>
          </cell>
          <cell r="E91">
            <v>687.5</v>
          </cell>
          <cell r="F91" t="str">
            <v>100 No.</v>
          </cell>
          <cell r="G91">
            <v>682</v>
          </cell>
          <cell r="H91">
            <v>687.5</v>
          </cell>
        </row>
        <row r="92">
          <cell r="A92" t="str">
            <v>02-22</v>
          </cell>
          <cell r="B92" t="str">
            <v>Unloading metre gauge or narrow guage wooden sleepers including 50m lead but excluding stacking</v>
          </cell>
          <cell r="C92" t="str">
            <v>100 No.</v>
          </cell>
          <cell r="D92">
            <v>328.6</v>
          </cell>
          <cell r="E92">
            <v>331.25</v>
          </cell>
          <cell r="F92" t="str">
            <v>100 No.</v>
          </cell>
          <cell r="G92">
            <v>328.6</v>
          </cell>
          <cell r="H92">
            <v>331.25</v>
          </cell>
        </row>
        <row r="93">
          <cell r="A93" t="str">
            <v>02-23</v>
          </cell>
          <cell r="B93" t="str">
            <v>Loading bridge and crossing timber including 50m lead &amp; stacking</v>
          </cell>
          <cell r="C93" t="str">
            <v>100 No.</v>
          </cell>
          <cell r="D93">
            <v>620</v>
          </cell>
          <cell r="E93">
            <v>625</v>
          </cell>
          <cell r="F93" t="str">
            <v>100 No.</v>
          </cell>
          <cell r="G93">
            <v>620</v>
          </cell>
          <cell r="H93">
            <v>625</v>
          </cell>
        </row>
        <row r="94">
          <cell r="A94" t="str">
            <v>02-24</v>
          </cell>
          <cell r="B94" t="str">
            <v>Unloading bridge and crossing timbers including 50m lead but excluding stacking</v>
          </cell>
          <cell r="C94" t="str">
            <v>100 No.</v>
          </cell>
          <cell r="D94">
            <v>310</v>
          </cell>
          <cell r="E94">
            <v>312.5</v>
          </cell>
          <cell r="F94" t="str">
            <v>100 No.</v>
          </cell>
          <cell r="G94">
            <v>310</v>
          </cell>
          <cell r="H94">
            <v>312.5</v>
          </cell>
        </row>
        <row r="95">
          <cell r="A95" t="str">
            <v>02-25</v>
          </cell>
          <cell r="B95" t="str">
            <v>Load or unload bitumen, asphalt, tar in drums, into or from railway wagons, lead upto 50m</v>
          </cell>
          <cell r="C95" t="str">
            <v>tonne</v>
          </cell>
          <cell r="D95">
            <v>310</v>
          </cell>
          <cell r="E95">
            <v>312.5</v>
          </cell>
          <cell r="F95" t="str">
            <v>tonne</v>
          </cell>
          <cell r="G95">
            <v>310</v>
          </cell>
          <cell r="H95">
            <v>312.5</v>
          </cell>
        </row>
        <row r="96">
          <cell r="A96" t="str">
            <v>03-01-a</v>
          </cell>
          <cell r="B96" t="str">
            <v>Earth excavation undressed upto single throw of kassi phaorah or shovel etc : in ashes, sand, soft soil or silt clearance</v>
          </cell>
          <cell r="C96" t="str">
            <v>1000 Cft</v>
          </cell>
          <cell r="D96">
            <v>2325</v>
          </cell>
          <cell r="E96">
            <v>2343.75</v>
          </cell>
          <cell r="F96" t="str">
            <v>m3</v>
          </cell>
          <cell r="G96">
            <v>82.11</v>
          </cell>
          <cell r="H96">
            <v>82.77</v>
          </cell>
        </row>
        <row r="97">
          <cell r="A97" t="str">
            <v>03-01-b</v>
          </cell>
          <cell r="B97" t="str">
            <v>Earth excavation undressed upto single throw of kassi phaorah or shove etc : in ordinary soil,</v>
          </cell>
          <cell r="C97" t="str">
            <v>1000 Cft</v>
          </cell>
          <cell r="D97">
            <v>2790</v>
          </cell>
          <cell r="E97">
            <v>2812.5</v>
          </cell>
          <cell r="F97" t="str">
            <v>m3</v>
          </cell>
          <cell r="G97">
            <v>98.53</v>
          </cell>
          <cell r="H97">
            <v>99.32</v>
          </cell>
        </row>
        <row r="98">
          <cell r="A98" t="str">
            <v>03-02</v>
          </cell>
          <cell r="B98" t="str">
            <v>Earth excavation in ashes, sand &amp; soft soil or silt clearance, undressed lead upto 25m.</v>
          </cell>
          <cell r="C98" t="str">
            <v>1000 Cft</v>
          </cell>
          <cell r="D98">
            <v>3410</v>
          </cell>
          <cell r="E98">
            <v>3437.5</v>
          </cell>
          <cell r="F98" t="str">
            <v>m3</v>
          </cell>
          <cell r="G98">
            <v>120.42</v>
          </cell>
          <cell r="H98">
            <v>121.39</v>
          </cell>
        </row>
        <row r="99">
          <cell r="A99" t="str">
            <v>03-03-a</v>
          </cell>
          <cell r="B99" t="str">
            <v>Bed clearance and dressing slopes of drains including removing of weeds and roots etc. Excavated material undressed within 25m</v>
          </cell>
          <cell r="C99" t="str">
            <v>1000 Cft</v>
          </cell>
          <cell r="D99">
            <v>4340</v>
          </cell>
          <cell r="E99">
            <v>4375</v>
          </cell>
          <cell r="F99" t="str">
            <v>m3</v>
          </cell>
          <cell r="G99">
            <v>153.27000000000001</v>
          </cell>
          <cell r="H99">
            <v>154.5</v>
          </cell>
        </row>
        <row r="100">
          <cell r="A100" t="str">
            <v>03-03-b</v>
          </cell>
          <cell r="B100" t="str">
            <v>Bed clearance and dressing slopes of drains including removing of weeds and roots etc. Excavated material dressed within 25m lead</v>
          </cell>
          <cell r="C100" t="str">
            <v>1000 Cft</v>
          </cell>
          <cell r="D100">
            <v>4798.8</v>
          </cell>
          <cell r="E100">
            <v>4837.5</v>
          </cell>
          <cell r="F100" t="str">
            <v>m3</v>
          </cell>
          <cell r="G100">
            <v>169.47</v>
          </cell>
          <cell r="H100">
            <v>170.83</v>
          </cell>
        </row>
        <row r="101">
          <cell r="A101" t="str">
            <v>03-04-a</v>
          </cell>
          <cell r="B101" t="str">
            <v>Borrowpit excavation undressed lead upto 50m in Ordinary soil</v>
          </cell>
          <cell r="C101" t="str">
            <v>1000 Cft</v>
          </cell>
          <cell r="D101">
            <v>4340</v>
          </cell>
          <cell r="E101">
            <v>4375</v>
          </cell>
          <cell r="F101" t="str">
            <v>m3</v>
          </cell>
          <cell r="G101">
            <v>153.27000000000001</v>
          </cell>
          <cell r="H101">
            <v>154.5</v>
          </cell>
        </row>
        <row r="102">
          <cell r="A102" t="str">
            <v>03-04-b</v>
          </cell>
          <cell r="B102" t="str">
            <v>Borrowpit excavation undressed lead upto 50m in Hard soil</v>
          </cell>
          <cell r="C102" t="str">
            <v>1000 Cft</v>
          </cell>
          <cell r="D102">
            <v>5332</v>
          </cell>
          <cell r="E102">
            <v>5375</v>
          </cell>
          <cell r="F102" t="str">
            <v>m3</v>
          </cell>
          <cell r="G102">
            <v>188.3</v>
          </cell>
          <cell r="H102">
            <v>189.82</v>
          </cell>
        </row>
        <row r="103">
          <cell r="A103" t="str">
            <v>03-04-c</v>
          </cell>
          <cell r="B103" t="str">
            <v>Borrowpit excavation undressed lead upto 50m in shingle/gravel formation</v>
          </cell>
          <cell r="C103" t="str">
            <v>1000 Cft</v>
          </cell>
          <cell r="D103">
            <v>10540</v>
          </cell>
          <cell r="E103">
            <v>10625</v>
          </cell>
          <cell r="F103" t="str">
            <v>m3</v>
          </cell>
          <cell r="G103">
            <v>372.22</v>
          </cell>
          <cell r="H103">
            <v>375.22</v>
          </cell>
        </row>
        <row r="104">
          <cell r="A104" t="str">
            <v>03-05-a</v>
          </cell>
          <cell r="B104" t="str">
            <v>Embankment formation in ordinary soil &amp; compaction by mechanical means at optimum  moistures content to 95% to 100% max. modified. AASHTO dry density (borrow area)</v>
          </cell>
          <cell r="C104" t="str">
            <v>1000 Cft</v>
          </cell>
          <cell r="D104">
            <v>1283.4000000000001</v>
          </cell>
          <cell r="E104">
            <v>11122.07</v>
          </cell>
          <cell r="F104" t="str">
            <v>m3</v>
          </cell>
          <cell r="G104">
            <v>45.32</v>
          </cell>
          <cell r="H104">
            <v>392.77</v>
          </cell>
        </row>
        <row r="105">
          <cell r="A105" t="str">
            <v>03-05-b</v>
          </cell>
          <cell r="B105" t="str">
            <v>Embankment formation in ordinary soil &amp; compaction by mechanical means at optimum moistures content to 90% max. modified AASHTO dry density (borrow area)</v>
          </cell>
          <cell r="C105" t="str">
            <v>1000 Cft</v>
          </cell>
          <cell r="D105">
            <v>1267.28</v>
          </cell>
          <cell r="E105">
            <v>11008.22</v>
          </cell>
          <cell r="F105" t="str">
            <v>m3</v>
          </cell>
          <cell r="G105">
            <v>44.75</v>
          </cell>
          <cell r="H105">
            <v>388.75</v>
          </cell>
        </row>
        <row r="106">
          <cell r="A106" t="str">
            <v>03-05-c</v>
          </cell>
          <cell r="B106" t="str">
            <v>Embankment formation in ordinary soil &amp; compaction by mechanical means at optimum moistures content to 85% max. modified AASHTO dry density (borrow area)</v>
          </cell>
          <cell r="C106" t="str">
            <v>1000 Cft</v>
          </cell>
          <cell r="D106">
            <v>1251.1600000000001</v>
          </cell>
          <cell r="E106">
            <v>10894.37</v>
          </cell>
          <cell r="F106" t="str">
            <v>m3</v>
          </cell>
          <cell r="G106">
            <v>44.18</v>
          </cell>
          <cell r="H106">
            <v>384.73</v>
          </cell>
        </row>
        <row r="107">
          <cell r="A107" t="str">
            <v>03-06-a</v>
          </cell>
          <cell r="B107" t="str">
            <v>Earth fill in lawns including dressing &amp; compaction with earth available from cutting/excavation</v>
          </cell>
          <cell r="C107" t="str">
            <v>1000 Cft</v>
          </cell>
          <cell r="D107">
            <v>2976</v>
          </cell>
          <cell r="E107">
            <v>3000</v>
          </cell>
          <cell r="F107" t="str">
            <v>m3</v>
          </cell>
          <cell r="G107">
            <v>105.1</v>
          </cell>
          <cell r="H107">
            <v>105.94</v>
          </cell>
        </row>
        <row r="108">
          <cell r="A108" t="str">
            <v>03-06-b</v>
          </cell>
          <cell r="B108" t="str">
            <v>Earth fill in lawns including dressing &amp; compaction with  suitable earth borrowed.</v>
          </cell>
          <cell r="C108" t="str">
            <v>1000 Cft</v>
          </cell>
          <cell r="D108">
            <v>5518</v>
          </cell>
          <cell r="E108">
            <v>5562.5</v>
          </cell>
          <cell r="F108" t="str">
            <v>m3</v>
          </cell>
          <cell r="G108">
            <v>194.87</v>
          </cell>
          <cell r="H108">
            <v>196.44</v>
          </cell>
        </row>
        <row r="109">
          <cell r="A109" t="str">
            <v>03-07-a</v>
          </cell>
          <cell r="B109" t="str">
            <v>Earth excavation in open cut upto 1.5m depth for drains etc &amp; disposal : in Ordinary Soil</v>
          </cell>
          <cell r="C109" t="str">
            <v>1000 Cft</v>
          </cell>
          <cell r="D109">
            <v>4588</v>
          </cell>
          <cell r="E109">
            <v>4625</v>
          </cell>
          <cell r="F109" t="str">
            <v>m3</v>
          </cell>
          <cell r="G109">
            <v>162.02000000000001</v>
          </cell>
          <cell r="H109">
            <v>163.33000000000001</v>
          </cell>
        </row>
        <row r="110">
          <cell r="A110" t="str">
            <v>03-07-b</v>
          </cell>
          <cell r="B110" t="str">
            <v>Earth excavation in open cut upto 1.5m depth for drains etc &amp; disposal : in Hard Soil</v>
          </cell>
          <cell r="C110" t="str">
            <v>1000 Cft</v>
          </cell>
          <cell r="D110">
            <v>5735</v>
          </cell>
          <cell r="E110">
            <v>5781.25</v>
          </cell>
          <cell r="F110" t="str">
            <v>m3</v>
          </cell>
          <cell r="G110">
            <v>202.53</v>
          </cell>
          <cell r="H110">
            <v>204.16</v>
          </cell>
        </row>
        <row r="111">
          <cell r="A111" t="str">
            <v>03-07-c</v>
          </cell>
          <cell r="B111" t="str">
            <v>Earth excavation in open cut upto 1.5m depth for drains etc &amp; disposal : in Very hard Soil</v>
          </cell>
          <cell r="C111" t="str">
            <v>1000 Cft</v>
          </cell>
          <cell r="D111">
            <v>5964.4</v>
          </cell>
          <cell r="E111">
            <v>6012.5</v>
          </cell>
          <cell r="F111" t="str">
            <v>m3</v>
          </cell>
          <cell r="G111">
            <v>210.63</v>
          </cell>
          <cell r="H111">
            <v>212.33</v>
          </cell>
        </row>
        <row r="112">
          <cell r="A112" t="str">
            <v>03-07-d</v>
          </cell>
          <cell r="B112" t="str">
            <v>Earth excavation in open cut upto 1.5m depth for drains etc &amp; disposal : in Gravel &amp; shingle</v>
          </cell>
          <cell r="C112" t="str">
            <v>1000 Cft</v>
          </cell>
          <cell r="D112">
            <v>6652.6</v>
          </cell>
          <cell r="E112">
            <v>6706.25</v>
          </cell>
          <cell r="F112" t="str">
            <v>m3</v>
          </cell>
          <cell r="G112">
            <v>234.93</v>
          </cell>
          <cell r="H112">
            <v>236.83</v>
          </cell>
        </row>
        <row r="113">
          <cell r="A113" t="str">
            <v>03-08-a</v>
          </cell>
          <cell r="B113" t="str">
            <v>Earth excavation in open cut 1.5m - 3m depth for S.W.Drains etc &amp; disposal : in Ordinary Soil</v>
          </cell>
          <cell r="C113" t="str">
            <v>1000 Cft</v>
          </cell>
          <cell r="D113">
            <v>6200</v>
          </cell>
          <cell r="E113">
            <v>6250</v>
          </cell>
          <cell r="F113" t="str">
            <v>m3</v>
          </cell>
          <cell r="G113">
            <v>218.95</v>
          </cell>
          <cell r="H113">
            <v>220.72</v>
          </cell>
        </row>
        <row r="114">
          <cell r="A114" t="str">
            <v>03-08-b</v>
          </cell>
          <cell r="B114" t="str">
            <v>Earth excavation in open cut 1.5m - 3m depth for S.W.Drains etc &amp; disposal : in Hard Soil</v>
          </cell>
          <cell r="C114" t="str">
            <v>1000 Cft</v>
          </cell>
          <cell r="D114">
            <v>7006</v>
          </cell>
          <cell r="E114">
            <v>7062.5</v>
          </cell>
          <cell r="F114" t="str">
            <v>m3</v>
          </cell>
          <cell r="G114">
            <v>247.41</v>
          </cell>
          <cell r="H114">
            <v>249.41</v>
          </cell>
        </row>
        <row r="115">
          <cell r="A115" t="str">
            <v>03-08-c</v>
          </cell>
          <cell r="B115" t="str">
            <v>Earth excavation in open cut 1.5m - 3m depth for S.W.Drains etc &amp; disposal : in Very Hard Soil</v>
          </cell>
          <cell r="C115" t="str">
            <v>1000 Cft</v>
          </cell>
          <cell r="D115">
            <v>8060</v>
          </cell>
          <cell r="E115">
            <v>8125</v>
          </cell>
          <cell r="F115" t="str">
            <v>m3</v>
          </cell>
          <cell r="G115">
            <v>284.64</v>
          </cell>
          <cell r="H115">
            <v>286.93</v>
          </cell>
        </row>
        <row r="116">
          <cell r="A116" t="str">
            <v>03-08-d</v>
          </cell>
          <cell r="B116" t="str">
            <v>Earth excavation in open cut 1.5m - 3m depth for drains etc &amp; disposal : in Gravel &amp; shingle</v>
          </cell>
          <cell r="C116" t="str">
            <v>1000 Cft</v>
          </cell>
          <cell r="D116">
            <v>13888</v>
          </cell>
          <cell r="E116">
            <v>14000</v>
          </cell>
          <cell r="F116" t="str">
            <v>m3</v>
          </cell>
          <cell r="G116">
            <v>490.45</v>
          </cell>
          <cell r="H116">
            <v>494.41</v>
          </cell>
        </row>
        <row r="117">
          <cell r="A117" t="str">
            <v>03-09-a</v>
          </cell>
          <cell r="B117" t="str">
            <v>Excavation in shingle or gravel formation &amp; rock not requiring blast, undressed, 50m lead : Dry</v>
          </cell>
          <cell r="C117" t="str">
            <v>1000 Cft</v>
          </cell>
          <cell r="D117">
            <v>11780</v>
          </cell>
          <cell r="E117">
            <v>11875</v>
          </cell>
          <cell r="F117" t="str">
            <v>m3</v>
          </cell>
          <cell r="G117">
            <v>416.01</v>
          </cell>
          <cell r="H117">
            <v>419.36</v>
          </cell>
        </row>
        <row r="118">
          <cell r="A118" t="str">
            <v>03-09-b</v>
          </cell>
          <cell r="B118" t="str">
            <v>Excavation in shingle or gravel formation &amp; rock not requiring blast, undressed, 50m lead : Wet</v>
          </cell>
          <cell r="C118" t="str">
            <v>1000 Cft</v>
          </cell>
          <cell r="D118">
            <v>13640</v>
          </cell>
          <cell r="E118">
            <v>13750</v>
          </cell>
          <cell r="F118" t="str">
            <v>m3</v>
          </cell>
          <cell r="G118">
            <v>481.69</v>
          </cell>
          <cell r="H118">
            <v>485.58</v>
          </cell>
        </row>
        <row r="119">
          <cell r="A119" t="str">
            <v>03-09-c</v>
          </cell>
          <cell r="B119" t="str">
            <v>Excavation in shingle or gravel formation &amp; rock not req. blast, undressed, 50m lead : in Flowing Water</v>
          </cell>
          <cell r="C119" t="str">
            <v>1000 Cft</v>
          </cell>
          <cell r="D119">
            <v>17360</v>
          </cell>
          <cell r="E119">
            <v>17500</v>
          </cell>
          <cell r="F119" t="str">
            <v>m3</v>
          </cell>
          <cell r="G119">
            <v>613.05999999999995</v>
          </cell>
          <cell r="H119">
            <v>618.01</v>
          </cell>
        </row>
        <row r="120">
          <cell r="A120" t="str">
            <v>03-10-a</v>
          </cell>
          <cell r="B120" t="str">
            <v>Earth excavation in irrigation channels/drains &amp; disposal upto 25m. &amp; dressing : in Ordinary Soil</v>
          </cell>
          <cell r="C120" t="str">
            <v>1000 Cft</v>
          </cell>
          <cell r="D120">
            <v>5084</v>
          </cell>
          <cell r="E120">
            <v>5125</v>
          </cell>
          <cell r="F120" t="str">
            <v>m3</v>
          </cell>
          <cell r="G120">
            <v>179.54</v>
          </cell>
          <cell r="H120">
            <v>180.99</v>
          </cell>
        </row>
        <row r="121">
          <cell r="A121" t="str">
            <v>03-10-b</v>
          </cell>
          <cell r="B121" t="str">
            <v>Earth excavation in irrigation channels/drains &amp; disposal upto 25m. &amp; dressing : in Hard Soil</v>
          </cell>
          <cell r="C121" t="str">
            <v>1000 Cft</v>
          </cell>
          <cell r="D121">
            <v>6076</v>
          </cell>
          <cell r="E121">
            <v>6125</v>
          </cell>
          <cell r="F121" t="str">
            <v>m3</v>
          </cell>
          <cell r="G121">
            <v>214.57</v>
          </cell>
          <cell r="H121">
            <v>216.3</v>
          </cell>
        </row>
        <row r="122">
          <cell r="A122" t="str">
            <v>03-10-c</v>
          </cell>
          <cell r="B122" t="str">
            <v>Earth excavation in irrigation channels/drains &amp; disposal upto 25m. &amp; dressing : in Very Hard Soil</v>
          </cell>
          <cell r="C122" t="str">
            <v>1000 Cft</v>
          </cell>
          <cell r="D122">
            <v>7130</v>
          </cell>
          <cell r="E122">
            <v>7187.5</v>
          </cell>
          <cell r="F122" t="str">
            <v>m3</v>
          </cell>
          <cell r="G122">
            <v>251.79</v>
          </cell>
          <cell r="H122">
            <v>253.82</v>
          </cell>
        </row>
        <row r="123">
          <cell r="A123" t="str">
            <v>03-10-d</v>
          </cell>
          <cell r="B123" t="str">
            <v>Earth excavation in irrigation channels/drains &amp; disposal upto 25m. &amp; dressing : in Shingle/Gravel</v>
          </cell>
          <cell r="C123" t="str">
            <v>1000 Cft</v>
          </cell>
          <cell r="D123">
            <v>13268</v>
          </cell>
          <cell r="E123">
            <v>13375</v>
          </cell>
          <cell r="F123" t="str">
            <v>m3</v>
          </cell>
          <cell r="G123">
            <v>468.56</v>
          </cell>
          <cell r="H123">
            <v>472.33</v>
          </cell>
        </row>
        <row r="124">
          <cell r="A124" t="str">
            <v>03-11-a</v>
          </cell>
          <cell r="B124" t="str">
            <v>Rock Excavation, dressing &amp; disposal up to 50m Soft Rock, slate, shale, schist or lateriate</v>
          </cell>
          <cell r="C124" t="str">
            <v>1000 Cft</v>
          </cell>
          <cell r="D124">
            <v>17112</v>
          </cell>
          <cell r="E124">
            <v>17250</v>
          </cell>
          <cell r="F124" t="str">
            <v>m3</v>
          </cell>
          <cell r="G124">
            <v>604.30999999999995</v>
          </cell>
          <cell r="H124">
            <v>609.17999999999995</v>
          </cell>
        </row>
        <row r="125">
          <cell r="A125" t="str">
            <v>03-11-b</v>
          </cell>
          <cell r="B125" t="str">
            <v>Rock Excavation, dressing &amp; disposal up to 50m Medium hard rock, requiring occasional blasting</v>
          </cell>
          <cell r="C125" t="str">
            <v>1000 Cft</v>
          </cell>
          <cell r="D125">
            <v>19176.599999999999</v>
          </cell>
          <cell r="E125">
            <v>20063.25</v>
          </cell>
          <cell r="F125" t="str">
            <v>m3</v>
          </cell>
          <cell r="G125">
            <v>677.22</v>
          </cell>
          <cell r="H125">
            <v>708.53</v>
          </cell>
        </row>
        <row r="126">
          <cell r="A126" t="str">
            <v>03-12-a</v>
          </cell>
          <cell r="B126" t="str">
            <v>Excavation in hard rock requiring blasting and disposal upto 25m &amp; dressing : Grade I</v>
          </cell>
          <cell r="C126" t="str">
            <v>1000 Cft</v>
          </cell>
          <cell r="D126">
            <v>14074</v>
          </cell>
          <cell r="E126">
            <v>14919.5</v>
          </cell>
          <cell r="F126" t="str">
            <v>m3</v>
          </cell>
          <cell r="G126">
            <v>497.02</v>
          </cell>
          <cell r="H126">
            <v>526.88</v>
          </cell>
        </row>
        <row r="127">
          <cell r="A127" t="str">
            <v>03-12-b</v>
          </cell>
          <cell r="B127" t="str">
            <v>Excavation in hard rock requiring blasting and disposal upto 25m &amp; dressing : Grade II</v>
          </cell>
          <cell r="C127" t="str">
            <v>1000 Cft</v>
          </cell>
          <cell r="D127">
            <v>15438</v>
          </cell>
          <cell r="E127">
            <v>16782.5</v>
          </cell>
          <cell r="F127" t="str">
            <v>m3</v>
          </cell>
          <cell r="G127">
            <v>545.19000000000005</v>
          </cell>
          <cell r="H127">
            <v>592.66999999999996</v>
          </cell>
        </row>
        <row r="128">
          <cell r="A128" t="str">
            <v>03-12-c</v>
          </cell>
          <cell r="B128" t="str">
            <v>Excavation in hard rock requiring blasting and disposal upto 25m &amp; dressing : Grade III</v>
          </cell>
          <cell r="C128" t="str">
            <v>1000 Cft</v>
          </cell>
          <cell r="D128">
            <v>18693</v>
          </cell>
          <cell r="E128">
            <v>20307.75</v>
          </cell>
          <cell r="F128" t="str">
            <v>m3</v>
          </cell>
          <cell r="G128">
            <v>660.14</v>
          </cell>
          <cell r="H128">
            <v>717.16</v>
          </cell>
        </row>
        <row r="129">
          <cell r="A129" t="str">
            <v>03-12-d</v>
          </cell>
          <cell r="B129" t="str">
            <v>Excavation in hard rock requiring blasting and disposal upto 25m &amp; dressing : Grade IV</v>
          </cell>
          <cell r="C129" t="str">
            <v>1000 Cft</v>
          </cell>
          <cell r="D129">
            <v>20925</v>
          </cell>
          <cell r="E129">
            <v>22801.75</v>
          </cell>
          <cell r="F129" t="str">
            <v>m3</v>
          </cell>
          <cell r="G129">
            <v>738.96</v>
          </cell>
          <cell r="H129">
            <v>805.24</v>
          </cell>
        </row>
        <row r="130">
          <cell r="A130" t="str">
            <v>03-12-e</v>
          </cell>
          <cell r="B130" t="str">
            <v>Excavation in hard rock requiring blasting and disposal upto 25m &amp; dressing : Grade V</v>
          </cell>
          <cell r="C130" t="str">
            <v>1000 Cft</v>
          </cell>
          <cell r="D130">
            <v>23250</v>
          </cell>
          <cell r="E130">
            <v>25389.5</v>
          </cell>
          <cell r="F130" t="str">
            <v>m3</v>
          </cell>
          <cell r="G130">
            <v>821.07</v>
          </cell>
          <cell r="H130">
            <v>896.62</v>
          </cell>
        </row>
        <row r="131">
          <cell r="A131" t="str">
            <v>03-12-f</v>
          </cell>
          <cell r="B131" t="str">
            <v>Excavation in hard rock requiring blasting and disposal upto 25m &amp; dressing : Grade VI</v>
          </cell>
          <cell r="C131" t="str">
            <v>1000 Cft</v>
          </cell>
          <cell r="D131">
            <v>25048</v>
          </cell>
          <cell r="E131">
            <v>27446</v>
          </cell>
          <cell r="F131" t="str">
            <v>m3</v>
          </cell>
          <cell r="G131">
            <v>884.56</v>
          </cell>
          <cell r="H131">
            <v>969.25</v>
          </cell>
        </row>
        <row r="132">
          <cell r="A132" t="str">
            <v>03-13-a</v>
          </cell>
          <cell r="B132" t="str">
            <v>Excavation in hard rock requiring blasting but blasting prohibited, dispose &amp; dress within 25 m : Grade I</v>
          </cell>
          <cell r="C132" t="str">
            <v>1000 Cft</v>
          </cell>
          <cell r="D132">
            <v>28148</v>
          </cell>
          <cell r="E132">
            <v>28375</v>
          </cell>
          <cell r="F132" t="str">
            <v>m3</v>
          </cell>
          <cell r="G132">
            <v>994.04</v>
          </cell>
          <cell r="H132">
            <v>1002.05</v>
          </cell>
        </row>
        <row r="133">
          <cell r="A133" t="str">
            <v>03-13-b</v>
          </cell>
          <cell r="B133" t="str">
            <v>Excavation in hard rock requiring blasting where blasting prohibited, dispose &amp; dress within 25 m : Grade II</v>
          </cell>
          <cell r="C133" t="str">
            <v>1000 Cft</v>
          </cell>
          <cell r="D133">
            <v>30876</v>
          </cell>
          <cell r="E133">
            <v>31125</v>
          </cell>
          <cell r="F133" t="str">
            <v>m3</v>
          </cell>
          <cell r="G133">
            <v>1090.3800000000001</v>
          </cell>
          <cell r="H133">
            <v>1099.17</v>
          </cell>
        </row>
        <row r="134">
          <cell r="A134" t="str">
            <v>03-13-c</v>
          </cell>
          <cell r="B134" t="str">
            <v>Excavation in hard rock requiring blasting where blasting prohibited, dispose &amp; dress within 25 m: Grade III</v>
          </cell>
          <cell r="C134" t="str">
            <v>1000 Cft</v>
          </cell>
          <cell r="D134">
            <v>37386</v>
          </cell>
          <cell r="E134">
            <v>37687.5</v>
          </cell>
          <cell r="F134" t="str">
            <v>m3</v>
          </cell>
          <cell r="G134">
            <v>1320.28</v>
          </cell>
          <cell r="H134">
            <v>1330.92</v>
          </cell>
        </row>
        <row r="135">
          <cell r="A135" t="str">
            <v>03-13-d</v>
          </cell>
          <cell r="B135" t="str">
            <v>Excavation in hard rock requiring blasting where blasting prohibited, dispose &amp; dress within 25 m: Grade IV</v>
          </cell>
          <cell r="C135" t="str">
            <v>1000 Cft</v>
          </cell>
          <cell r="D135">
            <v>41850</v>
          </cell>
          <cell r="E135">
            <v>42187.5</v>
          </cell>
          <cell r="F135" t="str">
            <v>m3</v>
          </cell>
          <cell r="G135">
            <v>1477.92</v>
          </cell>
          <cell r="H135">
            <v>1489.84</v>
          </cell>
        </row>
        <row r="136">
          <cell r="A136" t="str">
            <v>03-13-e</v>
          </cell>
          <cell r="B136" t="str">
            <v>Excavation in hard rock requiring blasting where blasting prohibited, dispose &amp; dress within 25 m: Grade V</v>
          </cell>
          <cell r="C136" t="str">
            <v>1000 Cft</v>
          </cell>
          <cell r="D136">
            <v>46500</v>
          </cell>
          <cell r="E136">
            <v>46875</v>
          </cell>
          <cell r="F136" t="str">
            <v>m3</v>
          </cell>
          <cell r="G136">
            <v>1642.13</v>
          </cell>
          <cell r="H136">
            <v>1655.38</v>
          </cell>
        </row>
        <row r="137">
          <cell r="A137" t="str">
            <v>03-13-f</v>
          </cell>
          <cell r="B137" t="str">
            <v>Excavation in hard rock requiring blasting where blasting prohibited, dispose &amp; dress within 25 m: Grade VI</v>
          </cell>
          <cell r="C137" t="str">
            <v>1000 Cft</v>
          </cell>
          <cell r="D137">
            <v>50096</v>
          </cell>
          <cell r="E137">
            <v>50500</v>
          </cell>
          <cell r="F137" t="str">
            <v>m3</v>
          </cell>
          <cell r="G137">
            <v>1769.13</v>
          </cell>
          <cell r="H137">
            <v>1783.39</v>
          </cell>
        </row>
        <row r="138">
          <cell r="A138" t="str">
            <v>03-14-a</v>
          </cell>
          <cell r="B138" t="str">
            <v>Rehandling of earthwork Lead upto a single throw of kassi, shovel, phaorah</v>
          </cell>
          <cell r="C138" t="str">
            <v>1000 Cft</v>
          </cell>
          <cell r="D138">
            <v>1550</v>
          </cell>
          <cell r="E138">
            <v>1562.5</v>
          </cell>
          <cell r="F138" t="str">
            <v>m3</v>
          </cell>
          <cell r="G138">
            <v>54.74</v>
          </cell>
          <cell r="H138">
            <v>55.18</v>
          </cell>
        </row>
        <row r="139">
          <cell r="A139" t="str">
            <v>03-14-b</v>
          </cell>
          <cell r="B139" t="str">
            <v>Rehandling of earthwork upto a lead of 25 m.</v>
          </cell>
          <cell r="C139" t="str">
            <v>1000 Cft</v>
          </cell>
          <cell r="D139">
            <v>2170</v>
          </cell>
          <cell r="E139">
            <v>2187.5</v>
          </cell>
          <cell r="F139" t="str">
            <v>m3</v>
          </cell>
          <cell r="G139">
            <v>76.63</v>
          </cell>
          <cell r="H139">
            <v>77.25</v>
          </cell>
        </row>
        <row r="140">
          <cell r="A140" t="str">
            <v>03-15</v>
          </cell>
          <cell r="B140" t="str">
            <v>Rehandling of gravel work or excavated rock, lead upto 25m.</v>
          </cell>
          <cell r="C140" t="str">
            <v>1000 Cft</v>
          </cell>
          <cell r="D140">
            <v>6200</v>
          </cell>
          <cell r="E140">
            <v>6250</v>
          </cell>
          <cell r="F140" t="str">
            <v>m3</v>
          </cell>
          <cell r="G140">
            <v>218.95</v>
          </cell>
          <cell r="H140">
            <v>220.72</v>
          </cell>
        </row>
        <row r="141">
          <cell r="A141" t="str">
            <v>03-16-a</v>
          </cell>
          <cell r="B141" t="str">
            <v>Filling, watering and ramming earth under floor with surplus earth from foundation, etc</v>
          </cell>
          <cell r="C141" t="str">
            <v>1000 Cft</v>
          </cell>
          <cell r="D141">
            <v>3224</v>
          </cell>
          <cell r="E141">
            <v>3250</v>
          </cell>
          <cell r="F141" t="str">
            <v>m3</v>
          </cell>
          <cell r="G141">
            <v>113.85</v>
          </cell>
          <cell r="H141">
            <v>114.77</v>
          </cell>
        </row>
        <row r="142">
          <cell r="A142" t="str">
            <v>03-16-b</v>
          </cell>
          <cell r="B142" t="str">
            <v>Filling, watering and ramming earth under floor with earth excavated from outside lead upto 50m</v>
          </cell>
          <cell r="C142" t="str">
            <v>1000 Cft</v>
          </cell>
          <cell r="D142">
            <v>6634</v>
          </cell>
          <cell r="E142">
            <v>6687.5</v>
          </cell>
          <cell r="F142" t="str">
            <v>m3</v>
          </cell>
          <cell r="G142">
            <v>234.28</v>
          </cell>
          <cell r="H142">
            <v>236.17</v>
          </cell>
        </row>
        <row r="143">
          <cell r="A143" t="str">
            <v>03-17-a</v>
          </cell>
          <cell r="B143" t="str">
            <v>Extra for every 25 m extra lead or part thereof for earthwork soft, ordinary, hard &amp; very hard.</v>
          </cell>
          <cell r="C143" t="str">
            <v>1000 Cft</v>
          </cell>
          <cell r="D143">
            <v>186</v>
          </cell>
          <cell r="E143">
            <v>187.5</v>
          </cell>
          <cell r="F143" t="str">
            <v>m3</v>
          </cell>
          <cell r="G143">
            <v>6.57</v>
          </cell>
          <cell r="H143">
            <v>6.62</v>
          </cell>
        </row>
        <row r="144">
          <cell r="A144" t="str">
            <v>03-17-b</v>
          </cell>
          <cell r="B144" t="str">
            <v>Extra for every 25 m extra lead or part thereof for gravel, shingle or rock.</v>
          </cell>
          <cell r="C144" t="str">
            <v>1000 Cft</v>
          </cell>
          <cell r="D144">
            <v>248</v>
          </cell>
          <cell r="E144">
            <v>250</v>
          </cell>
          <cell r="F144" t="str">
            <v>m3</v>
          </cell>
          <cell r="G144">
            <v>8.76</v>
          </cell>
          <cell r="H144">
            <v>8.83</v>
          </cell>
        </row>
        <row r="145">
          <cell r="A145" t="str">
            <v>03-18-a</v>
          </cell>
          <cell r="B145" t="str">
            <v>Transportation of earth all types beyond 250 m and upto 500 m.</v>
          </cell>
          <cell r="C145" t="str">
            <v>1000 Cft</v>
          </cell>
          <cell r="D145">
            <v>4402</v>
          </cell>
          <cell r="E145">
            <v>4437.5</v>
          </cell>
          <cell r="F145" t="str">
            <v>m3</v>
          </cell>
          <cell r="G145">
            <v>155.46</v>
          </cell>
          <cell r="H145">
            <v>156.71</v>
          </cell>
        </row>
        <row r="146">
          <cell r="A146" t="str">
            <v>03-18-b</v>
          </cell>
          <cell r="B146" t="str">
            <v>Transportation of earth all types for every 100m extra lead beyond 500m upto 1.5 km.</v>
          </cell>
          <cell r="C146" t="str">
            <v>1000 Cft</v>
          </cell>
          <cell r="D146">
            <v>682</v>
          </cell>
          <cell r="E146">
            <v>687.5</v>
          </cell>
          <cell r="F146" t="str">
            <v>m3</v>
          </cell>
          <cell r="G146">
            <v>24.08</v>
          </cell>
          <cell r="H146">
            <v>24.28</v>
          </cell>
        </row>
        <row r="147">
          <cell r="A147" t="str">
            <v>03-18-c</v>
          </cell>
          <cell r="B147" t="str">
            <v>Transportation of earth all types for every 500m extra lead beyond 1.5 km. upto 8 km.</v>
          </cell>
          <cell r="C147" t="str">
            <v>1000 Cft</v>
          </cell>
          <cell r="D147">
            <v>620</v>
          </cell>
          <cell r="E147">
            <v>625</v>
          </cell>
          <cell r="F147" t="str">
            <v>m3</v>
          </cell>
          <cell r="G147">
            <v>21.9</v>
          </cell>
          <cell r="H147">
            <v>22.07</v>
          </cell>
        </row>
        <row r="148">
          <cell r="A148" t="str">
            <v>03-18-d</v>
          </cell>
          <cell r="B148" t="str">
            <v>Transportation of earth all types for every 1 km extra lead or part thereof beyond 8 km.</v>
          </cell>
          <cell r="C148" t="str">
            <v>1000 Cft</v>
          </cell>
          <cell r="D148">
            <v>434</v>
          </cell>
          <cell r="E148">
            <v>437.5</v>
          </cell>
          <cell r="F148" t="str">
            <v>m3</v>
          </cell>
          <cell r="G148">
            <v>15.33</v>
          </cell>
          <cell r="H148">
            <v>15.45</v>
          </cell>
        </row>
        <row r="149">
          <cell r="A149" t="str">
            <v>03-19-a</v>
          </cell>
          <cell r="B149" t="str">
            <v>Dressing &amp; levelling earth to designed sections Ashes, sand, silt or soft soil upto cut or fill 6 inches</v>
          </cell>
          <cell r="C149" t="str">
            <v>1000 Cft</v>
          </cell>
          <cell r="D149">
            <v>223.2</v>
          </cell>
          <cell r="E149">
            <v>225</v>
          </cell>
          <cell r="F149" t="str">
            <v>m3</v>
          </cell>
          <cell r="G149">
            <v>7.88</v>
          </cell>
          <cell r="H149">
            <v>7.95</v>
          </cell>
        </row>
        <row r="150">
          <cell r="A150" t="str">
            <v>03-19-b</v>
          </cell>
          <cell r="B150" t="str">
            <v>Dressing &amp; levelling earth to designed sections Ordinary or hard soil upto cut or fill 6 inches</v>
          </cell>
          <cell r="C150" t="str">
            <v>1000 Cft</v>
          </cell>
          <cell r="D150">
            <v>446.4</v>
          </cell>
          <cell r="E150">
            <v>450</v>
          </cell>
          <cell r="F150" t="str">
            <v>m3</v>
          </cell>
          <cell r="G150">
            <v>15.76</v>
          </cell>
          <cell r="H150">
            <v>15.89</v>
          </cell>
        </row>
        <row r="151">
          <cell r="A151" t="str">
            <v>03-19-c</v>
          </cell>
          <cell r="B151" t="str">
            <v>Dressing &amp; levelling earth to designed section Gravel work or soft rock not requiring blasting upto cut or fill 6 inches</v>
          </cell>
          <cell r="C151" t="str">
            <v>1000 Cft</v>
          </cell>
          <cell r="D151">
            <v>1178</v>
          </cell>
          <cell r="E151">
            <v>1187.5</v>
          </cell>
          <cell r="F151" t="str">
            <v>m3</v>
          </cell>
          <cell r="G151">
            <v>41.6</v>
          </cell>
          <cell r="H151">
            <v>41.94</v>
          </cell>
        </row>
        <row r="152">
          <cell r="A152" t="str">
            <v>03-20</v>
          </cell>
          <cell r="B152" t="str">
            <v>Dowel dressing</v>
          </cell>
          <cell r="C152" t="str">
            <v>1 Chain</v>
          </cell>
          <cell r="D152">
            <v>248</v>
          </cell>
          <cell r="E152">
            <v>250</v>
          </cell>
          <cell r="F152" t="str">
            <v>m</v>
          </cell>
          <cell r="G152">
            <v>8.14</v>
          </cell>
          <cell r="H152">
            <v>8.1999999999999993</v>
          </cell>
        </row>
        <row r="153">
          <cell r="A153" t="str">
            <v>03-21</v>
          </cell>
          <cell r="B153" t="str">
            <v>Dressing slopes of banks or ground surface</v>
          </cell>
          <cell r="C153" t="str">
            <v>1000 Sft</v>
          </cell>
          <cell r="D153">
            <v>930</v>
          </cell>
          <cell r="E153">
            <v>937.5</v>
          </cell>
          <cell r="F153" t="str">
            <v>m2</v>
          </cell>
          <cell r="G153">
            <v>10.01</v>
          </cell>
          <cell r="H153">
            <v>10.09</v>
          </cell>
        </row>
        <row r="154">
          <cell r="A154" t="str">
            <v>03-22</v>
          </cell>
          <cell r="B154" t="str">
            <v>Dressing of earthwork (done by machinery or otherwise &amp; left undressed) to designed section</v>
          </cell>
          <cell r="C154" t="str">
            <v>1000 Sft</v>
          </cell>
          <cell r="D154">
            <v>1004.4</v>
          </cell>
          <cell r="E154">
            <v>1012.5</v>
          </cell>
          <cell r="F154" t="str">
            <v>m2</v>
          </cell>
          <cell r="G154">
            <v>10.81</v>
          </cell>
          <cell r="H154">
            <v>10.89</v>
          </cell>
        </row>
        <row r="155">
          <cell r="A155" t="str">
            <v>03-23-a</v>
          </cell>
          <cell r="B155" t="str">
            <v>Excavation in foundation of building, bridges etc complete : in sand, ashes or loose soil</v>
          </cell>
          <cell r="C155" t="str">
            <v>1000 Cft</v>
          </cell>
          <cell r="D155">
            <v>5704</v>
          </cell>
          <cell r="E155">
            <v>5750</v>
          </cell>
          <cell r="F155" t="str">
            <v>m3</v>
          </cell>
          <cell r="G155">
            <v>201.44</v>
          </cell>
          <cell r="H155">
            <v>203.06</v>
          </cell>
        </row>
        <row r="156">
          <cell r="A156" t="str">
            <v>03-23-b</v>
          </cell>
          <cell r="B156" t="str">
            <v>Excavation in foundation of building, bridges etc complete : in ordinary soil</v>
          </cell>
          <cell r="C156" t="str">
            <v>1000 Cft</v>
          </cell>
          <cell r="D156">
            <v>6696</v>
          </cell>
          <cell r="E156">
            <v>6750</v>
          </cell>
          <cell r="F156" t="str">
            <v>m3</v>
          </cell>
          <cell r="G156">
            <v>236.47</v>
          </cell>
          <cell r="H156">
            <v>238.37</v>
          </cell>
        </row>
        <row r="157">
          <cell r="A157" t="str">
            <v>03-23-c</v>
          </cell>
          <cell r="B157" t="str">
            <v>Excavation in foundation of building, bridges etc complete : in hard soil or soft murum</v>
          </cell>
          <cell r="C157" t="str">
            <v>1000 Cft</v>
          </cell>
          <cell r="D157">
            <v>7502</v>
          </cell>
          <cell r="E157">
            <v>7562.5</v>
          </cell>
          <cell r="F157" t="str">
            <v>m3</v>
          </cell>
          <cell r="G157">
            <v>264.93</v>
          </cell>
          <cell r="H157">
            <v>267.07</v>
          </cell>
        </row>
        <row r="158">
          <cell r="A158" t="str">
            <v>03-23-d</v>
          </cell>
          <cell r="B158" t="str">
            <v>Excavation in foundation of building, bridges etc complete : in shingle/gravel</v>
          </cell>
          <cell r="C158" t="str">
            <v>1000 Cft</v>
          </cell>
          <cell r="D158">
            <v>8531.2000000000007</v>
          </cell>
          <cell r="E158">
            <v>8600</v>
          </cell>
          <cell r="F158" t="str">
            <v>m3</v>
          </cell>
          <cell r="G158">
            <v>301.27999999999997</v>
          </cell>
          <cell r="H158">
            <v>303.70999999999998</v>
          </cell>
        </row>
        <row r="159">
          <cell r="A159" t="str">
            <v>03-24</v>
          </cell>
          <cell r="B159" t="str">
            <v>Cutting hard rock such as granite, ballast, hard lime etc with chisels/hammers for small foundation</v>
          </cell>
          <cell r="C159" t="str">
            <v>1000 Cft</v>
          </cell>
          <cell r="D159">
            <v>46872</v>
          </cell>
          <cell r="E159">
            <v>63176.81</v>
          </cell>
          <cell r="F159" t="str">
            <v>m3</v>
          </cell>
          <cell r="G159">
            <v>1655.27</v>
          </cell>
          <cell r="H159">
            <v>2231.0700000000002</v>
          </cell>
        </row>
        <row r="160">
          <cell r="A160" t="str">
            <v>03-25</v>
          </cell>
          <cell r="B160" t="str">
            <v>Extra for excavaton requiring shoring</v>
          </cell>
          <cell r="C160" t="str">
            <v>1000 Cft</v>
          </cell>
          <cell r="D160">
            <v>868</v>
          </cell>
          <cell r="E160">
            <v>1128.76</v>
          </cell>
          <cell r="F160" t="str">
            <v>m3</v>
          </cell>
          <cell r="G160">
            <v>30.65</v>
          </cell>
          <cell r="H160">
            <v>39.86</v>
          </cell>
        </row>
        <row r="161">
          <cell r="A161" t="str">
            <v>03-26-a</v>
          </cell>
          <cell r="B161" t="str">
            <v>Mixing &amp; moistening of earthwork to OMC in layers for compaction etc complete.</v>
          </cell>
          <cell r="C161" t="str">
            <v>1000 Cft</v>
          </cell>
          <cell r="D161">
            <v>607.6</v>
          </cell>
          <cell r="E161">
            <v>612.5</v>
          </cell>
          <cell r="F161" t="str">
            <v>m3</v>
          </cell>
          <cell r="G161">
            <v>21.46</v>
          </cell>
          <cell r="H161">
            <v>21.63</v>
          </cell>
        </row>
        <row r="162">
          <cell r="A162" t="str">
            <v>03-26-b-01</v>
          </cell>
          <cell r="B162" t="str">
            <v>Compaction by rolling with animal driven roller or hand rammed : Soft or sandy soil</v>
          </cell>
          <cell r="C162" t="str">
            <v>1000 Cft</v>
          </cell>
          <cell r="D162">
            <v>1302</v>
          </cell>
          <cell r="E162">
            <v>1312.5</v>
          </cell>
          <cell r="F162" t="str">
            <v>m3</v>
          </cell>
          <cell r="G162">
            <v>45.98</v>
          </cell>
          <cell r="H162">
            <v>46.35</v>
          </cell>
        </row>
        <row r="163">
          <cell r="A163" t="str">
            <v>03-26-b-02</v>
          </cell>
          <cell r="B163" t="str">
            <v>Compaction by rolling with animal driven roller or hand rammed : Ordinary soil</v>
          </cell>
          <cell r="C163" t="str">
            <v>1000 Cft</v>
          </cell>
          <cell r="D163">
            <v>1550</v>
          </cell>
          <cell r="E163">
            <v>1562.5</v>
          </cell>
          <cell r="F163" t="str">
            <v>m3</v>
          </cell>
          <cell r="G163">
            <v>54.74</v>
          </cell>
          <cell r="H163">
            <v>55.18</v>
          </cell>
        </row>
        <row r="164">
          <cell r="A164" t="str">
            <v>03-26-b-03</v>
          </cell>
          <cell r="B164" t="str">
            <v>Compaction by rolling with animal driven roller or hand rammed : Hard soil</v>
          </cell>
          <cell r="C164" t="str">
            <v>1000 Cft</v>
          </cell>
          <cell r="D164">
            <v>2208.44</v>
          </cell>
          <cell r="E164">
            <v>2226.25</v>
          </cell>
          <cell r="F164" t="str">
            <v>m3</v>
          </cell>
          <cell r="G164">
            <v>77.989999999999995</v>
          </cell>
          <cell r="H164">
            <v>78.62</v>
          </cell>
        </row>
        <row r="165">
          <cell r="A165" t="str">
            <v>03-26-b-04</v>
          </cell>
          <cell r="B165" t="str">
            <v>Compaction by rolling with animal driven roller or hand rammed : Admixture of shingle</v>
          </cell>
          <cell r="C165" t="str">
            <v>1000 Cft</v>
          </cell>
          <cell r="D165">
            <v>3857.64</v>
          </cell>
          <cell r="E165">
            <v>3888.75</v>
          </cell>
          <cell r="F165" t="str">
            <v>m3</v>
          </cell>
          <cell r="G165">
            <v>136.22999999999999</v>
          </cell>
          <cell r="H165">
            <v>137.33000000000001</v>
          </cell>
        </row>
        <row r="166">
          <cell r="A166" t="str">
            <v>03-26-c</v>
          </cell>
          <cell r="B166" t="str">
            <v>Ramming earthwork (all types of soil)</v>
          </cell>
          <cell r="C166" t="str">
            <v>1000 Cft</v>
          </cell>
          <cell r="D166">
            <v>930</v>
          </cell>
          <cell r="E166">
            <v>937.5</v>
          </cell>
          <cell r="F166" t="str">
            <v>m3</v>
          </cell>
          <cell r="G166">
            <v>32.840000000000003</v>
          </cell>
          <cell r="H166">
            <v>33.11</v>
          </cell>
        </row>
        <row r="167">
          <cell r="A167" t="str">
            <v>03-26-d</v>
          </cell>
          <cell r="B167" t="str">
            <v>Ramming earthwork behind retaining wall</v>
          </cell>
          <cell r="C167" t="str">
            <v>1000 Cft</v>
          </cell>
          <cell r="D167">
            <v>1240</v>
          </cell>
          <cell r="E167">
            <v>1250</v>
          </cell>
          <cell r="F167" t="str">
            <v>m3</v>
          </cell>
          <cell r="G167">
            <v>43.79</v>
          </cell>
          <cell r="H167">
            <v>44.14</v>
          </cell>
        </row>
        <row r="168">
          <cell r="A168" t="str">
            <v>03-27-a</v>
          </cell>
          <cell r="B168" t="str">
            <v>Compaction of earth with power road roller 95% to 100% max. mod. AASHTO dry density.</v>
          </cell>
          <cell r="C168" t="str">
            <v>1000 Cft</v>
          </cell>
          <cell r="D168">
            <v>2852</v>
          </cell>
          <cell r="E168">
            <v>6535</v>
          </cell>
          <cell r="F168" t="str">
            <v>m3</v>
          </cell>
          <cell r="G168">
            <v>100.72</v>
          </cell>
          <cell r="H168">
            <v>230.78</v>
          </cell>
        </row>
        <row r="169">
          <cell r="A169" t="str">
            <v>03-27-b</v>
          </cell>
          <cell r="B169" t="str">
            <v>Compaction of earth with power road roller 90% max. mod. AASHTO dry density</v>
          </cell>
          <cell r="C169" t="str">
            <v>1000 Cft</v>
          </cell>
          <cell r="D169">
            <v>2139</v>
          </cell>
          <cell r="E169">
            <v>5209.91</v>
          </cell>
          <cell r="F169" t="str">
            <v>m3</v>
          </cell>
          <cell r="G169">
            <v>75.540000000000006</v>
          </cell>
          <cell r="H169">
            <v>183.99</v>
          </cell>
        </row>
        <row r="170">
          <cell r="A170" t="str">
            <v>03-27-c</v>
          </cell>
          <cell r="B170" t="str">
            <v>Compaction of earth with power road roller 85% max. mod. AASHTO dry density</v>
          </cell>
          <cell r="C170" t="str">
            <v>1000 Cft</v>
          </cell>
          <cell r="D170">
            <v>1798</v>
          </cell>
          <cell r="E170">
            <v>4252.5</v>
          </cell>
          <cell r="F170" t="str">
            <v>m3</v>
          </cell>
          <cell r="G170">
            <v>63.5</v>
          </cell>
          <cell r="H170">
            <v>150.18</v>
          </cell>
        </row>
        <row r="171">
          <cell r="A171" t="str">
            <v>03-28</v>
          </cell>
          <cell r="B171" t="str">
            <v>Extra for wet earthwork</v>
          </cell>
          <cell r="C171" t="str">
            <v>1000 Cft</v>
          </cell>
          <cell r="D171">
            <v>2170</v>
          </cell>
          <cell r="E171">
            <v>2187.5</v>
          </cell>
          <cell r="F171" t="str">
            <v>m3</v>
          </cell>
          <cell r="G171">
            <v>76.63</v>
          </cell>
          <cell r="H171">
            <v>77.25</v>
          </cell>
        </row>
        <row r="172">
          <cell r="A172" t="str">
            <v>03-29</v>
          </cell>
          <cell r="B172" t="str">
            <v>Extra for slush or daldal including dewatering</v>
          </cell>
          <cell r="C172" t="str">
            <v>1000 Cft</v>
          </cell>
          <cell r="D172">
            <v>4960</v>
          </cell>
          <cell r="E172">
            <v>5610</v>
          </cell>
          <cell r="F172" t="str">
            <v>m3</v>
          </cell>
          <cell r="G172">
            <v>175.16</v>
          </cell>
          <cell r="H172">
            <v>198.12</v>
          </cell>
        </row>
        <row r="173">
          <cell r="A173" t="str">
            <v>03-30</v>
          </cell>
          <cell r="B173" t="str">
            <v>Extra for puddling.</v>
          </cell>
          <cell r="C173" t="str">
            <v>1000 Cft</v>
          </cell>
          <cell r="D173">
            <v>3875</v>
          </cell>
          <cell r="E173">
            <v>3906.25</v>
          </cell>
          <cell r="F173" t="str">
            <v>m3</v>
          </cell>
          <cell r="G173">
            <v>136.84</v>
          </cell>
          <cell r="H173">
            <v>137.94999999999999</v>
          </cell>
        </row>
        <row r="174">
          <cell r="A174" t="str">
            <v>03-31</v>
          </cell>
          <cell r="B174" t="str">
            <v>Earthwork on small rain water drains, along canal banks, roads, drains, etc complete</v>
          </cell>
          <cell r="C174" t="str">
            <v>Rft</v>
          </cell>
          <cell r="D174">
            <v>6.2</v>
          </cell>
          <cell r="E174">
            <v>6.25</v>
          </cell>
          <cell r="F174" t="str">
            <v>m</v>
          </cell>
          <cell r="G174">
            <v>20.34</v>
          </cell>
          <cell r="H174">
            <v>20.51</v>
          </cell>
        </row>
        <row r="175">
          <cell r="A175" t="str">
            <v>03-32</v>
          </cell>
          <cell r="B175" t="str">
            <v>Filling and Compacting Soil, Earth and Boulders behind retaining walls.</v>
          </cell>
          <cell r="C175" t="str">
            <v>1000 Cft</v>
          </cell>
          <cell r="D175">
            <v>5580</v>
          </cell>
          <cell r="E175">
            <v>5625</v>
          </cell>
          <cell r="F175" t="str">
            <v>m3</v>
          </cell>
          <cell r="G175">
            <v>197.06</v>
          </cell>
          <cell r="H175">
            <v>198.65</v>
          </cell>
        </row>
        <row r="176">
          <cell r="A176" t="str">
            <v>03-33</v>
          </cell>
          <cell r="B176" t="str">
            <v>Dag belling 75 mm deep.</v>
          </cell>
          <cell r="C176" t="str">
            <v>2500 Rft</v>
          </cell>
          <cell r="D176">
            <v>1041.5999999999999</v>
          </cell>
          <cell r="E176">
            <v>1050</v>
          </cell>
          <cell r="F176" t="str">
            <v>km</v>
          </cell>
          <cell r="G176">
            <v>1364.5</v>
          </cell>
          <cell r="H176">
            <v>1375.5</v>
          </cell>
        </row>
        <row r="177">
          <cell r="A177" t="str">
            <v>03-34</v>
          </cell>
          <cell r="B177" t="str">
            <v>Turfing slopes of banks or lawns with grass sods including ploughing, laying, setting &amp; watering.</v>
          </cell>
          <cell r="C177" t="str">
            <v>1000 Sft</v>
          </cell>
          <cell r="D177">
            <v>2480</v>
          </cell>
          <cell r="E177">
            <v>2500</v>
          </cell>
          <cell r="F177" t="str">
            <v>m2</v>
          </cell>
          <cell r="G177">
            <v>26.68</v>
          </cell>
          <cell r="H177">
            <v>26.9</v>
          </cell>
        </row>
        <row r="178">
          <cell r="A178" t="str">
            <v>03-35-a</v>
          </cell>
          <cell r="B178" t="str">
            <v>Berm cutting : Lead upto single throw of phaorah or shovel, without dressing.</v>
          </cell>
          <cell r="C178" t="str">
            <v>1000 Cft</v>
          </cell>
          <cell r="D178">
            <v>2790</v>
          </cell>
          <cell r="E178">
            <v>2812.5</v>
          </cell>
          <cell r="F178" t="str">
            <v>m3</v>
          </cell>
          <cell r="G178">
            <v>98.53</v>
          </cell>
          <cell r="H178">
            <v>99.32</v>
          </cell>
        </row>
        <row r="179">
          <cell r="A179" t="str">
            <v>03-35-b</v>
          </cell>
          <cell r="B179" t="str">
            <v>Berm cutting : Upto 25 m lead (including dressing).</v>
          </cell>
          <cell r="C179" t="str">
            <v>1000 Cft</v>
          </cell>
          <cell r="D179">
            <v>4340</v>
          </cell>
          <cell r="E179">
            <v>4375</v>
          </cell>
          <cell r="F179" t="str">
            <v>m3</v>
          </cell>
          <cell r="G179">
            <v>153.27000000000001</v>
          </cell>
          <cell r="H179">
            <v>154.5</v>
          </cell>
        </row>
        <row r="180">
          <cell r="A180" t="str">
            <v>03-36-a</v>
          </cell>
          <cell r="B180" t="str">
            <v>Berm trimming both sides of channels Upto 1 m depth</v>
          </cell>
          <cell r="C180" t="str">
            <v>Mile</v>
          </cell>
          <cell r="D180">
            <v>8928</v>
          </cell>
          <cell r="E180">
            <v>9000</v>
          </cell>
          <cell r="F180" t="str">
            <v>km</v>
          </cell>
          <cell r="G180">
            <v>5547.86</v>
          </cell>
          <cell r="H180">
            <v>5592.6</v>
          </cell>
        </row>
        <row r="181">
          <cell r="A181" t="str">
            <v>03-36-b</v>
          </cell>
          <cell r="B181" t="str">
            <v>Berm trimming both sides of channels Over 1m to 1.5m depth</v>
          </cell>
          <cell r="C181" t="str">
            <v>Mile</v>
          </cell>
          <cell r="D181">
            <v>11842</v>
          </cell>
          <cell r="E181">
            <v>11937.5</v>
          </cell>
          <cell r="F181" t="str">
            <v>km</v>
          </cell>
          <cell r="G181">
            <v>7358.62</v>
          </cell>
          <cell r="H181">
            <v>7417.96</v>
          </cell>
        </row>
        <row r="182">
          <cell r="A182" t="str">
            <v>03-36-c</v>
          </cell>
          <cell r="B182" t="str">
            <v>Berm trimming both sides of channels Over 1.5m to 2.5m depth</v>
          </cell>
          <cell r="C182" t="str">
            <v>Mile</v>
          </cell>
          <cell r="D182">
            <v>18786</v>
          </cell>
          <cell r="E182">
            <v>18937.5</v>
          </cell>
          <cell r="F182" t="str">
            <v>km</v>
          </cell>
          <cell r="G182">
            <v>11673.62</v>
          </cell>
          <cell r="H182">
            <v>11767.76</v>
          </cell>
        </row>
        <row r="183">
          <cell r="A183" t="str">
            <v>03-37-a</v>
          </cell>
          <cell r="B183" t="str">
            <v>Ploughing and levelling borrow pits Upto 1m depth</v>
          </cell>
          <cell r="C183" t="str">
            <v>Acre</v>
          </cell>
          <cell r="D183">
            <v>3224</v>
          </cell>
          <cell r="E183">
            <v>3250</v>
          </cell>
          <cell r="F183" t="str">
            <v>ha</v>
          </cell>
          <cell r="G183">
            <v>7966.5</v>
          </cell>
          <cell r="H183">
            <v>8030.75</v>
          </cell>
        </row>
        <row r="184">
          <cell r="A184" t="str">
            <v>03-37-b</v>
          </cell>
          <cell r="B184" t="str">
            <v>Ploughing and levelling borrow pits Exceeding 1m depth</v>
          </cell>
          <cell r="C184" t="str">
            <v>Acre</v>
          </cell>
          <cell r="D184">
            <v>4950.08</v>
          </cell>
          <cell r="E184">
            <v>4990</v>
          </cell>
          <cell r="F184" t="str">
            <v>ha</v>
          </cell>
          <cell r="G184">
            <v>12231.65</v>
          </cell>
          <cell r="H184">
            <v>12330.29</v>
          </cell>
        </row>
        <row r="185">
          <cell r="A185" t="str">
            <v>03-38-a-01</v>
          </cell>
          <cell r="B185" t="str">
            <v>Making boundary or service roads complete in unploughed land : From 3 m to 6 m wide</v>
          </cell>
          <cell r="C185" t="str">
            <v>Chain</v>
          </cell>
          <cell r="D185">
            <v>992</v>
          </cell>
          <cell r="E185">
            <v>1000</v>
          </cell>
          <cell r="F185" t="str">
            <v>50 m</v>
          </cell>
          <cell r="G185">
            <v>1626.88</v>
          </cell>
          <cell r="H185">
            <v>1640</v>
          </cell>
        </row>
        <row r="186">
          <cell r="A186" t="str">
            <v>03-38-a-02</v>
          </cell>
          <cell r="B186" t="str">
            <v>Making boundary or service roads complete in unploughed land : Over 6 m to 12 m wide</v>
          </cell>
          <cell r="C186" t="str">
            <v>Chain</v>
          </cell>
          <cell r="D186">
            <v>1364</v>
          </cell>
          <cell r="E186">
            <v>1375</v>
          </cell>
          <cell r="F186" t="str">
            <v>50 m</v>
          </cell>
          <cell r="G186">
            <v>2236.96</v>
          </cell>
          <cell r="H186">
            <v>2255</v>
          </cell>
        </row>
        <row r="187">
          <cell r="A187" t="str">
            <v>03-38-b-01</v>
          </cell>
          <cell r="B187" t="str">
            <v>Making boundary or service roads complete in ploughed land : From 3 m to 6m wide</v>
          </cell>
          <cell r="C187" t="str">
            <v>Chain</v>
          </cell>
          <cell r="D187">
            <v>1151.96</v>
          </cell>
          <cell r="E187">
            <v>1161.25</v>
          </cell>
          <cell r="F187" t="str">
            <v>50 m</v>
          </cell>
          <cell r="G187">
            <v>1889.21</v>
          </cell>
          <cell r="H187">
            <v>1904.45</v>
          </cell>
        </row>
        <row r="188">
          <cell r="A188" t="str">
            <v>03-38-b-02</v>
          </cell>
          <cell r="B188" t="str">
            <v>Making boundary or service roads complete in ploughed land : Over 6 m to 12 m wide</v>
          </cell>
          <cell r="C188" t="str">
            <v>Chain</v>
          </cell>
          <cell r="D188">
            <v>1664.08</v>
          </cell>
          <cell r="E188">
            <v>1677.5</v>
          </cell>
          <cell r="F188" t="str">
            <v>50 m</v>
          </cell>
          <cell r="G188">
            <v>2729.09</v>
          </cell>
          <cell r="H188">
            <v>2751.1</v>
          </cell>
        </row>
        <row r="189">
          <cell r="A189" t="str">
            <v>03-39-a</v>
          </cell>
          <cell r="B189" t="str">
            <v>Earthwork by boats, Digging and loading into boats, upto 25m lead</v>
          </cell>
          <cell r="C189" t="str">
            <v>1000 Cft</v>
          </cell>
          <cell r="D189">
            <v>4650</v>
          </cell>
          <cell r="E189">
            <v>4687.5</v>
          </cell>
          <cell r="F189" t="str">
            <v>m3</v>
          </cell>
          <cell r="G189">
            <v>164.21</v>
          </cell>
          <cell r="H189">
            <v>165.54</v>
          </cell>
        </row>
        <row r="190">
          <cell r="A190" t="str">
            <v>03-39-b</v>
          </cell>
          <cell r="B190" t="str">
            <v>Earthwork by boats, including hire of boats Carriage by boats upto 250m.</v>
          </cell>
          <cell r="C190" t="str">
            <v>1000 Cft</v>
          </cell>
          <cell r="D190">
            <v>9300</v>
          </cell>
          <cell r="E190">
            <v>9375</v>
          </cell>
          <cell r="F190" t="str">
            <v>m3</v>
          </cell>
          <cell r="G190">
            <v>328.43</v>
          </cell>
          <cell r="H190">
            <v>331.08</v>
          </cell>
        </row>
        <row r="191">
          <cell r="A191" t="str">
            <v>03-39-c</v>
          </cell>
          <cell r="B191" t="str">
            <v>Earthwork by boats, including hiring of boats Extra for every additional 50m beyond 250m</v>
          </cell>
          <cell r="C191" t="str">
            <v>1000 Cft</v>
          </cell>
          <cell r="D191">
            <v>620</v>
          </cell>
          <cell r="E191">
            <v>625</v>
          </cell>
          <cell r="F191" t="str">
            <v>m3</v>
          </cell>
          <cell r="G191">
            <v>21.9</v>
          </cell>
          <cell r="H191">
            <v>22.07</v>
          </cell>
        </row>
        <row r="192">
          <cell r="A192" t="str">
            <v>03-39-d</v>
          </cell>
          <cell r="B192" t="str">
            <v>Earthwork by boats, Unloading earth from boats</v>
          </cell>
          <cell r="C192" t="str">
            <v>1000 Cft</v>
          </cell>
          <cell r="D192">
            <v>2170</v>
          </cell>
          <cell r="E192">
            <v>2187.5</v>
          </cell>
          <cell r="F192" t="str">
            <v>m3</v>
          </cell>
          <cell r="G192">
            <v>76.63</v>
          </cell>
          <cell r="H192">
            <v>77.25</v>
          </cell>
        </row>
        <row r="193">
          <cell r="A193" t="str">
            <v>03-40</v>
          </cell>
          <cell r="B193" t="str">
            <v>Unloading earth from BG trucks and clearing 1.5m from rail</v>
          </cell>
          <cell r="C193" t="str">
            <v>1000 Cft</v>
          </cell>
          <cell r="D193">
            <v>1860</v>
          </cell>
          <cell r="E193">
            <v>1875</v>
          </cell>
          <cell r="F193" t="str">
            <v>m3</v>
          </cell>
          <cell r="G193">
            <v>65.69</v>
          </cell>
          <cell r="H193">
            <v>66.22</v>
          </cell>
        </row>
        <row r="194">
          <cell r="A194" t="str">
            <v>03-41</v>
          </cell>
          <cell r="B194" t="str">
            <v>Earthwork by tramway, digging and loading in trucks, upto 25m lead</v>
          </cell>
          <cell r="C194" t="str">
            <v>1000 Cft</v>
          </cell>
          <cell r="D194">
            <v>4340</v>
          </cell>
          <cell r="E194">
            <v>4375</v>
          </cell>
          <cell r="F194" t="str">
            <v>m3</v>
          </cell>
          <cell r="G194">
            <v>153.27000000000001</v>
          </cell>
          <cell r="H194">
            <v>154.5</v>
          </cell>
        </row>
        <row r="195">
          <cell r="A195" t="str">
            <v>03-42</v>
          </cell>
          <cell r="B195" t="str">
            <v>Unloading earth from BG trucks and spreading upto 5m from rail</v>
          </cell>
          <cell r="C195" t="str">
            <v>1000 Cft</v>
          </cell>
          <cell r="D195">
            <v>2790</v>
          </cell>
          <cell r="E195">
            <v>2812.5</v>
          </cell>
          <cell r="F195" t="str">
            <v>m3</v>
          </cell>
          <cell r="G195">
            <v>98.53</v>
          </cell>
          <cell r="H195">
            <v>99.32</v>
          </cell>
        </row>
        <row r="196">
          <cell r="A196" t="str">
            <v>03-43</v>
          </cell>
          <cell r="B196" t="str">
            <v>Supplying clean and screened river or pit sand within 150m including removal of loose earth or overburden.</v>
          </cell>
          <cell r="C196" t="str">
            <v>1000 Cft</v>
          </cell>
          <cell r="D196">
            <v>22320</v>
          </cell>
          <cell r="E196">
            <v>22500</v>
          </cell>
          <cell r="F196" t="str">
            <v>m3</v>
          </cell>
          <cell r="G196">
            <v>788.22</v>
          </cell>
          <cell r="H196">
            <v>794.58</v>
          </cell>
        </row>
        <row r="197">
          <cell r="A197" t="str">
            <v>03-44-a</v>
          </cell>
          <cell r="B197" t="str">
            <v>Excavation in open cut for sewers &amp; manhole except shingle, gravel &amp; rock : Upto 2m.</v>
          </cell>
          <cell r="C197" t="str">
            <v>1000 Cft</v>
          </cell>
          <cell r="D197">
            <v>5580</v>
          </cell>
          <cell r="E197">
            <v>5625</v>
          </cell>
          <cell r="F197" t="str">
            <v>m3</v>
          </cell>
          <cell r="G197">
            <v>197.06</v>
          </cell>
          <cell r="H197">
            <v>198.65</v>
          </cell>
        </row>
        <row r="198">
          <cell r="A198" t="str">
            <v>03-44-b</v>
          </cell>
          <cell r="B198" t="str">
            <v>Excavation in open cut for sewers &amp; manholes except shingle, gravel &amp; rock : 2m to 5m</v>
          </cell>
          <cell r="C198" t="str">
            <v>1000 Cft</v>
          </cell>
          <cell r="D198">
            <v>7440</v>
          </cell>
          <cell r="E198">
            <v>7500</v>
          </cell>
          <cell r="F198" t="str">
            <v>m3</v>
          </cell>
          <cell r="G198">
            <v>262.74</v>
          </cell>
          <cell r="H198">
            <v>264.86</v>
          </cell>
        </row>
        <row r="199">
          <cell r="A199" t="str">
            <v>03-44-c</v>
          </cell>
          <cell r="B199" t="str">
            <v>Excavation in open cut for sewers &amp; manholes except shingle, gravel &amp; rock : Below 5m depth</v>
          </cell>
          <cell r="C199" t="str">
            <v>1000 Cft</v>
          </cell>
          <cell r="D199">
            <v>9920</v>
          </cell>
          <cell r="E199">
            <v>10000</v>
          </cell>
          <cell r="F199" t="str">
            <v>m3</v>
          </cell>
          <cell r="G199">
            <v>350.32</v>
          </cell>
          <cell r="H199">
            <v>353.15</v>
          </cell>
        </row>
        <row r="200">
          <cell r="A200" t="str">
            <v>03-45-a</v>
          </cell>
          <cell r="B200" t="str">
            <v>Trench Excavation in open cutting below water level for sewers &amp; manholes : Upto 1 .25m depth</v>
          </cell>
          <cell r="C200" t="str">
            <v>1000 Cft</v>
          </cell>
          <cell r="D200">
            <v>7936</v>
          </cell>
          <cell r="E200">
            <v>11854.59</v>
          </cell>
          <cell r="F200" t="str">
            <v>m3</v>
          </cell>
          <cell r="G200">
            <v>280.26</v>
          </cell>
          <cell r="H200">
            <v>418.64</v>
          </cell>
        </row>
        <row r="201">
          <cell r="A201" t="str">
            <v>03-45-b</v>
          </cell>
          <cell r="B201" t="str">
            <v>Trench Excavation in open cutting below water level for sewers &amp; manholes : 1 .25m to 2.5m depth</v>
          </cell>
          <cell r="C201" t="str">
            <v>1000 Cft</v>
          </cell>
          <cell r="D201">
            <v>9920</v>
          </cell>
          <cell r="E201">
            <v>15483.9</v>
          </cell>
          <cell r="F201" t="str">
            <v>m3</v>
          </cell>
          <cell r="G201">
            <v>350.32</v>
          </cell>
          <cell r="H201">
            <v>546.80999999999995</v>
          </cell>
        </row>
        <row r="202">
          <cell r="A202" t="str">
            <v>03-45-c</v>
          </cell>
          <cell r="B202" t="str">
            <v>Trench Excavation in open cutting below water level for sewers &amp; manholes : Exceeding 2.5m depth</v>
          </cell>
          <cell r="C202" t="str">
            <v>1000 Cft</v>
          </cell>
          <cell r="D202">
            <v>14384</v>
          </cell>
          <cell r="E202">
            <v>24857.8</v>
          </cell>
          <cell r="F202" t="str">
            <v>m3</v>
          </cell>
          <cell r="G202">
            <v>507.97</v>
          </cell>
          <cell r="H202">
            <v>877.85</v>
          </cell>
        </row>
        <row r="203">
          <cell r="A203" t="str">
            <v>03-46</v>
          </cell>
          <cell r="B203" t="str">
            <v>Excavation of trench in all kinds of soils except cutting in rock for pilelines upto 1.5m depth</v>
          </cell>
          <cell r="C203" t="str">
            <v>1000 Cft</v>
          </cell>
          <cell r="D203">
            <v>4650</v>
          </cell>
          <cell r="E203">
            <v>4687.5</v>
          </cell>
          <cell r="F203" t="str">
            <v>m3</v>
          </cell>
          <cell r="G203">
            <v>164.21</v>
          </cell>
          <cell r="H203">
            <v>165.54</v>
          </cell>
        </row>
        <row r="204">
          <cell r="A204" t="str">
            <v>03-48-a</v>
          </cell>
          <cell r="B204" t="str">
            <v>Uprooting stump and removing within 50 m upto 2 m girth</v>
          </cell>
          <cell r="C204" t="str">
            <v>Each</v>
          </cell>
          <cell r="D204">
            <v>1550</v>
          </cell>
          <cell r="E204">
            <v>1562.5</v>
          </cell>
          <cell r="F204" t="str">
            <v>Each</v>
          </cell>
          <cell r="G204">
            <v>1550</v>
          </cell>
          <cell r="H204">
            <v>1562.5</v>
          </cell>
        </row>
        <row r="205">
          <cell r="A205" t="str">
            <v>03-48-b</v>
          </cell>
          <cell r="B205" t="str">
            <v>Uprooting stump and removing within 50 m above 2 m girth</v>
          </cell>
          <cell r="C205" t="str">
            <v>Each</v>
          </cell>
          <cell r="D205">
            <v>2170</v>
          </cell>
          <cell r="E205">
            <v>2431.5</v>
          </cell>
          <cell r="F205" t="str">
            <v>Each</v>
          </cell>
          <cell r="G205">
            <v>2170</v>
          </cell>
          <cell r="H205">
            <v>2431.5</v>
          </cell>
        </row>
        <row r="206">
          <cell r="A206" t="str">
            <v>03-48-c</v>
          </cell>
          <cell r="B206" t="str">
            <v>Uprooting stump and removing within 50 m upto 2 m girth including sand filling and trinches</v>
          </cell>
          <cell r="C206" t="str">
            <v>Each</v>
          </cell>
          <cell r="D206">
            <v>1550</v>
          </cell>
          <cell r="E206">
            <v>2469.98</v>
          </cell>
          <cell r="F206" t="str">
            <v>Each</v>
          </cell>
          <cell r="G206">
            <v>1550</v>
          </cell>
          <cell r="H206">
            <v>2469.9899999999998</v>
          </cell>
        </row>
        <row r="207">
          <cell r="A207" t="str">
            <v>03-48-d</v>
          </cell>
          <cell r="B207" t="str">
            <v>Uprooting stump and removing within 50 m above 2 m girth including sand filling and trinches</v>
          </cell>
          <cell r="C207" t="str">
            <v>Each</v>
          </cell>
          <cell r="D207">
            <v>2170</v>
          </cell>
          <cell r="E207">
            <v>3853.48</v>
          </cell>
          <cell r="F207" t="str">
            <v>Each</v>
          </cell>
          <cell r="G207">
            <v>2170</v>
          </cell>
          <cell r="H207">
            <v>3853.48</v>
          </cell>
        </row>
        <row r="208">
          <cell r="A208" t="str">
            <v>03-49-a</v>
          </cell>
          <cell r="B208" t="str">
            <v>Jungle clearance and removing within 50m Light Jungle</v>
          </cell>
          <cell r="C208" t="str">
            <v>Decare</v>
          </cell>
          <cell r="D208">
            <v>3335.6</v>
          </cell>
          <cell r="E208">
            <v>3362.5</v>
          </cell>
          <cell r="F208" t="str">
            <v>Decare</v>
          </cell>
          <cell r="G208">
            <v>3335.6</v>
          </cell>
          <cell r="H208">
            <v>3362.5</v>
          </cell>
        </row>
        <row r="209">
          <cell r="A209" t="str">
            <v>03-49-b</v>
          </cell>
          <cell r="B209" t="str">
            <v>Jungle clearance and removing within 50m Thick Jungle</v>
          </cell>
          <cell r="C209" t="str">
            <v>Decare</v>
          </cell>
          <cell r="D209">
            <v>6671.2</v>
          </cell>
          <cell r="E209">
            <v>6725</v>
          </cell>
          <cell r="F209" t="str">
            <v>Decare</v>
          </cell>
          <cell r="G209">
            <v>6671.2</v>
          </cell>
          <cell r="H209">
            <v>6725</v>
          </cell>
        </row>
        <row r="210">
          <cell r="A210" t="str">
            <v>03-50</v>
          </cell>
          <cell r="B210" t="str">
            <v>Uprooting sarkanda growth &amp; disposal within 50m</v>
          </cell>
          <cell r="C210" t="str">
            <v>1000 Sft</v>
          </cell>
          <cell r="D210">
            <v>806</v>
          </cell>
          <cell r="E210">
            <v>812.5</v>
          </cell>
          <cell r="F210" t="str">
            <v>m2</v>
          </cell>
          <cell r="G210">
            <v>8.67</v>
          </cell>
          <cell r="H210">
            <v>8.74</v>
          </cell>
        </row>
        <row r="211">
          <cell r="A211" t="str">
            <v>03-51</v>
          </cell>
          <cell r="B211" t="str">
            <v>Ploughing 3 times</v>
          </cell>
          <cell r="C211" t="str">
            <v>ha</v>
          </cell>
          <cell r="D211">
            <v>8575.84</v>
          </cell>
          <cell r="E211">
            <v>8645</v>
          </cell>
          <cell r="F211" t="str">
            <v>ha</v>
          </cell>
          <cell r="G211">
            <v>8575.84</v>
          </cell>
          <cell r="H211">
            <v>8645</v>
          </cell>
        </row>
        <row r="212">
          <cell r="A212" t="str">
            <v>03-52</v>
          </cell>
          <cell r="B212" t="str">
            <v>Levelling, dressing and making lawns</v>
          </cell>
          <cell r="C212" t="str">
            <v>1000 Sft</v>
          </cell>
          <cell r="D212">
            <v>6820</v>
          </cell>
          <cell r="E212">
            <v>6875</v>
          </cell>
          <cell r="F212" t="str">
            <v>m2</v>
          </cell>
          <cell r="G212">
            <v>73.38</v>
          </cell>
          <cell r="H212">
            <v>73.97</v>
          </cell>
        </row>
        <row r="213">
          <cell r="A213" t="str">
            <v>03-53</v>
          </cell>
          <cell r="B213" t="str">
            <v>Turfing of lawn with Dacca Grass</v>
          </cell>
          <cell r="C213" t="str">
            <v>1000 Sft</v>
          </cell>
          <cell r="D213">
            <v>6820</v>
          </cell>
          <cell r="E213">
            <v>19075</v>
          </cell>
          <cell r="F213" t="str">
            <v>m2</v>
          </cell>
          <cell r="G213">
            <v>73.38</v>
          </cell>
          <cell r="H213">
            <v>205.25</v>
          </cell>
        </row>
        <row r="214">
          <cell r="A214" t="str">
            <v>03-54</v>
          </cell>
          <cell r="B214" t="str">
            <v>Clearance of shingle, gravel including sand, soft soil and silt deposits in channel bed upto 25m</v>
          </cell>
          <cell r="C214" t="str">
            <v>1000 Cft</v>
          </cell>
          <cell r="D214">
            <v>11780</v>
          </cell>
          <cell r="E214">
            <v>11875</v>
          </cell>
          <cell r="F214" t="str">
            <v>m3</v>
          </cell>
          <cell r="G214">
            <v>416.01</v>
          </cell>
          <cell r="H214">
            <v>419.36</v>
          </cell>
        </row>
        <row r="215">
          <cell r="A215" t="str">
            <v>03-55-a</v>
          </cell>
          <cell r="B215" t="str">
            <v>Clearance of choked up syphon including dewatering Upto 1.25m dia</v>
          </cell>
          <cell r="C215" t="str">
            <v>100 Ft</v>
          </cell>
          <cell r="D215">
            <v>31000</v>
          </cell>
          <cell r="E215">
            <v>31250</v>
          </cell>
          <cell r="F215" t="str">
            <v>m</v>
          </cell>
          <cell r="G215">
            <v>1017.06</v>
          </cell>
          <cell r="H215">
            <v>1025.26</v>
          </cell>
        </row>
        <row r="216">
          <cell r="A216" t="str">
            <v>03-55-b</v>
          </cell>
          <cell r="B216" t="str">
            <v>Clearance of choked up syphon including dewatering Exceeding 1 .25m dia</v>
          </cell>
          <cell r="C216" t="str">
            <v>100 Ft</v>
          </cell>
          <cell r="D216">
            <v>55800</v>
          </cell>
          <cell r="E216">
            <v>56250</v>
          </cell>
          <cell r="F216" t="str">
            <v>m</v>
          </cell>
          <cell r="G216">
            <v>1830.71</v>
          </cell>
          <cell r="H216">
            <v>1845.47</v>
          </cell>
        </row>
        <row r="217">
          <cell r="A217" t="str">
            <v>03-56</v>
          </cell>
          <cell r="B217" t="str">
            <v>Clearing &amp; Grubbing</v>
          </cell>
          <cell r="C217" t="str">
            <v>1000 Sft</v>
          </cell>
          <cell r="D217">
            <v>535.67999999999995</v>
          </cell>
          <cell r="E217">
            <v>2512.98</v>
          </cell>
          <cell r="F217" t="str">
            <v>m2</v>
          </cell>
          <cell r="G217">
            <v>5.76</v>
          </cell>
          <cell r="H217">
            <v>27.04</v>
          </cell>
        </row>
        <row r="218">
          <cell r="A218" t="str">
            <v>03-57-a</v>
          </cell>
          <cell r="B218" t="str">
            <v>Removal of Tree : Girth 150mm - 300mm including removal of stump &amp; backfilling with sand</v>
          </cell>
          <cell r="C218" t="str">
            <v>No</v>
          </cell>
          <cell r="D218">
            <v>41.54</v>
          </cell>
          <cell r="E218">
            <v>511.48</v>
          </cell>
          <cell r="F218" t="str">
            <v>No</v>
          </cell>
          <cell r="G218">
            <v>41.54</v>
          </cell>
          <cell r="H218">
            <v>511.48</v>
          </cell>
        </row>
        <row r="219">
          <cell r="A219" t="str">
            <v>03-57-b</v>
          </cell>
          <cell r="B219" t="str">
            <v>Removal of Tree : Girth 300mm - 600mm including removal of stump &amp; backfilling with sand</v>
          </cell>
          <cell r="C219" t="str">
            <v>No</v>
          </cell>
          <cell r="D219">
            <v>83.08</v>
          </cell>
          <cell r="E219">
            <v>1022.95</v>
          </cell>
          <cell r="F219" t="str">
            <v>No</v>
          </cell>
          <cell r="G219">
            <v>83.08</v>
          </cell>
          <cell r="H219">
            <v>1022.96</v>
          </cell>
        </row>
        <row r="220">
          <cell r="A220" t="str">
            <v>03-57-c</v>
          </cell>
          <cell r="B220" t="str">
            <v>Removal of Tree : Girth over 600mm including removal of stump &amp; backfilling with sand</v>
          </cell>
          <cell r="C220" t="str">
            <v>No</v>
          </cell>
          <cell r="D220">
            <v>249.24</v>
          </cell>
          <cell r="E220">
            <v>2500.39</v>
          </cell>
          <cell r="F220" t="str">
            <v>No</v>
          </cell>
          <cell r="G220">
            <v>249.24</v>
          </cell>
          <cell r="H220">
            <v>2500.39</v>
          </cell>
        </row>
        <row r="221">
          <cell r="A221" t="str">
            <v>03-58</v>
          </cell>
          <cell r="B221" t="str">
            <v>Compaction of Natural Ground</v>
          </cell>
          <cell r="C221" t="str">
            <v>1000 Sft</v>
          </cell>
          <cell r="D221">
            <v>478.02</v>
          </cell>
          <cell r="E221">
            <v>1545.04</v>
          </cell>
          <cell r="F221" t="str">
            <v>m2</v>
          </cell>
          <cell r="G221">
            <v>5.14</v>
          </cell>
          <cell r="H221">
            <v>16.62</v>
          </cell>
        </row>
        <row r="222">
          <cell r="A222" t="str">
            <v>03-59-a</v>
          </cell>
          <cell r="B222" t="str">
            <v>Roadway Excavation in Surplus / Unsuitable Common Material</v>
          </cell>
          <cell r="C222" t="str">
            <v>1000 Cft</v>
          </cell>
          <cell r="D222">
            <v>350.92</v>
          </cell>
          <cell r="E222">
            <v>10302.85</v>
          </cell>
          <cell r="F222" t="str">
            <v>m3</v>
          </cell>
          <cell r="G222">
            <v>12.39</v>
          </cell>
          <cell r="H222">
            <v>363.84</v>
          </cell>
        </row>
        <row r="223">
          <cell r="A223" t="str">
            <v>03-59-c</v>
          </cell>
          <cell r="B223" t="str">
            <v>Roadway Excavation in Surplus / Unsuitable Rock (Medium) Material requiring blasting</v>
          </cell>
          <cell r="C223" t="str">
            <v>1000 Cft</v>
          </cell>
          <cell r="D223">
            <v>3951.51</v>
          </cell>
          <cell r="E223">
            <v>17689.830000000002</v>
          </cell>
          <cell r="F223" t="str">
            <v>m3</v>
          </cell>
          <cell r="G223">
            <v>139.55000000000001</v>
          </cell>
          <cell r="H223">
            <v>624.71</v>
          </cell>
        </row>
        <row r="224">
          <cell r="A224" t="str">
            <v>03-60-a</v>
          </cell>
          <cell r="B224" t="str">
            <v>Structural Excavation in Common Material</v>
          </cell>
          <cell r="C224" t="str">
            <v>1000 Cft</v>
          </cell>
          <cell r="D224">
            <v>5793.28</v>
          </cell>
          <cell r="E224">
            <v>10158.799999999999</v>
          </cell>
          <cell r="F224" t="str">
            <v>m3</v>
          </cell>
          <cell r="G224">
            <v>204.59</v>
          </cell>
          <cell r="H224">
            <v>358.75</v>
          </cell>
        </row>
        <row r="225">
          <cell r="A225" t="str">
            <v>03-60-b</v>
          </cell>
          <cell r="B225" t="str">
            <v>Structural Excavation in Rock Material requiring blasting</v>
          </cell>
          <cell r="C225" t="str">
            <v>1000 Cft</v>
          </cell>
          <cell r="D225">
            <v>27949.48</v>
          </cell>
          <cell r="E225">
            <v>49353.34</v>
          </cell>
          <cell r="F225" t="str">
            <v>m3</v>
          </cell>
          <cell r="G225">
            <v>987.03</v>
          </cell>
          <cell r="H225">
            <v>1742.9</v>
          </cell>
        </row>
        <row r="226">
          <cell r="A226" t="str">
            <v>03-60-c</v>
          </cell>
          <cell r="B226" t="str">
            <v>Structural backfill using Common Material available at site.</v>
          </cell>
          <cell r="C226" t="str">
            <v>1000 Cft</v>
          </cell>
          <cell r="D226">
            <v>8777.9599999999991</v>
          </cell>
          <cell r="E226">
            <v>13978.61</v>
          </cell>
          <cell r="F226" t="str">
            <v>m3</v>
          </cell>
          <cell r="G226">
            <v>309.99</v>
          </cell>
          <cell r="H226">
            <v>493.65</v>
          </cell>
        </row>
        <row r="227">
          <cell r="A227" t="str">
            <v>03-60-d</v>
          </cell>
          <cell r="B227" t="str">
            <v>Structural Backfill using Granular Material brought from outside</v>
          </cell>
          <cell r="C227" t="str">
            <v>1000 Cft</v>
          </cell>
          <cell r="D227">
            <v>2194.8000000000002</v>
          </cell>
          <cell r="E227">
            <v>39062.36</v>
          </cell>
          <cell r="F227" t="str">
            <v>m3</v>
          </cell>
          <cell r="G227">
            <v>77.510000000000005</v>
          </cell>
          <cell r="H227">
            <v>1379.48</v>
          </cell>
        </row>
        <row r="228">
          <cell r="A228" t="str">
            <v>03-61-a</v>
          </cell>
          <cell r="B228" t="str">
            <v>Formation of Embankment from Roadway Excavation in Common Material including compaction by power roller.</v>
          </cell>
          <cell r="C228" t="str">
            <v>1000 Cft</v>
          </cell>
          <cell r="D228">
            <v>350.92</v>
          </cell>
          <cell r="E228">
            <v>10681.66</v>
          </cell>
          <cell r="F228" t="str">
            <v>m3</v>
          </cell>
          <cell r="G228">
            <v>12.39</v>
          </cell>
          <cell r="H228">
            <v>377.22</v>
          </cell>
        </row>
        <row r="229">
          <cell r="A229" t="str">
            <v>03-61-b</v>
          </cell>
          <cell r="B229" t="str">
            <v>Formation of Embankment from Roadway Excavation in Rock Material requiring blasting and compaction of embankment by power roller.</v>
          </cell>
          <cell r="C229" t="str">
            <v>1000 Cft</v>
          </cell>
          <cell r="D229">
            <v>6952.31</v>
          </cell>
          <cell r="E229">
            <v>24312.73</v>
          </cell>
          <cell r="F229" t="str">
            <v>m3</v>
          </cell>
          <cell r="G229">
            <v>245.52</v>
          </cell>
          <cell r="H229">
            <v>858.6</v>
          </cell>
        </row>
        <row r="230">
          <cell r="A230" t="str">
            <v>03-61-c</v>
          </cell>
          <cell r="B230" t="str">
            <v>Formation of Embankment from Borrow Excavation in Common Material including compaction by power roller.</v>
          </cell>
          <cell r="C230" t="str">
            <v>1000 Cft</v>
          </cell>
          <cell r="D230">
            <v>351.54</v>
          </cell>
          <cell r="E230">
            <v>23466.85</v>
          </cell>
          <cell r="F230" t="str">
            <v>m3</v>
          </cell>
          <cell r="G230">
            <v>12.41</v>
          </cell>
          <cell r="H230">
            <v>828.72</v>
          </cell>
        </row>
        <row r="231">
          <cell r="A231" t="str">
            <v>03-61-d</v>
          </cell>
          <cell r="B231" t="str">
            <v>Formation of Embankment from Roadway Excavation in granular Material including  compaction by power roller.</v>
          </cell>
          <cell r="C231" t="str">
            <v>1000 Cft</v>
          </cell>
          <cell r="D231">
            <v>620</v>
          </cell>
          <cell r="E231">
            <v>10952.91</v>
          </cell>
          <cell r="F231" t="str">
            <v>m3</v>
          </cell>
          <cell r="G231">
            <v>21.9</v>
          </cell>
          <cell r="H231">
            <v>386.8</v>
          </cell>
        </row>
        <row r="232">
          <cell r="A232" t="str">
            <v>03-62-a</v>
          </cell>
          <cell r="B232" t="str">
            <v>Subgrade Preparation in Earth Cut</v>
          </cell>
          <cell r="C232" t="str">
            <v>1000 Sft</v>
          </cell>
          <cell r="D232">
            <v>478.02</v>
          </cell>
          <cell r="E232">
            <v>2675.13</v>
          </cell>
          <cell r="F232" t="str">
            <v>m2</v>
          </cell>
          <cell r="G232">
            <v>5.14</v>
          </cell>
          <cell r="H232">
            <v>28.78</v>
          </cell>
        </row>
        <row r="233">
          <cell r="A233" t="str">
            <v>03-62-b</v>
          </cell>
          <cell r="B233" t="str">
            <v>Subgrade Preparation in Rock Cut</v>
          </cell>
          <cell r="C233" t="str">
            <v>1000 Sft</v>
          </cell>
          <cell r="D233">
            <v>1434.68</v>
          </cell>
          <cell r="E233">
            <v>7682.58</v>
          </cell>
          <cell r="F233" t="str">
            <v>m2</v>
          </cell>
          <cell r="G233">
            <v>15.44</v>
          </cell>
          <cell r="H233">
            <v>82.66</v>
          </cell>
        </row>
        <row r="234">
          <cell r="A234" t="str">
            <v>03-62-c</v>
          </cell>
          <cell r="B234" t="str">
            <v>Subgrade Preparation on Existing Road</v>
          </cell>
          <cell r="C234" t="str">
            <v>1000 Sft</v>
          </cell>
          <cell r="D234">
            <v>956.04</v>
          </cell>
          <cell r="E234">
            <v>4372.13</v>
          </cell>
          <cell r="F234" t="str">
            <v>m2</v>
          </cell>
          <cell r="G234">
            <v>10.29</v>
          </cell>
          <cell r="H234">
            <v>47.04</v>
          </cell>
        </row>
        <row r="235">
          <cell r="A235" t="str">
            <v>03-63-a</v>
          </cell>
          <cell r="B235" t="str">
            <v>Earthwork by mechanical means in drains and irrigation channels in DRY soil dressed to designed section, grades profile/with excavated material, disposed off within 50 feet (15.2 m) lead and dressed as directed.</v>
          </cell>
          <cell r="C235" t="str">
            <v>1000 Cft</v>
          </cell>
          <cell r="D235">
            <v>155</v>
          </cell>
          <cell r="E235">
            <v>2410.81</v>
          </cell>
          <cell r="F235" t="str">
            <v>m3</v>
          </cell>
          <cell r="G235">
            <v>5.47</v>
          </cell>
          <cell r="H235">
            <v>85.14</v>
          </cell>
        </row>
        <row r="236">
          <cell r="A236" t="str">
            <v>03-63-b</v>
          </cell>
          <cell r="B236" t="str">
            <v>Earthwork by mechanical means in drains and irrigation channels in DRY &amp; WET soil dressed to designed section, grades profile/with excavated material, disposed off within 50 feet (15.2 m) lead and dressed as directed.</v>
          </cell>
          <cell r="C236" t="str">
            <v>1000 Cft</v>
          </cell>
          <cell r="D236">
            <v>155</v>
          </cell>
          <cell r="E236">
            <v>2579.9</v>
          </cell>
          <cell r="F236" t="str">
            <v>m3</v>
          </cell>
          <cell r="G236">
            <v>5.47</v>
          </cell>
          <cell r="H236">
            <v>91.11</v>
          </cell>
        </row>
        <row r="237">
          <cell r="A237" t="str">
            <v>03-63-c</v>
          </cell>
          <cell r="B237" t="str">
            <v>Earthwork by mechanical means in drains and irrigation channels in WET &amp; SLUSH soil dressed to designed section, grades profile/with excavated material, disposed off within 50 feet (15.2 m) lead and dressed as directed.</v>
          </cell>
          <cell r="C237" t="str">
            <v>1000 Cft</v>
          </cell>
          <cell r="D237">
            <v>229.4</v>
          </cell>
          <cell r="E237">
            <v>3064.48</v>
          </cell>
          <cell r="F237" t="str">
            <v>m3</v>
          </cell>
          <cell r="G237">
            <v>8.1</v>
          </cell>
          <cell r="H237">
            <v>108.22</v>
          </cell>
        </row>
        <row r="238">
          <cell r="A238" t="str">
            <v>03-63-d</v>
          </cell>
          <cell r="B238" t="str">
            <v>Earthwork by mechanical means in drains and irrigation channels in SLUSH soil dressed to designed section, grades profile/with excavated material, disposed off within 50 feet (15.2 m) lead and dressed as directed.</v>
          </cell>
          <cell r="C238" t="str">
            <v>1000 Cft</v>
          </cell>
          <cell r="D238">
            <v>229.4</v>
          </cell>
          <cell r="E238">
            <v>3489.43</v>
          </cell>
          <cell r="F238" t="str">
            <v>m3</v>
          </cell>
          <cell r="G238">
            <v>8.1</v>
          </cell>
          <cell r="H238">
            <v>123.23</v>
          </cell>
        </row>
        <row r="239">
          <cell r="A239" t="str">
            <v>03-63-e</v>
          </cell>
          <cell r="B239" t="str">
            <v>Earthwork by mechanical means in drains and irrigation  channels in DRY &amp; WET to that of SLUSH (1:2) soil dressed to designed section, grades profile/with excavated material, disposed off within 50 feet (15.2 m) lead and dressed as directed.</v>
          </cell>
          <cell r="C239" t="str">
            <v>1000 Cft</v>
          </cell>
          <cell r="D239">
            <v>310</v>
          </cell>
          <cell r="E239">
            <v>3358.21</v>
          </cell>
          <cell r="F239" t="str">
            <v>m3</v>
          </cell>
          <cell r="G239">
            <v>10.95</v>
          </cell>
          <cell r="H239">
            <v>118.59</v>
          </cell>
        </row>
        <row r="240">
          <cell r="A240" t="str">
            <v>03-63-f</v>
          </cell>
          <cell r="B240" t="str">
            <v>Earthwork by mechanical means in drains and irrigation channels in BORROW AREA soil dressed to designed section, grades profile/with excavated material, disposed off within 50 feet (15.2 m) lead and dressed as directed.</v>
          </cell>
          <cell r="C240" t="str">
            <v>1000 Cft</v>
          </cell>
          <cell r="D240">
            <v>155</v>
          </cell>
          <cell r="E240">
            <v>2784.52</v>
          </cell>
          <cell r="F240" t="str">
            <v>m3</v>
          </cell>
          <cell r="G240">
            <v>5.47</v>
          </cell>
          <cell r="H240">
            <v>98.33</v>
          </cell>
        </row>
        <row r="241">
          <cell r="A241" t="str">
            <v>03-63-g</v>
          </cell>
          <cell r="B241" t="str">
            <v>Earthwork by mechanical means in drains and irrigation channels in UNDER WATER soil dressed to designed section, grades profile/with excavated material, disposed off within 50 feet (15.2 m) lead and dressed as directed.</v>
          </cell>
          <cell r="C241" t="str">
            <v>1000 Cft</v>
          </cell>
          <cell r="D241">
            <v>620</v>
          </cell>
          <cell r="E241">
            <v>4734.45</v>
          </cell>
          <cell r="F241" t="str">
            <v>m3</v>
          </cell>
          <cell r="G241">
            <v>21.9</v>
          </cell>
          <cell r="H241">
            <v>167.2</v>
          </cell>
        </row>
        <row r="242">
          <cell r="A242" t="str">
            <v>03-64</v>
          </cell>
          <cell r="B242" t="str">
            <v>Provide, place and compact impervious clay core in dam  embakement of specified grading, permiability i/c leveling dressing and hauage obtaining 95% modified ASHTO dry  density</v>
          </cell>
          <cell r="C242" t="str">
            <v>100 Cft</v>
          </cell>
          <cell r="D242">
            <v>0</v>
          </cell>
          <cell r="E242">
            <v>1009.67</v>
          </cell>
          <cell r="F242" t="str">
            <v>m3</v>
          </cell>
          <cell r="G242">
            <v>0</v>
          </cell>
          <cell r="H242">
            <v>356.56</v>
          </cell>
        </row>
        <row r="243">
          <cell r="A243" t="str">
            <v>03-65</v>
          </cell>
          <cell r="B243" t="str">
            <v>Provide , Place &amp; compact shoulder material (sandy / silty gravel) in Dam Embankment, of specified grading, leveling  / dressing i/c haulage for obtaining of 95% modified ASHTHO dry density.</v>
          </cell>
          <cell r="C243" t="str">
            <v>100 Cft</v>
          </cell>
          <cell r="D243">
            <v>0</v>
          </cell>
          <cell r="E243">
            <v>948.67</v>
          </cell>
          <cell r="F243" t="str">
            <v>m3</v>
          </cell>
          <cell r="G243">
            <v>0</v>
          </cell>
          <cell r="H243">
            <v>335.02</v>
          </cell>
        </row>
        <row r="244">
          <cell r="A244" t="str">
            <v>03-66</v>
          </cell>
          <cell r="B244" t="str">
            <v>Provide , Place &amp; compact Fine Filter in chimney drain vertical / horizantol on downstream of clay core</v>
          </cell>
          <cell r="C244" t="str">
            <v>100 Cft</v>
          </cell>
          <cell r="D244">
            <v>620</v>
          </cell>
          <cell r="E244">
            <v>4085.64</v>
          </cell>
          <cell r="F244" t="str">
            <v>m3</v>
          </cell>
          <cell r="G244">
            <v>218.95</v>
          </cell>
          <cell r="H244">
            <v>1442.83</v>
          </cell>
        </row>
        <row r="245">
          <cell r="A245" t="str">
            <v>03-67</v>
          </cell>
          <cell r="B245" t="str">
            <v>Provide , Place &amp; compact Coarse Filter (well graded gravel) in chimney drain vertical / horizantol on downstream of fine filter i/c leveling, moistening etc</v>
          </cell>
          <cell r="C245" t="str">
            <v>100 Cft</v>
          </cell>
          <cell r="D245">
            <v>1705</v>
          </cell>
          <cell r="E245">
            <v>2740.55</v>
          </cell>
          <cell r="F245" t="str">
            <v>m3</v>
          </cell>
          <cell r="G245">
            <v>602.12</v>
          </cell>
          <cell r="H245">
            <v>967.82</v>
          </cell>
        </row>
        <row r="246">
          <cell r="A246" t="str">
            <v>03-68</v>
          </cell>
          <cell r="B246" t="str">
            <v>Excavation for core trench of Dam Embankment/Spillway/Intake &amp; Outlet Structure and Irrigation System upto a minimum depth of 35 ft in common soil including removing of excavated material bymachinery in 1 KM radius</v>
          </cell>
          <cell r="C246" t="str">
            <v>100 Cft</v>
          </cell>
          <cell r="D246">
            <v>0</v>
          </cell>
          <cell r="E246">
            <v>688.12</v>
          </cell>
          <cell r="F246" t="str">
            <v>m3</v>
          </cell>
          <cell r="G246">
            <v>0</v>
          </cell>
          <cell r="H246">
            <v>243.01</v>
          </cell>
        </row>
        <row r="247">
          <cell r="A247" t="str">
            <v>03-68-a</v>
          </cell>
          <cell r="B247" t="str">
            <v>Excavation for core trench of Dam Embankment/Spillway/Intake &amp; Outlet Structure and Irrigation System upto a minimum depth of 35 ft in shingle gravel including removing of excavated material by machinery in 1 KM radius</v>
          </cell>
          <cell r="C247" t="str">
            <v>100 Cft</v>
          </cell>
          <cell r="D247">
            <v>0</v>
          </cell>
          <cell r="E247">
            <v>717.48</v>
          </cell>
          <cell r="F247" t="str">
            <v>m3</v>
          </cell>
          <cell r="G247">
            <v>0</v>
          </cell>
          <cell r="H247">
            <v>253.38</v>
          </cell>
        </row>
        <row r="248">
          <cell r="A248" t="str">
            <v>03-68-b</v>
          </cell>
          <cell r="B248" t="str">
            <v>Excavation for core trench of Dam Embankment/Spillway/Intake &amp; Outlet Structure and Irrigation System upto design depth in Soft Rock/Shale requiring 20% blasting i/c removing of material from outside of the structure area.</v>
          </cell>
          <cell r="C248" t="str">
            <v>100 Cft</v>
          </cell>
          <cell r="D248">
            <v>0</v>
          </cell>
          <cell r="E248">
            <v>990.09</v>
          </cell>
          <cell r="F248" t="str">
            <v>m3</v>
          </cell>
          <cell r="G248">
            <v>0</v>
          </cell>
          <cell r="H248">
            <v>349.65</v>
          </cell>
        </row>
        <row r="249">
          <cell r="A249" t="str">
            <v>03-68-c</v>
          </cell>
          <cell r="B249" t="str">
            <v>Excavation for core trench of Dam Embankment/Spillway/Intake &amp; Outlet Structure and Irrigation System upto design depth in Medium Hard Rock requiring 50% blasting i/c removing of material from outside of the structure area.</v>
          </cell>
          <cell r="C249" t="str">
            <v>100 Cft</v>
          </cell>
          <cell r="D249">
            <v>0</v>
          </cell>
          <cell r="E249">
            <v>1173.0899999999999</v>
          </cell>
          <cell r="F249" t="str">
            <v>m3</v>
          </cell>
          <cell r="G249">
            <v>0</v>
          </cell>
          <cell r="H249">
            <v>414.27</v>
          </cell>
        </row>
        <row r="250">
          <cell r="A250" t="str">
            <v>03-68-d</v>
          </cell>
          <cell r="B250" t="str">
            <v>Excavation for core trench of Dam Embankment/Spillway/Intake &amp; Outlet Structure and Irrigation System upto design depth in Hard Rock requiring 75% blasting i/c removing of material from outside of the structure area.</v>
          </cell>
          <cell r="C250" t="str">
            <v>100 Cft</v>
          </cell>
          <cell r="D250">
            <v>0</v>
          </cell>
          <cell r="E250">
            <v>1356.09</v>
          </cell>
          <cell r="F250" t="str">
            <v>m3</v>
          </cell>
          <cell r="G250">
            <v>0</v>
          </cell>
          <cell r="H250">
            <v>478.9</v>
          </cell>
        </row>
        <row r="251">
          <cell r="A251" t="str">
            <v>04-01</v>
          </cell>
          <cell r="B251" t="str">
            <v>Dismantling dry stone masonry</v>
          </cell>
          <cell r="C251" t="str">
            <v>100 Cft</v>
          </cell>
          <cell r="D251">
            <v>527</v>
          </cell>
          <cell r="E251">
            <v>531.25</v>
          </cell>
          <cell r="F251" t="str">
            <v>m3</v>
          </cell>
          <cell r="G251">
            <v>186.11</v>
          </cell>
          <cell r="H251">
            <v>187.61</v>
          </cell>
        </row>
        <row r="252">
          <cell r="A252" t="str">
            <v>04-02</v>
          </cell>
          <cell r="B252" t="str">
            <v>Dismantling stone masonry in mud mortar</v>
          </cell>
          <cell r="C252" t="str">
            <v>100 Cft</v>
          </cell>
          <cell r="D252">
            <v>775</v>
          </cell>
          <cell r="E252">
            <v>781.25</v>
          </cell>
          <cell r="F252" t="str">
            <v>m3</v>
          </cell>
          <cell r="G252">
            <v>273.69</v>
          </cell>
          <cell r="H252">
            <v>275.89999999999998</v>
          </cell>
        </row>
        <row r="253">
          <cell r="A253" t="str">
            <v>04-03</v>
          </cell>
          <cell r="B253" t="str">
            <v>Dismantling stone masonry in lime or cement mortar</v>
          </cell>
          <cell r="C253" t="str">
            <v>100 Cft</v>
          </cell>
          <cell r="D253">
            <v>1860</v>
          </cell>
          <cell r="E253">
            <v>1875</v>
          </cell>
          <cell r="F253" t="str">
            <v>m3</v>
          </cell>
          <cell r="G253">
            <v>656.85</v>
          </cell>
          <cell r="H253">
            <v>662.15</v>
          </cell>
        </row>
        <row r="254">
          <cell r="A254" t="str">
            <v>04-04-a</v>
          </cell>
          <cell r="B254" t="str">
            <v>Dismantling dry stone or spawl pitching</v>
          </cell>
          <cell r="C254" t="str">
            <v>100 Cft</v>
          </cell>
          <cell r="D254">
            <v>930</v>
          </cell>
          <cell r="E254">
            <v>937.5</v>
          </cell>
          <cell r="F254" t="str">
            <v>m3</v>
          </cell>
          <cell r="G254">
            <v>328.43</v>
          </cell>
          <cell r="H254">
            <v>331.08</v>
          </cell>
        </row>
        <row r="255">
          <cell r="A255" t="str">
            <v>04-04-b</v>
          </cell>
          <cell r="B255" t="str">
            <v>Dismantling stone or spawl pitching (mud grouted)</v>
          </cell>
          <cell r="C255" t="str">
            <v>100 Cft</v>
          </cell>
          <cell r="D255">
            <v>1240</v>
          </cell>
          <cell r="E255">
            <v>1250</v>
          </cell>
          <cell r="F255" t="str">
            <v>m3</v>
          </cell>
          <cell r="G255">
            <v>437.9</v>
          </cell>
          <cell r="H255">
            <v>441.43</v>
          </cell>
        </row>
        <row r="256">
          <cell r="A256" t="str">
            <v>04-05</v>
          </cell>
          <cell r="B256" t="str">
            <v>Dismantling stone or spawl pitching and apron in silted condition</v>
          </cell>
          <cell r="C256" t="str">
            <v>100 Cft</v>
          </cell>
          <cell r="D256">
            <v>1550</v>
          </cell>
          <cell r="E256">
            <v>1562.5</v>
          </cell>
          <cell r="F256" t="str">
            <v>m3</v>
          </cell>
          <cell r="G256">
            <v>547.38</v>
          </cell>
          <cell r="H256">
            <v>551.79</v>
          </cell>
        </row>
        <row r="257">
          <cell r="A257" t="str">
            <v>04-06</v>
          </cell>
          <cell r="B257" t="str">
            <v>Dismantling stone pitching, cement or lime grouted</v>
          </cell>
          <cell r="C257" t="str">
            <v>100 Cft</v>
          </cell>
          <cell r="D257">
            <v>1860</v>
          </cell>
          <cell r="E257">
            <v>1875</v>
          </cell>
          <cell r="F257" t="str">
            <v>m3</v>
          </cell>
          <cell r="G257">
            <v>656.85</v>
          </cell>
          <cell r="H257">
            <v>662.15</v>
          </cell>
        </row>
        <row r="258">
          <cell r="A258" t="str">
            <v>04-07-a</v>
          </cell>
          <cell r="B258" t="str">
            <v>Dismantling stone in Wooden crates</v>
          </cell>
          <cell r="C258" t="str">
            <v>100 Cft</v>
          </cell>
          <cell r="D258">
            <v>1240</v>
          </cell>
          <cell r="E258">
            <v>1250</v>
          </cell>
          <cell r="F258" t="str">
            <v>m3</v>
          </cell>
          <cell r="G258">
            <v>437.9</v>
          </cell>
          <cell r="H258">
            <v>441.43</v>
          </cell>
        </row>
        <row r="259">
          <cell r="A259" t="str">
            <v>04-07-b</v>
          </cell>
          <cell r="B259" t="str">
            <v>Dismantling stone in Wire crates</v>
          </cell>
          <cell r="C259" t="str">
            <v>100 Cft</v>
          </cell>
          <cell r="D259">
            <v>1550</v>
          </cell>
          <cell r="E259">
            <v>1562.5</v>
          </cell>
          <cell r="F259" t="str">
            <v>m3</v>
          </cell>
          <cell r="G259">
            <v>547.38</v>
          </cell>
          <cell r="H259">
            <v>551.79</v>
          </cell>
        </row>
        <row r="260">
          <cell r="A260" t="str">
            <v>04-08</v>
          </cell>
          <cell r="B260" t="str">
            <v>Dismantling stone ware drain including base concrete</v>
          </cell>
          <cell r="C260" t="str">
            <v>100 Cft</v>
          </cell>
          <cell r="D260">
            <v>1116</v>
          </cell>
          <cell r="E260">
            <v>1125</v>
          </cell>
          <cell r="F260" t="str">
            <v>m3</v>
          </cell>
          <cell r="G260">
            <v>394.11</v>
          </cell>
          <cell r="H260">
            <v>397.29</v>
          </cell>
        </row>
        <row r="261">
          <cell r="A261" t="str">
            <v>04-09</v>
          </cell>
          <cell r="B261" t="str">
            <v>Dismantling mud/pise walling</v>
          </cell>
          <cell r="C261" t="str">
            <v>100 Cft</v>
          </cell>
          <cell r="D261">
            <v>310</v>
          </cell>
          <cell r="E261">
            <v>312.5</v>
          </cell>
          <cell r="F261" t="str">
            <v>m3</v>
          </cell>
          <cell r="G261">
            <v>109.48</v>
          </cell>
          <cell r="H261">
            <v>110.36</v>
          </cell>
        </row>
        <row r="262">
          <cell r="A262" t="str">
            <v>04-10</v>
          </cell>
          <cell r="B262" t="str">
            <v>Dismantling sun dried brick masonry</v>
          </cell>
          <cell r="C262" t="str">
            <v>100 Cft</v>
          </cell>
          <cell r="D262">
            <v>775</v>
          </cell>
          <cell r="E262">
            <v>781.25</v>
          </cell>
          <cell r="F262" t="str">
            <v>m3</v>
          </cell>
          <cell r="G262">
            <v>273.69</v>
          </cell>
          <cell r="H262">
            <v>275.89999999999998</v>
          </cell>
        </row>
        <row r="263">
          <cell r="A263" t="str">
            <v>04-11</v>
          </cell>
          <cell r="B263" t="str">
            <v>Dismantling dry brick masonry</v>
          </cell>
          <cell r="C263" t="str">
            <v>100 Cft</v>
          </cell>
          <cell r="D263">
            <v>527</v>
          </cell>
          <cell r="E263">
            <v>531.25</v>
          </cell>
          <cell r="F263" t="str">
            <v>m3</v>
          </cell>
          <cell r="G263">
            <v>186.11</v>
          </cell>
          <cell r="H263">
            <v>187.61</v>
          </cell>
        </row>
        <row r="264">
          <cell r="A264" t="str">
            <v>04-12</v>
          </cell>
          <cell r="B264" t="str">
            <v>Dismantling brick work in mud mortar</v>
          </cell>
          <cell r="C264" t="str">
            <v>100 Cft</v>
          </cell>
          <cell r="D264">
            <v>1085</v>
          </cell>
          <cell r="E264">
            <v>1093.75</v>
          </cell>
          <cell r="F264" t="str">
            <v>m3</v>
          </cell>
          <cell r="G264">
            <v>383.16</v>
          </cell>
          <cell r="H264">
            <v>386.25</v>
          </cell>
        </row>
        <row r="265">
          <cell r="A265" t="str">
            <v>04-13</v>
          </cell>
          <cell r="B265" t="str">
            <v>Dismantling brick work in lime or cement mortar</v>
          </cell>
          <cell r="C265" t="str">
            <v>100 Cft</v>
          </cell>
          <cell r="D265">
            <v>2635</v>
          </cell>
          <cell r="E265">
            <v>2656.25</v>
          </cell>
          <cell r="F265" t="str">
            <v>m3</v>
          </cell>
          <cell r="G265">
            <v>930.54</v>
          </cell>
          <cell r="H265">
            <v>938.05</v>
          </cell>
        </row>
        <row r="266">
          <cell r="A266" t="str">
            <v>04-14</v>
          </cell>
          <cell r="B266" t="str">
            <v>Dismantling cement block masonry</v>
          </cell>
          <cell r="C266" t="str">
            <v>100 Cft</v>
          </cell>
          <cell r="D266">
            <v>2325</v>
          </cell>
          <cell r="E266">
            <v>2343.75</v>
          </cell>
          <cell r="F266" t="str">
            <v>m3</v>
          </cell>
          <cell r="G266">
            <v>821.07</v>
          </cell>
          <cell r="H266">
            <v>827.69</v>
          </cell>
        </row>
        <row r="267">
          <cell r="A267" t="str">
            <v>04-15</v>
          </cell>
          <cell r="B267" t="str">
            <v>Dismantling Dhajji walling</v>
          </cell>
          <cell r="C267" t="str">
            <v>100 Cft</v>
          </cell>
          <cell r="D267">
            <v>620</v>
          </cell>
          <cell r="E267">
            <v>625</v>
          </cell>
          <cell r="F267" t="str">
            <v>m3</v>
          </cell>
          <cell r="G267">
            <v>218.95</v>
          </cell>
          <cell r="H267">
            <v>220.72</v>
          </cell>
        </row>
        <row r="268">
          <cell r="A268" t="str">
            <v>04-16</v>
          </cell>
          <cell r="B268" t="str">
            <v>Dismantling mud concrete</v>
          </cell>
          <cell r="C268" t="str">
            <v>100 Cft</v>
          </cell>
          <cell r="D268">
            <v>1240</v>
          </cell>
          <cell r="E268">
            <v>1250</v>
          </cell>
          <cell r="F268" t="str">
            <v>m3</v>
          </cell>
          <cell r="G268">
            <v>437.9</v>
          </cell>
          <cell r="H268">
            <v>441.43</v>
          </cell>
        </row>
        <row r="269">
          <cell r="A269" t="str">
            <v>04-17</v>
          </cell>
          <cell r="B269" t="str">
            <v>Dismantling lime concrete</v>
          </cell>
          <cell r="C269" t="str">
            <v>100 Cft</v>
          </cell>
          <cell r="D269">
            <v>1705</v>
          </cell>
          <cell r="E269">
            <v>1718.75</v>
          </cell>
          <cell r="F269" t="str">
            <v>m3</v>
          </cell>
          <cell r="G269">
            <v>602.12</v>
          </cell>
          <cell r="H269">
            <v>606.97</v>
          </cell>
        </row>
        <row r="270">
          <cell r="A270" t="str">
            <v>04-18</v>
          </cell>
          <cell r="B270" t="str">
            <v>Dismantling lime or cement concrete, under water</v>
          </cell>
          <cell r="C270" t="str">
            <v>100 Cft</v>
          </cell>
          <cell r="D270">
            <v>6510</v>
          </cell>
          <cell r="E270">
            <v>6562.5</v>
          </cell>
          <cell r="F270" t="str">
            <v>m3</v>
          </cell>
          <cell r="G270">
            <v>2298.9899999999998</v>
          </cell>
          <cell r="H270">
            <v>2317.5300000000002</v>
          </cell>
        </row>
        <row r="271">
          <cell r="A271" t="str">
            <v>04-19-a</v>
          </cell>
          <cell r="B271" t="str">
            <v>Dismantling : Plain Cement Concrete 1:4:8</v>
          </cell>
          <cell r="C271" t="str">
            <v>100 Cft</v>
          </cell>
          <cell r="D271">
            <v>3410</v>
          </cell>
          <cell r="E271">
            <v>3437.5</v>
          </cell>
          <cell r="F271" t="str">
            <v>m3</v>
          </cell>
          <cell r="G271">
            <v>1204.23</v>
          </cell>
          <cell r="H271">
            <v>1213.94</v>
          </cell>
        </row>
        <row r="272">
          <cell r="A272" t="str">
            <v>04-19-b</v>
          </cell>
          <cell r="B272" t="str">
            <v>Dismantling : Plain Cement Concrete 1:3:6</v>
          </cell>
          <cell r="C272" t="str">
            <v>100 Cft</v>
          </cell>
          <cell r="D272">
            <v>5580</v>
          </cell>
          <cell r="E272">
            <v>5625</v>
          </cell>
          <cell r="F272" t="str">
            <v>m3</v>
          </cell>
          <cell r="G272">
            <v>1970.56</v>
          </cell>
          <cell r="H272">
            <v>1986.45</v>
          </cell>
        </row>
        <row r="273">
          <cell r="A273" t="str">
            <v>04-19-c</v>
          </cell>
          <cell r="B273" t="str">
            <v>Dismantling : Plain Cement Concrete 1:2:4</v>
          </cell>
          <cell r="C273" t="str">
            <v>100 Cft</v>
          </cell>
          <cell r="D273">
            <v>6820</v>
          </cell>
          <cell r="E273">
            <v>6875</v>
          </cell>
          <cell r="F273" t="str">
            <v>m3</v>
          </cell>
          <cell r="G273">
            <v>2408.46</v>
          </cell>
          <cell r="H273">
            <v>2427.89</v>
          </cell>
        </row>
        <row r="274">
          <cell r="A274" t="str">
            <v>04-19-d</v>
          </cell>
          <cell r="B274" t="str">
            <v>Dismantling : Cement Concrete with brick aggregate</v>
          </cell>
          <cell r="C274" t="str">
            <v>100 Cft</v>
          </cell>
          <cell r="D274">
            <v>1860</v>
          </cell>
          <cell r="E274">
            <v>1875</v>
          </cell>
          <cell r="F274" t="str">
            <v>m3</v>
          </cell>
          <cell r="G274">
            <v>656.85</v>
          </cell>
          <cell r="H274">
            <v>662.15</v>
          </cell>
        </row>
        <row r="275">
          <cell r="A275" t="str">
            <v>04-19-e</v>
          </cell>
          <cell r="B275" t="str">
            <v>Dismantling : DPC of cement concrete 1.5" thick and clearing the site</v>
          </cell>
          <cell r="C275" t="str">
            <v>100 Sft</v>
          </cell>
          <cell r="D275">
            <v>842.58</v>
          </cell>
          <cell r="E275">
            <v>849.38</v>
          </cell>
          <cell r="F275" t="str">
            <v>m2</v>
          </cell>
          <cell r="G275">
            <v>90.66</v>
          </cell>
          <cell r="H275">
            <v>91.39</v>
          </cell>
        </row>
        <row r="276">
          <cell r="A276" t="str">
            <v>04-20</v>
          </cell>
          <cell r="B276" t="str">
            <v>Dismantling RCC, separating reinforcement, cleaning &amp; straightening the same</v>
          </cell>
          <cell r="C276" t="str">
            <v>100 Cft</v>
          </cell>
          <cell r="D276">
            <v>11160</v>
          </cell>
          <cell r="E276">
            <v>11250</v>
          </cell>
          <cell r="F276" t="str">
            <v>m3</v>
          </cell>
          <cell r="G276">
            <v>3941.12</v>
          </cell>
          <cell r="H276">
            <v>3972.9</v>
          </cell>
        </row>
        <row r="277">
          <cell r="A277" t="str">
            <v>04-21</v>
          </cell>
          <cell r="B277" t="str">
            <v>Dismantling sirki sarkanda or thached roofing supported on battens or ballies</v>
          </cell>
          <cell r="C277" t="str">
            <v>100 Sft</v>
          </cell>
          <cell r="D277">
            <v>372</v>
          </cell>
          <cell r="E277">
            <v>375</v>
          </cell>
          <cell r="F277" t="str">
            <v>m2</v>
          </cell>
          <cell r="G277">
            <v>40.03</v>
          </cell>
          <cell r="H277">
            <v>40.35</v>
          </cell>
        </row>
        <row r="278">
          <cell r="A278" t="str">
            <v>04-22-a</v>
          </cell>
          <cell r="B278" t="str">
            <v>Dismantling 1st class tile roofing</v>
          </cell>
          <cell r="C278" t="str">
            <v>100 Sft</v>
          </cell>
          <cell r="D278">
            <v>930</v>
          </cell>
          <cell r="E278">
            <v>937.5</v>
          </cell>
          <cell r="F278" t="str">
            <v>m2</v>
          </cell>
          <cell r="G278">
            <v>100.07</v>
          </cell>
          <cell r="H278">
            <v>100.88</v>
          </cell>
        </row>
        <row r="279">
          <cell r="A279" t="str">
            <v>04-22-b</v>
          </cell>
          <cell r="B279" t="str">
            <v>Dismantling 2nd class tile roofing</v>
          </cell>
          <cell r="C279" t="str">
            <v>100 Sft</v>
          </cell>
          <cell r="D279">
            <v>766.32</v>
          </cell>
          <cell r="E279">
            <v>772.5</v>
          </cell>
          <cell r="F279" t="str">
            <v>m2</v>
          </cell>
          <cell r="G279">
            <v>82.46</v>
          </cell>
          <cell r="H279">
            <v>83.12</v>
          </cell>
        </row>
        <row r="280">
          <cell r="A280" t="str">
            <v>04-23</v>
          </cell>
          <cell r="B280" t="str">
            <v>Dismantling from any height, asbestos sheets &amp; ridge coping</v>
          </cell>
          <cell r="C280" t="str">
            <v>100 Sft</v>
          </cell>
          <cell r="D280">
            <v>496</v>
          </cell>
          <cell r="E280">
            <v>500</v>
          </cell>
          <cell r="F280" t="str">
            <v>m2</v>
          </cell>
          <cell r="G280">
            <v>53.37</v>
          </cell>
          <cell r="H280">
            <v>53.8</v>
          </cell>
        </row>
        <row r="281">
          <cell r="A281" t="str">
            <v>04-24</v>
          </cell>
          <cell r="B281" t="str">
            <v>Dismantling roof of wooden planks &amp; battens from any height</v>
          </cell>
          <cell r="C281" t="str">
            <v>100 Sft</v>
          </cell>
          <cell r="D281">
            <v>446.4</v>
          </cell>
          <cell r="E281">
            <v>450</v>
          </cell>
          <cell r="F281" t="str">
            <v>m2</v>
          </cell>
          <cell r="G281">
            <v>48.03</v>
          </cell>
          <cell r="H281">
            <v>48.42</v>
          </cell>
        </row>
        <row r="282">
          <cell r="A282" t="str">
            <v>04-25</v>
          </cell>
          <cell r="B282" t="str">
            <v>Dismantling wooden ceiling above 20' height in difficult position including lifting along live wire</v>
          </cell>
          <cell r="C282" t="str">
            <v>100 Sft</v>
          </cell>
          <cell r="D282">
            <v>1701.28</v>
          </cell>
          <cell r="E282">
            <v>1715</v>
          </cell>
          <cell r="F282" t="str">
            <v>m2</v>
          </cell>
          <cell r="G282">
            <v>183.06</v>
          </cell>
          <cell r="H282">
            <v>184.53</v>
          </cell>
        </row>
        <row r="283">
          <cell r="A283" t="str">
            <v>04-26</v>
          </cell>
          <cell r="B283" t="str">
            <v>Dismantling jack arch roofing, including removing joists</v>
          </cell>
          <cell r="C283" t="str">
            <v>100 Sft</v>
          </cell>
          <cell r="D283">
            <v>1240</v>
          </cell>
          <cell r="E283">
            <v>1250</v>
          </cell>
          <cell r="F283" t="str">
            <v>m2</v>
          </cell>
          <cell r="G283">
            <v>133.41999999999999</v>
          </cell>
          <cell r="H283">
            <v>134.5</v>
          </cell>
        </row>
        <row r="284">
          <cell r="A284" t="str">
            <v>04-27</v>
          </cell>
          <cell r="B284" t="str">
            <v>Dismantling RB roof complete with mud and mud plaster including reinforcement complete</v>
          </cell>
          <cell r="C284" t="str">
            <v>100 Sft</v>
          </cell>
          <cell r="D284">
            <v>1550</v>
          </cell>
          <cell r="E284">
            <v>1562.5</v>
          </cell>
          <cell r="F284" t="str">
            <v>m2</v>
          </cell>
          <cell r="G284">
            <v>166.78</v>
          </cell>
          <cell r="H284">
            <v>168.13</v>
          </cell>
        </row>
        <row r="285">
          <cell r="A285" t="str">
            <v>04-28-a</v>
          </cell>
          <cell r="B285" t="str">
            <v>Stripping and stacking: Slate or tiles from the truss roofing</v>
          </cell>
          <cell r="C285" t="str">
            <v>100 Sft</v>
          </cell>
          <cell r="D285">
            <v>621.98</v>
          </cell>
          <cell r="E285">
            <v>627</v>
          </cell>
          <cell r="F285" t="str">
            <v>m2</v>
          </cell>
          <cell r="G285">
            <v>66.930000000000007</v>
          </cell>
          <cell r="H285">
            <v>67.47</v>
          </cell>
        </row>
        <row r="286">
          <cell r="A286" t="str">
            <v>04-28-b</v>
          </cell>
          <cell r="B286" t="str">
            <v>Stripping and stacking: GI sheet roofing</v>
          </cell>
          <cell r="C286" t="str">
            <v>100 Sft</v>
          </cell>
          <cell r="D286">
            <v>709.28</v>
          </cell>
          <cell r="E286">
            <v>715</v>
          </cell>
          <cell r="F286" t="str">
            <v>m2</v>
          </cell>
          <cell r="G286">
            <v>76.319999999999993</v>
          </cell>
          <cell r="H286">
            <v>76.930000000000007</v>
          </cell>
        </row>
        <row r="287">
          <cell r="A287" t="str">
            <v>04-29</v>
          </cell>
          <cell r="B287" t="str">
            <v>Extra for dismantling CI sheet roof above 20 ft. in dificult position including lifting along live wire</v>
          </cell>
          <cell r="C287" t="str">
            <v>100 Sft</v>
          </cell>
          <cell r="D287">
            <v>1271</v>
          </cell>
          <cell r="E287">
            <v>1281.25</v>
          </cell>
          <cell r="F287" t="str">
            <v>m2</v>
          </cell>
          <cell r="G287">
            <v>136.76</v>
          </cell>
          <cell r="H287">
            <v>137.86000000000001</v>
          </cell>
        </row>
        <row r="288">
          <cell r="A288" t="str">
            <v>04-30</v>
          </cell>
          <cell r="B288" t="str">
            <v>Dismantling slates or tiles including battens, purlins and planking</v>
          </cell>
          <cell r="C288" t="str">
            <v>100 Sft</v>
          </cell>
          <cell r="D288">
            <v>1240</v>
          </cell>
          <cell r="E288">
            <v>1250</v>
          </cell>
          <cell r="F288" t="str">
            <v>m2</v>
          </cell>
          <cell r="G288">
            <v>133.41999999999999</v>
          </cell>
          <cell r="H288">
            <v>134.5</v>
          </cell>
        </row>
        <row r="289">
          <cell r="A289" t="str">
            <v>04-31</v>
          </cell>
          <cell r="B289" t="str">
            <v>Dismantling brick or flagged flooring without concrete foundation</v>
          </cell>
          <cell r="C289" t="str">
            <v>100 Sft</v>
          </cell>
          <cell r="D289">
            <v>527</v>
          </cell>
          <cell r="E289">
            <v>531.25</v>
          </cell>
          <cell r="F289" t="str">
            <v>m2</v>
          </cell>
          <cell r="G289">
            <v>56.71</v>
          </cell>
          <cell r="H289">
            <v>57.16</v>
          </cell>
        </row>
        <row r="290">
          <cell r="A290" t="str">
            <v>04-32</v>
          </cell>
          <cell r="B290" t="str">
            <v>Dismantling plank or wooden block flooring etc</v>
          </cell>
          <cell r="C290" t="str">
            <v>100 Sft</v>
          </cell>
          <cell r="D290">
            <v>775</v>
          </cell>
          <cell r="E290">
            <v>781.25</v>
          </cell>
          <cell r="F290" t="str">
            <v>m2</v>
          </cell>
          <cell r="G290">
            <v>83.39</v>
          </cell>
          <cell r="H290">
            <v>84.06</v>
          </cell>
        </row>
        <row r="291">
          <cell r="A291" t="str">
            <v>04-33-a</v>
          </cell>
          <cell r="B291" t="str">
            <v>Disjointing RCC pipes inside trench &amp; removing pipes &amp; stacking outside : 6" to 12" diameter</v>
          </cell>
          <cell r="C291" t="str">
            <v>100 Rft</v>
          </cell>
          <cell r="D291">
            <v>7750</v>
          </cell>
          <cell r="E291">
            <v>7812.5</v>
          </cell>
          <cell r="F291" t="str">
            <v>m</v>
          </cell>
          <cell r="G291">
            <v>254.27</v>
          </cell>
          <cell r="H291">
            <v>256.32</v>
          </cell>
        </row>
        <row r="292">
          <cell r="A292" t="str">
            <v>04-33-b</v>
          </cell>
          <cell r="B292" t="str">
            <v>Disjointing RCC pipes inside trench &amp; removing pipes &amp; stacking outside : 13" to 24" diameter</v>
          </cell>
          <cell r="C292" t="str">
            <v>100 Rft</v>
          </cell>
          <cell r="D292">
            <v>10850</v>
          </cell>
          <cell r="E292">
            <v>10937.5</v>
          </cell>
          <cell r="F292" t="str">
            <v>m</v>
          </cell>
          <cell r="G292">
            <v>355.97</v>
          </cell>
          <cell r="H292">
            <v>358.84</v>
          </cell>
        </row>
        <row r="293">
          <cell r="A293" t="str">
            <v>04-33-c</v>
          </cell>
          <cell r="B293" t="str">
            <v>Disjointing RCC pipes inside trench &amp; removing pipes &amp; stacking outside : 25" to 36" diameter</v>
          </cell>
          <cell r="C293" t="str">
            <v>100 Rft</v>
          </cell>
          <cell r="D293">
            <v>13950</v>
          </cell>
          <cell r="E293">
            <v>14062.5</v>
          </cell>
          <cell r="F293" t="str">
            <v>m</v>
          </cell>
          <cell r="G293">
            <v>457.68</v>
          </cell>
          <cell r="H293">
            <v>461.37</v>
          </cell>
        </row>
        <row r="294">
          <cell r="A294" t="str">
            <v>04-33-d</v>
          </cell>
          <cell r="B294" t="str">
            <v>Disjointing RCC pipes inside trench &amp; removing pipes &amp; stacking outside : Over 36" diameter</v>
          </cell>
          <cell r="C294" t="str">
            <v>100 Rft</v>
          </cell>
          <cell r="D294">
            <v>18600</v>
          </cell>
          <cell r="E294">
            <v>18750</v>
          </cell>
          <cell r="F294" t="str">
            <v>m</v>
          </cell>
          <cell r="G294">
            <v>610.24</v>
          </cell>
          <cell r="H294">
            <v>615.16</v>
          </cell>
        </row>
        <row r="295">
          <cell r="A295" t="str">
            <v>04-34</v>
          </cell>
          <cell r="B295" t="str">
            <v>Removing door with chowkat</v>
          </cell>
          <cell r="C295" t="str">
            <v>Each</v>
          </cell>
          <cell r="D295">
            <v>310</v>
          </cell>
          <cell r="E295">
            <v>312.5</v>
          </cell>
          <cell r="F295" t="str">
            <v>Each</v>
          </cell>
          <cell r="G295">
            <v>310</v>
          </cell>
          <cell r="H295">
            <v>312.5</v>
          </cell>
        </row>
        <row r="296">
          <cell r="A296" t="str">
            <v>04-35</v>
          </cell>
          <cell r="B296" t="str">
            <v>Removing windows and sky lights with chowkat</v>
          </cell>
          <cell r="C296" t="str">
            <v>Each</v>
          </cell>
          <cell r="D296">
            <v>223.2</v>
          </cell>
          <cell r="E296">
            <v>225</v>
          </cell>
          <cell r="F296" t="str">
            <v>Each</v>
          </cell>
          <cell r="G296">
            <v>223.2</v>
          </cell>
          <cell r="H296">
            <v>225</v>
          </cell>
        </row>
        <row r="297">
          <cell r="A297" t="str">
            <v>04-36</v>
          </cell>
          <cell r="B297" t="str">
            <v>Removing ventilators and wooden sunshades</v>
          </cell>
          <cell r="C297" t="str">
            <v>Each</v>
          </cell>
          <cell r="D297">
            <v>111.6</v>
          </cell>
          <cell r="E297">
            <v>112.5</v>
          </cell>
          <cell r="F297" t="str">
            <v>Each</v>
          </cell>
          <cell r="G297">
            <v>111.6</v>
          </cell>
          <cell r="H297">
            <v>112.5</v>
          </cell>
        </row>
        <row r="298">
          <cell r="A298" t="str">
            <v>04-37-a</v>
          </cell>
          <cell r="B298" t="str">
            <v>Dismantling: Woden beams up to 12' in length</v>
          </cell>
          <cell r="C298" t="str">
            <v>Each</v>
          </cell>
          <cell r="D298">
            <v>155</v>
          </cell>
          <cell r="E298">
            <v>156.25</v>
          </cell>
          <cell r="F298" t="str">
            <v>Each</v>
          </cell>
          <cell r="G298">
            <v>155</v>
          </cell>
          <cell r="H298">
            <v>156.25</v>
          </cell>
        </row>
        <row r="299">
          <cell r="A299" t="str">
            <v>04-37-b</v>
          </cell>
          <cell r="B299" t="str">
            <v>Dismantling: Wooden beams from 12.1' to 23' length</v>
          </cell>
          <cell r="C299" t="str">
            <v>Each</v>
          </cell>
          <cell r="D299">
            <v>310</v>
          </cell>
          <cell r="E299">
            <v>312.5</v>
          </cell>
          <cell r="F299" t="str">
            <v>Each</v>
          </cell>
          <cell r="G299">
            <v>310</v>
          </cell>
          <cell r="H299">
            <v>312.5</v>
          </cell>
        </row>
        <row r="300">
          <cell r="A300" t="str">
            <v>04-37-c</v>
          </cell>
          <cell r="B300" t="str">
            <v>Dismantling: Wooden partiton Jaffry Work etc</v>
          </cell>
          <cell r="C300" t="str">
            <v>600 Sft</v>
          </cell>
          <cell r="D300">
            <v>2149.04</v>
          </cell>
          <cell r="E300">
            <v>2166.38</v>
          </cell>
          <cell r="F300" t="str">
            <v>m2</v>
          </cell>
          <cell r="G300">
            <v>38.54</v>
          </cell>
          <cell r="H300">
            <v>38.85</v>
          </cell>
        </row>
        <row r="301">
          <cell r="A301" t="str">
            <v>04-37-d</v>
          </cell>
          <cell r="B301" t="str">
            <v>Dismantling: Wooden trusses</v>
          </cell>
          <cell r="C301" t="str">
            <v>5 Cwt</v>
          </cell>
          <cell r="D301">
            <v>2759</v>
          </cell>
          <cell r="E301">
            <v>2781.25</v>
          </cell>
          <cell r="F301" t="str">
            <v>100 Kg</v>
          </cell>
          <cell r="G301">
            <v>1076.01</v>
          </cell>
          <cell r="H301">
            <v>1084.69</v>
          </cell>
        </row>
        <row r="302">
          <cell r="A302" t="str">
            <v>04-37-e</v>
          </cell>
          <cell r="B302" t="str">
            <v>Dismantling: Wooden palisade fencing</v>
          </cell>
          <cell r="C302" t="str">
            <v>50 Rft</v>
          </cell>
          <cell r="D302">
            <v>1612</v>
          </cell>
          <cell r="E302">
            <v>1625</v>
          </cell>
          <cell r="F302" t="str">
            <v>m</v>
          </cell>
          <cell r="G302">
            <v>105.77</v>
          </cell>
          <cell r="H302">
            <v>106.63</v>
          </cell>
        </row>
        <row r="303">
          <cell r="A303" t="str">
            <v>04-38</v>
          </cell>
          <cell r="B303" t="str">
            <v>Dismantling iron work of trusses, sheds, water tanks, etc excluding cutting of rivets</v>
          </cell>
          <cell r="C303" t="str">
            <v>5 Cwt</v>
          </cell>
          <cell r="D303">
            <v>2976</v>
          </cell>
          <cell r="E303">
            <v>3000</v>
          </cell>
          <cell r="F303" t="str">
            <v>100 Kg</v>
          </cell>
          <cell r="G303">
            <v>1160.6400000000001</v>
          </cell>
          <cell r="H303">
            <v>1170</v>
          </cell>
        </row>
        <row r="304">
          <cell r="A304" t="str">
            <v>04-39</v>
          </cell>
          <cell r="B304" t="str">
            <v>Dismantling rolled steel beams or iron rails etc.</v>
          </cell>
          <cell r="C304" t="str">
            <v>12 Cwt</v>
          </cell>
          <cell r="D304">
            <v>3100</v>
          </cell>
          <cell r="E304">
            <v>3125</v>
          </cell>
          <cell r="F304" t="str">
            <v>100 Kg</v>
          </cell>
          <cell r="G304">
            <v>508.4</v>
          </cell>
          <cell r="H304">
            <v>512.5</v>
          </cell>
        </row>
        <row r="305">
          <cell r="A305" t="str">
            <v>04-40</v>
          </cell>
          <cell r="B305" t="str">
            <v>Dismantling iron latrine</v>
          </cell>
          <cell r="C305" t="str">
            <v>Each</v>
          </cell>
          <cell r="D305">
            <v>992</v>
          </cell>
          <cell r="E305">
            <v>1000</v>
          </cell>
          <cell r="F305" t="str">
            <v>Each</v>
          </cell>
          <cell r="G305">
            <v>992</v>
          </cell>
          <cell r="H305">
            <v>1000</v>
          </cell>
        </row>
        <row r="306">
          <cell r="A306" t="str">
            <v>04-41</v>
          </cell>
          <cell r="B306" t="str">
            <v>Dismantling tees, bends or sluice valves upto 12" i/d</v>
          </cell>
          <cell r="C306" t="str">
            <v>Each/25mm</v>
          </cell>
          <cell r="D306">
            <v>13.64</v>
          </cell>
          <cell r="E306">
            <v>13.75</v>
          </cell>
          <cell r="F306" t="str">
            <v>Ea/25mm D</v>
          </cell>
          <cell r="G306">
            <v>13.64</v>
          </cell>
          <cell r="H306">
            <v>13.75</v>
          </cell>
        </row>
        <row r="307">
          <cell r="A307" t="str">
            <v>04-42-a</v>
          </cell>
          <cell r="B307" t="str">
            <v>Dismantling water column : BG</v>
          </cell>
          <cell r="C307" t="str">
            <v>Each</v>
          </cell>
          <cell r="D307">
            <v>8432</v>
          </cell>
          <cell r="E307">
            <v>8500</v>
          </cell>
          <cell r="F307" t="str">
            <v>Each</v>
          </cell>
          <cell r="G307">
            <v>8432</v>
          </cell>
          <cell r="H307">
            <v>8500</v>
          </cell>
        </row>
        <row r="308">
          <cell r="A308" t="str">
            <v>04-42-b</v>
          </cell>
          <cell r="B308" t="str">
            <v>Dismantling water column : MG or NG</v>
          </cell>
          <cell r="C308" t="str">
            <v>Each</v>
          </cell>
          <cell r="D308">
            <v>5704</v>
          </cell>
          <cell r="E308">
            <v>5750</v>
          </cell>
          <cell r="F308" t="str">
            <v>Each</v>
          </cell>
          <cell r="G308">
            <v>5704</v>
          </cell>
          <cell r="H308">
            <v>5750</v>
          </cell>
        </row>
        <row r="309">
          <cell r="A309" t="str">
            <v>04-43</v>
          </cell>
          <cell r="B309" t="str">
            <v>Dismantling all type of wire fencing, including rolling wire into bundles and collecting material</v>
          </cell>
          <cell r="C309" t="str">
            <v>230 Rft</v>
          </cell>
          <cell r="D309">
            <v>1240</v>
          </cell>
          <cell r="E309">
            <v>1250</v>
          </cell>
          <cell r="F309" t="str">
            <v>m</v>
          </cell>
          <cell r="G309">
            <v>17.690000000000001</v>
          </cell>
          <cell r="H309">
            <v>17.829999999999998</v>
          </cell>
        </row>
        <row r="310">
          <cell r="A310" t="str">
            <v>04-44</v>
          </cell>
          <cell r="B310" t="str">
            <v xml:space="preserve">Dismantling wire netting of tennis courts and frame work </v>
          </cell>
          <cell r="C310" t="str">
            <v>100 Sft</v>
          </cell>
          <cell r="D310">
            <v>248</v>
          </cell>
          <cell r="E310">
            <v>250</v>
          </cell>
          <cell r="F310" t="str">
            <v>m2</v>
          </cell>
          <cell r="G310">
            <v>26.68</v>
          </cell>
          <cell r="H310">
            <v>26.9</v>
          </cell>
        </row>
        <row r="311">
          <cell r="A311" t="str">
            <v>04-45</v>
          </cell>
          <cell r="B311" t="str">
            <v>Dismantling cloth ceiling and supporting timber</v>
          </cell>
          <cell r="C311" t="str">
            <v>100 Sft</v>
          </cell>
          <cell r="D311">
            <v>465</v>
          </cell>
          <cell r="E311">
            <v>468.75</v>
          </cell>
          <cell r="F311" t="str">
            <v>m2</v>
          </cell>
          <cell r="G311">
            <v>50.03</v>
          </cell>
          <cell r="H311">
            <v>50.44</v>
          </cell>
        </row>
        <row r="312">
          <cell r="A312" t="str">
            <v>04-46</v>
          </cell>
          <cell r="B312" t="str">
            <v>Dismantling and removing road metalling</v>
          </cell>
          <cell r="C312" t="str">
            <v>100 Cft</v>
          </cell>
          <cell r="D312">
            <v>1240</v>
          </cell>
          <cell r="E312">
            <v>1250</v>
          </cell>
          <cell r="F312" t="str">
            <v>m3</v>
          </cell>
          <cell r="G312">
            <v>437.9</v>
          </cell>
          <cell r="H312">
            <v>441.43</v>
          </cell>
        </row>
        <row r="313">
          <cell r="A313" t="str">
            <v>04-47</v>
          </cell>
          <cell r="B313" t="str">
            <v>Dismantling &amp; removing road pavement etc including screening &amp; stacking of by-products upto 50m.</v>
          </cell>
          <cell r="C313" t="str">
            <v>100 Sft</v>
          </cell>
          <cell r="D313">
            <v>8134.4</v>
          </cell>
          <cell r="E313">
            <v>8200</v>
          </cell>
          <cell r="F313" t="str">
            <v>m2</v>
          </cell>
          <cell r="G313">
            <v>875.26</v>
          </cell>
          <cell r="H313">
            <v>882.32</v>
          </cell>
        </row>
        <row r="314">
          <cell r="A314" t="str">
            <v>04-48-a</v>
          </cell>
          <cell r="B314" t="str">
            <v>Removing from walls: Mud plaster</v>
          </cell>
          <cell r="C314" t="str">
            <v>500 Sft</v>
          </cell>
          <cell r="D314">
            <v>620</v>
          </cell>
          <cell r="E314">
            <v>625</v>
          </cell>
          <cell r="F314" t="str">
            <v>m2</v>
          </cell>
          <cell r="G314">
            <v>13.34</v>
          </cell>
          <cell r="H314">
            <v>13.45</v>
          </cell>
        </row>
        <row r="315">
          <cell r="A315" t="str">
            <v>04-48-b</v>
          </cell>
          <cell r="B315" t="str">
            <v>Removing from walls: Cement or lime plaster</v>
          </cell>
          <cell r="C315" t="str">
            <v>250 Sft</v>
          </cell>
          <cell r="D315">
            <v>620</v>
          </cell>
          <cell r="E315">
            <v>625</v>
          </cell>
          <cell r="F315" t="str">
            <v>m2</v>
          </cell>
          <cell r="G315">
            <v>26.68</v>
          </cell>
          <cell r="H315">
            <v>26.9</v>
          </cell>
        </row>
        <row r="316">
          <cell r="A316" t="str">
            <v>04-49-a</v>
          </cell>
          <cell r="B316" t="str">
            <v>Scraping : White wash or colour wash</v>
          </cell>
          <cell r="C316" t="str">
            <v>100 Sft</v>
          </cell>
          <cell r="D316">
            <v>155</v>
          </cell>
          <cell r="E316">
            <v>156.25</v>
          </cell>
          <cell r="F316" t="str">
            <v>m2</v>
          </cell>
          <cell r="G316">
            <v>16.68</v>
          </cell>
          <cell r="H316">
            <v>16.809999999999999</v>
          </cell>
        </row>
        <row r="317">
          <cell r="A317" t="str">
            <v>04-49-b</v>
          </cell>
          <cell r="B317" t="str">
            <v>Scraping : Ordinary distemper, oil bound distemper or paint off wall</v>
          </cell>
          <cell r="C317" t="str">
            <v>100 Sft</v>
          </cell>
          <cell r="D317">
            <v>465</v>
          </cell>
          <cell r="E317">
            <v>468.75</v>
          </cell>
          <cell r="F317" t="str">
            <v>m2</v>
          </cell>
          <cell r="G317">
            <v>50.03</v>
          </cell>
          <cell r="H317">
            <v>50.44</v>
          </cell>
        </row>
        <row r="318">
          <cell r="A318" t="str">
            <v>04-50</v>
          </cell>
          <cell r="B318" t="str">
            <v>Dismantling glazed or accoustics tiles etc</v>
          </cell>
          <cell r="C318" t="str">
            <v>100 Sft</v>
          </cell>
          <cell r="D318">
            <v>1736</v>
          </cell>
          <cell r="E318">
            <v>1750</v>
          </cell>
          <cell r="F318" t="str">
            <v>m2</v>
          </cell>
          <cell r="G318">
            <v>186.79</v>
          </cell>
          <cell r="H318">
            <v>188.3</v>
          </cell>
        </row>
        <row r="319">
          <cell r="A319" t="str">
            <v>04-51</v>
          </cell>
          <cell r="B319" t="str">
            <v>Scraping boulders.</v>
          </cell>
          <cell r="C319" t="str">
            <v>100 Cft</v>
          </cell>
          <cell r="D319">
            <v>2107.38</v>
          </cell>
          <cell r="E319">
            <v>2124.38</v>
          </cell>
          <cell r="F319" t="str">
            <v>m3</v>
          </cell>
          <cell r="G319">
            <v>744.21</v>
          </cell>
          <cell r="H319">
            <v>750.22</v>
          </cell>
        </row>
        <row r="320">
          <cell r="A320" t="str">
            <v>04-52</v>
          </cell>
          <cell r="B320" t="str">
            <v>Cleaning mortar of old stones to be used in masonry</v>
          </cell>
          <cell r="C320" t="str">
            <v>100 Cft</v>
          </cell>
          <cell r="D320">
            <v>2170</v>
          </cell>
          <cell r="E320">
            <v>2187.5</v>
          </cell>
          <cell r="F320" t="str">
            <v>m3</v>
          </cell>
          <cell r="G320">
            <v>766.33</v>
          </cell>
          <cell r="H320">
            <v>772.51</v>
          </cell>
        </row>
        <row r="321">
          <cell r="A321" t="str">
            <v>04-53</v>
          </cell>
          <cell r="B321" t="str">
            <v>Dismantling light, fan and call bell point including casing, capping/strip open type complete</v>
          </cell>
          <cell r="C321" t="str">
            <v>Point</v>
          </cell>
          <cell r="D321">
            <v>48.36</v>
          </cell>
          <cell r="E321">
            <v>48.75</v>
          </cell>
          <cell r="F321" t="str">
            <v>Point</v>
          </cell>
          <cell r="G321">
            <v>48.36</v>
          </cell>
          <cell r="H321">
            <v>48.75</v>
          </cell>
        </row>
        <row r="322">
          <cell r="A322" t="str">
            <v>04-54</v>
          </cell>
          <cell r="B322" t="str">
            <v>Dismantling plug point &amp; making good damaged surface (building portion)</v>
          </cell>
          <cell r="C322" t="str">
            <v>Point</v>
          </cell>
          <cell r="D322">
            <v>40.92</v>
          </cell>
          <cell r="E322">
            <v>41.25</v>
          </cell>
          <cell r="F322" t="str">
            <v>Point</v>
          </cell>
          <cell r="G322">
            <v>40.92</v>
          </cell>
          <cell r="H322">
            <v>41.25</v>
          </cell>
        </row>
        <row r="323">
          <cell r="A323" t="str">
            <v>04-55-a</v>
          </cell>
          <cell r="B323" t="str">
            <v>Dismantle GI/MS conduit/GI flexible/PVC pipes or conduit wiring of all sizes : On surface</v>
          </cell>
          <cell r="C323" t="str">
            <v>Rft</v>
          </cell>
          <cell r="D323">
            <v>9.5299999999999994</v>
          </cell>
          <cell r="E323">
            <v>9.6</v>
          </cell>
          <cell r="F323" t="str">
            <v>m</v>
          </cell>
          <cell r="G323">
            <v>31.26</v>
          </cell>
          <cell r="H323">
            <v>31.51</v>
          </cell>
        </row>
        <row r="324">
          <cell r="A324" t="str">
            <v>04-55-b</v>
          </cell>
          <cell r="B324" t="str">
            <v>Dismantle GI/MS conduit/GI flexible/PVC pipes or conduit wiring of all sizes : Recessed in wall</v>
          </cell>
          <cell r="C324" t="str">
            <v>Rft</v>
          </cell>
          <cell r="D324">
            <v>15.88</v>
          </cell>
          <cell r="E324">
            <v>16.010000000000002</v>
          </cell>
          <cell r="F324" t="str">
            <v>m</v>
          </cell>
          <cell r="G324">
            <v>52.09</v>
          </cell>
          <cell r="H324">
            <v>52.51</v>
          </cell>
        </row>
        <row r="325">
          <cell r="A325" t="str">
            <v>05-01</v>
          </cell>
          <cell r="B325" t="str">
            <v>Lime Sand Mortar 1 : 2 (one Lime: 2 Sand)</v>
          </cell>
          <cell r="C325">
            <v>0</v>
          </cell>
          <cell r="D325" t="e">
            <v>#VALUE!</v>
          </cell>
          <cell r="E325">
            <v>2015</v>
          </cell>
          <cell r="F325" t="str">
            <v>13,484.02</v>
          </cell>
          <cell r="G325" t="e">
            <v>#VALUE!</v>
          </cell>
          <cell r="H325">
            <v>711.59</v>
          </cell>
        </row>
        <row r="326">
          <cell r="A326" t="str">
            <v>05-02</v>
          </cell>
          <cell r="B326" t="str">
            <v>Lime Sand Mortar 1 : 3 (one Lime: 3 Sand)</v>
          </cell>
          <cell r="C326">
            <v>0</v>
          </cell>
          <cell r="D326" t="e">
            <v>#VALUE!</v>
          </cell>
          <cell r="E326">
            <v>2015</v>
          </cell>
          <cell r="F326" t="str">
            <v>11,603.76</v>
          </cell>
          <cell r="G326" t="e">
            <v>#VALUE!</v>
          </cell>
          <cell r="H326">
            <v>711.59</v>
          </cell>
        </row>
        <row r="327">
          <cell r="A327" t="str">
            <v>05-03</v>
          </cell>
          <cell r="B327" t="str">
            <v>Lime Surkhi Mortar 1 : 1-1/2 (one Lime: 1-1/2 Surkhi)</v>
          </cell>
          <cell r="C327" t="str">
            <v>1-1/2 (one Lime: 1-1/2 Surkhi)</v>
          </cell>
          <cell r="D327" t="e">
            <v>#VALUE!</v>
          </cell>
          <cell r="E327">
            <v>2015</v>
          </cell>
          <cell r="F327" t="str">
            <v>11,282.11</v>
          </cell>
          <cell r="G327" t="e">
            <v>#VALUE!</v>
          </cell>
          <cell r="H327">
            <v>711.59</v>
          </cell>
        </row>
        <row r="328">
          <cell r="A328" t="str">
            <v>05-04</v>
          </cell>
          <cell r="B328" t="str">
            <v>Lime Surkhi Mortar 1 : 2 (one Lime: 2 Surkhi)</v>
          </cell>
          <cell r="C328" t="str">
            <v>2 (one Lime: 2 Surkhi)</v>
          </cell>
          <cell r="D328" t="e">
            <v>#VALUE!</v>
          </cell>
          <cell r="E328">
            <v>2015</v>
          </cell>
          <cell r="F328" t="str">
            <v>9,791.01</v>
          </cell>
          <cell r="G328" t="e">
            <v>#VALUE!</v>
          </cell>
          <cell r="H328">
            <v>711.59</v>
          </cell>
        </row>
        <row r="329">
          <cell r="A329" t="str">
            <v>05-05</v>
          </cell>
          <cell r="B329" t="str">
            <v>Lime Surkhi Mortar 1 : 3 (one Lime: 3 Surkhi)</v>
          </cell>
          <cell r="C329" t="str">
            <v>3 (one Lime: 3 Surkhi)</v>
          </cell>
          <cell r="D329" t="e">
            <v>#VALUE!</v>
          </cell>
          <cell r="E329">
            <v>2015</v>
          </cell>
          <cell r="F329" t="str">
            <v>7,925.85</v>
          </cell>
          <cell r="G329" t="e">
            <v>#VALUE!</v>
          </cell>
          <cell r="H329">
            <v>711.59</v>
          </cell>
        </row>
        <row r="330">
          <cell r="A330" t="str">
            <v>05-06</v>
          </cell>
          <cell r="B330" t="str">
            <v>Lime Sand And Surkhi Mortar 1 : 1 : 1 (one Lime: 1 Sand And : 1 Surkhi)</v>
          </cell>
          <cell r="C330">
            <v>0</v>
          </cell>
          <cell r="D330" t="e">
            <v>#VALUE!</v>
          </cell>
          <cell r="E330">
            <v>2015</v>
          </cell>
          <cell r="F330" t="str">
            <v>10,708.76</v>
          </cell>
          <cell r="G330" t="e">
            <v>#VALUE!</v>
          </cell>
          <cell r="H330">
            <v>711.59</v>
          </cell>
        </row>
        <row r="331">
          <cell r="A331" t="str">
            <v>05-07</v>
          </cell>
          <cell r="B331" t="str">
            <v>Lime Sand And Surkhi Mortar 1 : 2 : 1 (one Lime: 2 Sand And : 1 Surkhi)</v>
          </cell>
          <cell r="C331">
            <v>0</v>
          </cell>
          <cell r="D331" t="e">
            <v>#VALUE!</v>
          </cell>
          <cell r="E331">
            <v>2015</v>
          </cell>
          <cell r="F331" t="str">
            <v>9,310.81</v>
          </cell>
          <cell r="G331" t="e">
            <v>#VALUE!</v>
          </cell>
          <cell r="H331">
            <v>711.59</v>
          </cell>
        </row>
        <row r="332">
          <cell r="A332" t="str">
            <v>05-08</v>
          </cell>
          <cell r="B332" t="str">
            <v xml:space="preserve">Lime, Cement And Sand Mortar 1 : 1 : 3 (one Lime: One Cement And : 3 Sand) </v>
          </cell>
          <cell r="C332">
            <v>0</v>
          </cell>
          <cell r="D332" t="e">
            <v>#VALUE!</v>
          </cell>
          <cell r="E332">
            <v>2015</v>
          </cell>
          <cell r="F332" t="str">
            <v>23,401.97</v>
          </cell>
          <cell r="G332" t="e">
            <v>#VALUE!</v>
          </cell>
          <cell r="H332">
            <v>711.59</v>
          </cell>
        </row>
        <row r="333">
          <cell r="A333" t="str">
            <v>05-09</v>
          </cell>
          <cell r="B333" t="str">
            <v>Lime, Cement And Sand Mortar 1 : 1 : 4 (one Lime: One Cement And : 4 Sand)</v>
          </cell>
          <cell r="C333">
            <v>0</v>
          </cell>
          <cell r="D333" t="e">
            <v>#VALUE!</v>
          </cell>
          <cell r="E333">
            <v>2015</v>
          </cell>
          <cell r="F333" t="str">
            <v>20,453.13</v>
          </cell>
          <cell r="G333" t="e">
            <v>#VALUE!</v>
          </cell>
          <cell r="H333">
            <v>711.59</v>
          </cell>
        </row>
        <row r="334">
          <cell r="A334" t="str">
            <v>05-10</v>
          </cell>
          <cell r="B334" t="str">
            <v>Lime, Cement And Sand Mortar 1 : 1 : 5 (one Lime: One Cement And : 5 Sand)</v>
          </cell>
          <cell r="C334">
            <v>0</v>
          </cell>
          <cell r="D334" t="e">
            <v>#VALUE!</v>
          </cell>
          <cell r="E334">
            <v>2015</v>
          </cell>
          <cell r="F334" t="str">
            <v>18,361.04</v>
          </cell>
          <cell r="G334" t="e">
            <v>#VALUE!</v>
          </cell>
          <cell r="H334">
            <v>711.59</v>
          </cell>
        </row>
        <row r="335">
          <cell r="A335" t="str">
            <v>05-11</v>
          </cell>
          <cell r="B335" t="str">
            <v>Lime, Cement And Sand Mortar 1 : 1 : 6 (one Lime: One Cement And : 6 Sand)</v>
          </cell>
          <cell r="C335">
            <v>0</v>
          </cell>
          <cell r="D335" t="e">
            <v>#VALUE!</v>
          </cell>
          <cell r="E335">
            <v>2015</v>
          </cell>
          <cell r="F335" t="str">
            <v>16,796.23</v>
          </cell>
          <cell r="G335" t="e">
            <v>#VALUE!</v>
          </cell>
          <cell r="H335">
            <v>711.59</v>
          </cell>
        </row>
        <row r="336">
          <cell r="A336" t="str">
            <v>05-12</v>
          </cell>
          <cell r="B336" t="str">
            <v>Lime, Cement And Sand Mortar 1 : 1 : 7 (one Lime: One Cement And : 7sand)</v>
          </cell>
          <cell r="C336">
            <v>0</v>
          </cell>
          <cell r="D336" t="e">
            <v>#VALUE!</v>
          </cell>
          <cell r="E336">
            <v>2015</v>
          </cell>
          <cell r="F336" t="str">
            <v>15,658.37</v>
          </cell>
          <cell r="G336" t="e">
            <v>#VALUE!</v>
          </cell>
          <cell r="H336">
            <v>711.59</v>
          </cell>
        </row>
        <row r="337">
          <cell r="A337" t="str">
            <v>05-13</v>
          </cell>
          <cell r="B337" t="str">
            <v>Lime, Cement And Sand Mortar 1 : 1 : 8 (one Lime: One Cement And : 8 Sand)</v>
          </cell>
          <cell r="C337">
            <v>0</v>
          </cell>
          <cell r="D337" t="e">
            <v>#VALUE!</v>
          </cell>
          <cell r="E337">
            <v>2015</v>
          </cell>
          <cell r="F337" t="str">
            <v>14,413.17</v>
          </cell>
          <cell r="G337" t="e">
            <v>#VALUE!</v>
          </cell>
          <cell r="H337">
            <v>711.59</v>
          </cell>
        </row>
        <row r="338">
          <cell r="A338" t="str">
            <v>05-14</v>
          </cell>
          <cell r="B338" t="str">
            <v>Lime, Cement And Sand Mortar 1 : 1 : 9 (one Lime: One Cement And : 9 Sand)</v>
          </cell>
          <cell r="C338">
            <v>0</v>
          </cell>
          <cell r="D338" t="e">
            <v>#VALUE!</v>
          </cell>
          <cell r="E338">
            <v>2015</v>
          </cell>
          <cell r="F338" t="str">
            <v>13,828.39</v>
          </cell>
          <cell r="G338" t="e">
            <v>#VALUE!</v>
          </cell>
          <cell r="H338">
            <v>711.59</v>
          </cell>
        </row>
        <row r="339">
          <cell r="A339" t="str">
            <v>05-15</v>
          </cell>
          <cell r="B339" t="str">
            <v>Lime, Cement And Sand Mortar 1 : 1 : 10 (one Lime: One Cement And : 10 Sand)</v>
          </cell>
          <cell r="C339">
            <v>0</v>
          </cell>
          <cell r="D339" t="e">
            <v>#VALUE!</v>
          </cell>
          <cell r="E339">
            <v>2015</v>
          </cell>
          <cell r="F339" t="str">
            <v>13,222.77</v>
          </cell>
          <cell r="G339" t="e">
            <v>#VALUE!</v>
          </cell>
          <cell r="H339">
            <v>711.59</v>
          </cell>
        </row>
        <row r="340">
          <cell r="A340" t="str">
            <v>05-16</v>
          </cell>
          <cell r="B340" t="str">
            <v>Cement, Lime And and Mortar 1 : 2 : 6 (one Cement: 2 Lime And : 6 Sand)</v>
          </cell>
          <cell r="C340">
            <v>0</v>
          </cell>
          <cell r="D340" t="e">
            <v>#VALUE!</v>
          </cell>
          <cell r="E340">
            <v>2015</v>
          </cell>
          <cell r="F340" t="str">
            <v>16,354.52</v>
          </cell>
          <cell r="G340" t="e">
            <v>#VALUE!</v>
          </cell>
          <cell r="H340">
            <v>711.59</v>
          </cell>
        </row>
        <row r="341">
          <cell r="A341" t="str">
            <v>05-17</v>
          </cell>
          <cell r="B341" t="str">
            <v>Cement, Lime And Sand Mortar 1 : 2 : 9 (one Cement: 2 Lime And : 9 Sand)</v>
          </cell>
          <cell r="C341">
            <v>0</v>
          </cell>
          <cell r="D341" t="e">
            <v>#VALUE!</v>
          </cell>
          <cell r="E341">
            <v>2015</v>
          </cell>
          <cell r="F341" t="str">
            <v>14,642.79</v>
          </cell>
          <cell r="G341" t="e">
            <v>#VALUE!</v>
          </cell>
          <cell r="H341">
            <v>711.59</v>
          </cell>
        </row>
        <row r="342">
          <cell r="A342" t="str">
            <v>05-18</v>
          </cell>
          <cell r="B342" t="str">
            <v>Cement Sand Mortar 1 : 1 (one Cement: One Sand)</v>
          </cell>
          <cell r="C342" t="str">
            <v>1 (one Cement: One Sand)</v>
          </cell>
          <cell r="D342" t="e">
            <v>#VALUE!</v>
          </cell>
          <cell r="E342">
            <v>1612</v>
          </cell>
          <cell r="F342" t="str">
            <v>38,353.10</v>
          </cell>
          <cell r="G342" t="e">
            <v>#VALUE!</v>
          </cell>
          <cell r="H342">
            <v>569.27</v>
          </cell>
        </row>
        <row r="343">
          <cell r="A343" t="str">
            <v>05-19</v>
          </cell>
          <cell r="B343" t="str">
            <v>Cement Sand Mortar 1 : 1-1/2 (one Cement: 1-1/2 Sand)</v>
          </cell>
          <cell r="C343" t="str">
            <v>1-1/2 (one Cement: 1-1/2 Sand)</v>
          </cell>
          <cell r="D343" t="e">
            <v>#VALUE!</v>
          </cell>
          <cell r="E343">
            <v>1612</v>
          </cell>
          <cell r="F343" t="str">
            <v>32,142.05</v>
          </cell>
          <cell r="G343" t="e">
            <v>#VALUE!</v>
          </cell>
          <cell r="H343">
            <v>569.27</v>
          </cell>
        </row>
        <row r="344">
          <cell r="A344" t="str">
            <v>05-20</v>
          </cell>
          <cell r="B344" t="str">
            <v>Cement Sand Mortar 1 : 2 (one Cement: 2 Sand)</v>
          </cell>
          <cell r="C344" t="str">
            <v>2 (one Cement: 2 Sand)</v>
          </cell>
          <cell r="D344" t="e">
            <v>#VALUE!</v>
          </cell>
          <cell r="E344">
            <v>1612</v>
          </cell>
          <cell r="F344" t="str">
            <v>28,169.11</v>
          </cell>
          <cell r="G344" t="e">
            <v>#VALUE!</v>
          </cell>
          <cell r="H344">
            <v>569.27</v>
          </cell>
        </row>
        <row r="345">
          <cell r="A345" t="str">
            <v>05-21</v>
          </cell>
          <cell r="B345" t="str">
            <v>Cement Sand Mortar 1 : 2-1/2 (one Cement: 2-1/2 Sand)</v>
          </cell>
          <cell r="C345" t="str">
            <v>2-1/2 (one Cement: 2-1/2 Sand)</v>
          </cell>
          <cell r="D345" t="e">
            <v>#VALUE!</v>
          </cell>
          <cell r="E345">
            <v>1612</v>
          </cell>
          <cell r="F345" t="str">
            <v>24,750.16</v>
          </cell>
          <cell r="G345" t="e">
            <v>#VALUE!</v>
          </cell>
          <cell r="H345">
            <v>569.27</v>
          </cell>
        </row>
        <row r="346">
          <cell r="A346" t="str">
            <v>05-22</v>
          </cell>
          <cell r="B346" t="str">
            <v>Cement Sand Mortar 1 : 3 (one Cement: 3 Sand)</v>
          </cell>
          <cell r="C346" t="str">
            <v>3 (one Cement: 3 Sand)</v>
          </cell>
          <cell r="D346" t="e">
            <v>#VALUE!</v>
          </cell>
          <cell r="E346">
            <v>1612</v>
          </cell>
          <cell r="F346" t="str">
            <v>21,966.48</v>
          </cell>
          <cell r="G346" t="e">
            <v>#VALUE!</v>
          </cell>
          <cell r="H346">
            <v>569.27</v>
          </cell>
        </row>
        <row r="347">
          <cell r="A347" t="str">
            <v>05-23</v>
          </cell>
          <cell r="B347" t="str">
            <v>Cement Sand Mortar 1 : 4 (one Cement: 4 Sand)</v>
          </cell>
          <cell r="C347" t="str">
            <v>4 (one Cement: 4 Sand)</v>
          </cell>
          <cell r="D347" t="e">
            <v>#VALUE!</v>
          </cell>
          <cell r="E347">
            <v>1612</v>
          </cell>
          <cell r="F347" t="str">
            <v>18,455.24</v>
          </cell>
          <cell r="G347" t="e">
            <v>#VALUE!</v>
          </cell>
          <cell r="H347">
            <v>569.27</v>
          </cell>
        </row>
        <row r="348">
          <cell r="A348" t="str">
            <v>05-24</v>
          </cell>
          <cell r="B348" t="str">
            <v>Cement Sand Mortar 1 : 5 (one Cement: 5 Sand)</v>
          </cell>
          <cell r="C348" t="str">
            <v>5 (one Cement: 5 Sand)</v>
          </cell>
          <cell r="D348" t="e">
            <v>#VALUE!</v>
          </cell>
          <cell r="E348">
            <v>1612</v>
          </cell>
          <cell r="F348" t="str">
            <v>16,481.86</v>
          </cell>
          <cell r="G348" t="e">
            <v>#VALUE!</v>
          </cell>
          <cell r="H348">
            <v>569.27</v>
          </cell>
        </row>
        <row r="349">
          <cell r="A349" t="str">
            <v>05-25</v>
          </cell>
          <cell r="B349" t="str">
            <v>Cement Sand Mortar 1 : 6 (one Cement: 6 Sand)</v>
          </cell>
          <cell r="C349" t="str">
            <v>6 (one Cement: 6 Sand)</v>
          </cell>
          <cell r="D349" t="e">
            <v>#VALUE!</v>
          </cell>
          <cell r="E349">
            <v>1612</v>
          </cell>
          <cell r="F349" t="str">
            <v>14,727.62</v>
          </cell>
          <cell r="G349" t="e">
            <v>#VALUE!</v>
          </cell>
          <cell r="H349">
            <v>569.27</v>
          </cell>
        </row>
        <row r="350">
          <cell r="A350" t="str">
            <v>05-26</v>
          </cell>
          <cell r="B350" t="str">
            <v>Cement Sand Mortar 1 : 7 (one Cement: 7 Sand)</v>
          </cell>
          <cell r="C350" t="str">
            <v>7 (one Cement: 7 Sand)</v>
          </cell>
          <cell r="D350" t="e">
            <v>#VALUE!</v>
          </cell>
          <cell r="E350">
            <v>1612</v>
          </cell>
          <cell r="F350" t="str">
            <v>13,606.44</v>
          </cell>
          <cell r="G350" t="e">
            <v>#VALUE!</v>
          </cell>
          <cell r="H350">
            <v>569.27</v>
          </cell>
        </row>
        <row r="351">
          <cell r="A351" t="str">
            <v>05-27</v>
          </cell>
          <cell r="B351" t="str">
            <v>Cement Sand Mortar 1 : 8 (one Cement: 8 Sand)</v>
          </cell>
          <cell r="C351" t="str">
            <v>8 (one Cement: 8 Sand)</v>
          </cell>
          <cell r="D351" t="e">
            <v>#VALUE!</v>
          </cell>
          <cell r="E351">
            <v>1612</v>
          </cell>
          <cell r="F351" t="str">
            <v>12,638.98</v>
          </cell>
          <cell r="G351" t="e">
            <v>#VALUE!</v>
          </cell>
          <cell r="H351">
            <v>569.27</v>
          </cell>
        </row>
        <row r="352">
          <cell r="A352" t="str">
            <v>05-28</v>
          </cell>
          <cell r="B352" t="str">
            <v>Clay Mortar.</v>
          </cell>
          <cell r="C352" t="str">
            <v>100 Cft</v>
          </cell>
          <cell r="D352">
            <v>2759</v>
          </cell>
          <cell r="E352">
            <v>2842.25</v>
          </cell>
          <cell r="F352" t="str">
            <v>m3</v>
          </cell>
          <cell r="G352">
            <v>974.33</v>
          </cell>
          <cell r="H352">
            <v>1003.73</v>
          </cell>
        </row>
        <row r="353">
          <cell r="A353" t="str">
            <v>05-29</v>
          </cell>
          <cell r="B353" t="str">
            <v>Clay Mortar Mixed With Chipped Bhoosa Or Straw.</v>
          </cell>
          <cell r="C353" t="str">
            <v>100 Cft</v>
          </cell>
          <cell r="D353">
            <v>2759</v>
          </cell>
          <cell r="E353">
            <v>4672.25</v>
          </cell>
          <cell r="F353" t="str">
            <v>m3</v>
          </cell>
          <cell r="G353">
            <v>974.33</v>
          </cell>
          <cell r="H353">
            <v>1649.99</v>
          </cell>
        </row>
        <row r="354">
          <cell r="A354" t="str">
            <v>05-30</v>
          </cell>
          <cell r="B354" t="str">
            <v>Clay Mortar Mixed With Cow-dung 1 : 1 (1 Clay: 1 Cow Dung).</v>
          </cell>
          <cell r="C354" t="str">
            <v>200 Cft</v>
          </cell>
          <cell r="D354">
            <v>2914</v>
          </cell>
          <cell r="E354">
            <v>21908.5</v>
          </cell>
          <cell r="F354" t="str">
            <v>m3</v>
          </cell>
          <cell r="G354">
            <v>514.54</v>
          </cell>
          <cell r="H354">
            <v>3868.46</v>
          </cell>
        </row>
        <row r="355">
          <cell r="A355" t="str">
            <v>05-31</v>
          </cell>
          <cell r="B355" t="str">
            <v>White Cement And Sand Mortar1 : 3 (1 White Cement 3 Sand)</v>
          </cell>
          <cell r="C355" t="str">
            <v>100 Cft</v>
          </cell>
          <cell r="D355">
            <v>1612</v>
          </cell>
          <cell r="E355">
            <v>29419.34</v>
          </cell>
          <cell r="F355" t="str">
            <v>m3</v>
          </cell>
          <cell r="G355">
            <v>569.27</v>
          </cell>
          <cell r="H355">
            <v>10389.35</v>
          </cell>
        </row>
        <row r="356">
          <cell r="A356" t="str">
            <v>05-32</v>
          </cell>
          <cell r="B356" t="str">
            <v>Coloured Cement Mortar Made By Mixing White Cement And Pigment Of Approved Shade (1 White Cement Mixed With Pigment Of Approved Shade: 2 Sand)</v>
          </cell>
          <cell r="C356" t="str">
            <v>100 Cft</v>
          </cell>
          <cell r="D356">
            <v>1612</v>
          </cell>
          <cell r="E356">
            <v>106557.13</v>
          </cell>
          <cell r="F356" t="str">
            <v>m3</v>
          </cell>
          <cell r="G356">
            <v>569.27</v>
          </cell>
          <cell r="H356">
            <v>37630.32</v>
          </cell>
        </row>
        <row r="357">
          <cell r="A357" t="str">
            <v>05-33</v>
          </cell>
          <cell r="B357" t="str">
            <v>White Cement And Sand Mortar1 : 2 (1 White Cement 2 Sand)</v>
          </cell>
          <cell r="C357" t="str">
            <v>100 Cft</v>
          </cell>
          <cell r="D357">
            <v>1612</v>
          </cell>
          <cell r="E357">
            <v>38391.5</v>
          </cell>
          <cell r="F357" t="str">
            <v>m3</v>
          </cell>
          <cell r="G357">
            <v>569.27</v>
          </cell>
          <cell r="H357">
            <v>13557.84</v>
          </cell>
        </row>
        <row r="358">
          <cell r="A358" t="str">
            <v>05-34</v>
          </cell>
          <cell r="B358" t="str">
            <v>Coloured Cement Mortar Made By Mixing Grey Cement And Pigment Of Approved Shade (1 Grey Cement Mixed With Pigment Of Approved Shade: 2 Sand)</v>
          </cell>
          <cell r="C358" t="str">
            <v>100 Cft</v>
          </cell>
          <cell r="D358">
            <v>1612</v>
          </cell>
          <cell r="E358">
            <v>106557.13</v>
          </cell>
          <cell r="F358" t="str">
            <v>m3</v>
          </cell>
          <cell r="G358">
            <v>569.27</v>
          </cell>
          <cell r="H358">
            <v>37630.32</v>
          </cell>
        </row>
        <row r="359">
          <cell r="A359" t="str">
            <v>06-01</v>
          </cell>
          <cell r="B359" t="str">
            <v>Mud concrete in foundation using brick ballast or stone ballast 1.5" gauge to 2" guage</v>
          </cell>
          <cell r="C359" t="str">
            <v>100 Cft</v>
          </cell>
          <cell r="D359">
            <v>2780.08</v>
          </cell>
          <cell r="E359">
            <v>5193.7</v>
          </cell>
          <cell r="F359" t="str">
            <v>m3</v>
          </cell>
          <cell r="G359">
            <v>981.78</v>
          </cell>
          <cell r="H359">
            <v>1834.14</v>
          </cell>
        </row>
        <row r="360">
          <cell r="A360" t="str">
            <v>06-02</v>
          </cell>
          <cell r="B360" t="str">
            <v>Dry rammed shingle brick ballast or stone ballast 1.5" to 2" guage</v>
          </cell>
          <cell r="C360" t="str">
            <v>100 Cft</v>
          </cell>
          <cell r="D360">
            <v>1860</v>
          </cell>
          <cell r="E360">
            <v>3565.92</v>
          </cell>
          <cell r="F360" t="str">
            <v>m3</v>
          </cell>
          <cell r="G360">
            <v>656.85</v>
          </cell>
          <cell r="H360">
            <v>1259.29</v>
          </cell>
        </row>
        <row r="361">
          <cell r="A361" t="str">
            <v>06-03-a</v>
          </cell>
          <cell r="B361" t="str">
            <v>Cement Concrete (brick/stone ballast, 1.5" to 2"/nullah shingle well graded and cleaned) in foundation &amp; plinth (Ratio 1:3:6)</v>
          </cell>
          <cell r="C361" t="str">
            <v>100 Cft</v>
          </cell>
          <cell r="D361">
            <v>3689</v>
          </cell>
          <cell r="E361">
            <v>14732.76</v>
          </cell>
          <cell r="F361" t="str">
            <v>m3</v>
          </cell>
          <cell r="G361">
            <v>1302.76</v>
          </cell>
          <cell r="H361">
            <v>5202.83</v>
          </cell>
        </row>
        <row r="362">
          <cell r="A362" t="str">
            <v>06-03-b</v>
          </cell>
          <cell r="B362" t="str">
            <v>Cement Concrete (brick/stone ballast, 1.5" to 2"/nullah shingle well graded and cleaned) in foundation &amp; plinth (Ratio 1:4:8)</v>
          </cell>
          <cell r="C362" t="str">
            <v>100 Cft</v>
          </cell>
          <cell r="D362">
            <v>3689</v>
          </cell>
          <cell r="E362">
            <v>11862.98</v>
          </cell>
          <cell r="F362" t="str">
            <v>m3</v>
          </cell>
          <cell r="G362">
            <v>1302.76</v>
          </cell>
          <cell r="H362">
            <v>4189.38</v>
          </cell>
        </row>
        <row r="363">
          <cell r="A363" t="str">
            <v>06-03-c</v>
          </cell>
          <cell r="B363" t="str">
            <v>Cement Concrete (brick/stone ballast, 1.5" to 2"/nullah  shingle well graded and cleaned) in foundation &amp; plinth (Ratio 1:5:10)</v>
          </cell>
          <cell r="C363" t="str">
            <v>100 Cft</v>
          </cell>
          <cell r="D363">
            <v>3689</v>
          </cell>
          <cell r="E363">
            <v>11176.37</v>
          </cell>
          <cell r="F363" t="str">
            <v>m3</v>
          </cell>
          <cell r="G363">
            <v>1302.76</v>
          </cell>
          <cell r="H363">
            <v>3946.9</v>
          </cell>
        </row>
        <row r="364">
          <cell r="A364" t="str">
            <v>06-03-d</v>
          </cell>
          <cell r="B364" t="str">
            <v>Cement Concrete (brick/stone ballast, 1.5" to 2"/nullah shingle well graded and cleaned) in foundation &amp; plinth (Ratio 1:6:12)</v>
          </cell>
          <cell r="C364" t="str">
            <v>100 Cft</v>
          </cell>
          <cell r="D364">
            <v>3689</v>
          </cell>
          <cell r="E364">
            <v>10485.85</v>
          </cell>
          <cell r="F364" t="str">
            <v>m3</v>
          </cell>
          <cell r="G364">
            <v>1302.76</v>
          </cell>
          <cell r="H364">
            <v>3703.05</v>
          </cell>
        </row>
        <row r="365">
          <cell r="A365" t="str">
            <v>06-03-e</v>
          </cell>
          <cell r="B365" t="str">
            <v>Cement Concrete (brick/stone ballast, 1.5" to 2"/nullah shingle well graded and cleaned) in foundation &amp; plinth (Ratio 1:6:18)</v>
          </cell>
          <cell r="C365" t="str">
            <v>100 Cft</v>
          </cell>
          <cell r="D365">
            <v>3689</v>
          </cell>
          <cell r="E365">
            <v>9422.49</v>
          </cell>
          <cell r="F365" t="str">
            <v>m3</v>
          </cell>
          <cell r="G365">
            <v>1302.76</v>
          </cell>
          <cell r="H365">
            <v>3327.53</v>
          </cell>
        </row>
        <row r="366">
          <cell r="A366" t="str">
            <v>06-03-f</v>
          </cell>
          <cell r="B366" t="str">
            <v>Cement Concrete (brick/stone ballast, 1.5" to 2"/nullah shingle well graded and cleaned) in foundation &amp; plinth (Ratio 1:7:20)</v>
          </cell>
          <cell r="C366" t="str">
            <v>100 Cft</v>
          </cell>
          <cell r="D366">
            <v>3689</v>
          </cell>
          <cell r="E366">
            <v>9161.9</v>
          </cell>
          <cell r="F366" t="str">
            <v>m3</v>
          </cell>
          <cell r="G366">
            <v>1302.76</v>
          </cell>
          <cell r="H366">
            <v>3235.5</v>
          </cell>
        </row>
        <row r="367">
          <cell r="A367" t="str">
            <v>06-04-a</v>
          </cell>
          <cell r="B367" t="str">
            <v>Extra on Item 3 above, for sedimentation tank or filter beds in PHE works (in bed)</v>
          </cell>
          <cell r="C367" t="str">
            <v>100 Cft</v>
          </cell>
          <cell r="D367">
            <v>1860</v>
          </cell>
          <cell r="E367">
            <v>1875</v>
          </cell>
          <cell r="F367" t="str">
            <v>m3</v>
          </cell>
          <cell r="G367">
            <v>656.85</v>
          </cell>
          <cell r="H367">
            <v>662.15</v>
          </cell>
        </row>
        <row r="368">
          <cell r="A368" t="str">
            <v>06-04-b</v>
          </cell>
          <cell r="B368" t="str">
            <v>Extra on Item 3 above, for sedimentation tank or filter beds in PHE works (On slope)</v>
          </cell>
          <cell r="C368" t="str">
            <v>100 Cft</v>
          </cell>
          <cell r="D368">
            <v>2790</v>
          </cell>
          <cell r="E368">
            <v>2812.5</v>
          </cell>
          <cell r="F368" t="str">
            <v>m3</v>
          </cell>
          <cell r="G368">
            <v>985.28</v>
          </cell>
          <cell r="H368">
            <v>993.23</v>
          </cell>
        </row>
        <row r="369">
          <cell r="A369" t="str">
            <v>06-05-a</v>
          </cell>
          <cell r="B369" t="str">
            <v>Plain Cement Conrete including placing, compacting, finishing &amp; curing (Ratio 1:1:2)</v>
          </cell>
          <cell r="C369" t="str">
            <v>100 Cft</v>
          </cell>
          <cell r="D369">
            <v>3351.72</v>
          </cell>
          <cell r="E369">
            <v>27647.97</v>
          </cell>
          <cell r="F369" t="str">
            <v>m3</v>
          </cell>
          <cell r="G369">
            <v>1183.6500000000001</v>
          </cell>
          <cell r="H369">
            <v>9763.7999999999993</v>
          </cell>
        </row>
        <row r="370">
          <cell r="A370" t="str">
            <v>06-05-b</v>
          </cell>
          <cell r="B370" t="str">
            <v>Plain Cement Concrete including placing, compacting, finishing &amp; curing (Ratio 1:1.5:1.5)</v>
          </cell>
          <cell r="C370" t="str">
            <v>100 Cft</v>
          </cell>
          <cell r="D370">
            <v>3351.72</v>
          </cell>
          <cell r="E370">
            <v>27474.73</v>
          </cell>
          <cell r="F370" t="str">
            <v>m3</v>
          </cell>
          <cell r="G370">
            <v>1183.6500000000001</v>
          </cell>
          <cell r="H370">
            <v>9702.6200000000008</v>
          </cell>
        </row>
        <row r="371">
          <cell r="A371" t="str">
            <v>06-05-c</v>
          </cell>
          <cell r="B371" t="str">
            <v>Plain Cement Concrete including placing, compacting, finishing &amp; curing (Ratio 1:1.5:3)</v>
          </cell>
          <cell r="C371" t="str">
            <v>100 Cft</v>
          </cell>
          <cell r="D371">
            <v>3351.72</v>
          </cell>
          <cell r="E371">
            <v>22553.25</v>
          </cell>
          <cell r="F371" t="str">
            <v>m3</v>
          </cell>
          <cell r="G371">
            <v>1183.6500000000001</v>
          </cell>
          <cell r="H371">
            <v>7964.61</v>
          </cell>
        </row>
        <row r="372">
          <cell r="A372" t="str">
            <v>06-05-d</v>
          </cell>
          <cell r="B372" t="str">
            <v>Plain Cement Concrete including placing, compacting, finishing &amp; curing (Ratio 1:2:3)</v>
          </cell>
          <cell r="C372" t="str">
            <v>100 Cft</v>
          </cell>
          <cell r="D372">
            <v>3351.72</v>
          </cell>
          <cell r="E372">
            <v>21719.99</v>
          </cell>
          <cell r="F372" t="str">
            <v>m3</v>
          </cell>
          <cell r="G372">
            <v>1183.6500000000001</v>
          </cell>
          <cell r="H372">
            <v>7670.35</v>
          </cell>
        </row>
        <row r="373">
          <cell r="A373" t="str">
            <v>06-05-e</v>
          </cell>
          <cell r="B373" t="str">
            <v>Plain Cement Concrete including placing, compacting, finishing &amp; curing (Ratio 1:3:3)</v>
          </cell>
          <cell r="C373" t="str">
            <v>100 Cft</v>
          </cell>
          <cell r="D373">
            <v>3351.72</v>
          </cell>
          <cell r="E373">
            <v>19653.310000000001</v>
          </cell>
          <cell r="F373" t="str">
            <v>m3</v>
          </cell>
          <cell r="G373">
            <v>1183.6500000000001</v>
          </cell>
          <cell r="H373">
            <v>6940.51</v>
          </cell>
        </row>
        <row r="374">
          <cell r="A374" t="str">
            <v>06-05-f</v>
          </cell>
          <cell r="B374" t="str">
            <v>Plain Cement Concrete including placing, compacting, finishing &amp; curing (Ratio 1:2:4)</v>
          </cell>
          <cell r="C374" t="str">
            <v>100 Cft</v>
          </cell>
          <cell r="D374">
            <v>3351.72</v>
          </cell>
          <cell r="E374">
            <v>19814.349999999999</v>
          </cell>
          <cell r="F374" t="str">
            <v>m3</v>
          </cell>
          <cell r="G374">
            <v>1183.6500000000001</v>
          </cell>
          <cell r="H374">
            <v>6997.38</v>
          </cell>
        </row>
        <row r="375">
          <cell r="A375" t="str">
            <v>06-05-g</v>
          </cell>
          <cell r="B375" t="str">
            <v>Plain Cement Concrete including placing, compacting, finishing &amp; curing (Ratio 1:2:6)</v>
          </cell>
          <cell r="C375" t="str">
            <v>100 Cft</v>
          </cell>
          <cell r="D375">
            <v>3351.72</v>
          </cell>
          <cell r="E375">
            <v>17692.77</v>
          </cell>
          <cell r="F375" t="str">
            <v>m3</v>
          </cell>
          <cell r="G375">
            <v>1183.6500000000001</v>
          </cell>
          <cell r="H375">
            <v>6248.15</v>
          </cell>
        </row>
        <row r="376">
          <cell r="A376" t="str">
            <v>06-05-h</v>
          </cell>
          <cell r="B376" t="str">
            <v xml:space="preserve">Plain Cement Concrete including placing, compacting, finishing &amp; curing (Ratio 1:3:6) </v>
          </cell>
          <cell r="C376" t="str">
            <v>100 Cft</v>
          </cell>
          <cell r="D376">
            <v>3351.72</v>
          </cell>
          <cell r="E376">
            <v>17254.79</v>
          </cell>
          <cell r="F376" t="str">
            <v>m3</v>
          </cell>
          <cell r="G376">
            <v>1183.6500000000001</v>
          </cell>
          <cell r="H376">
            <v>6093.48</v>
          </cell>
        </row>
        <row r="377">
          <cell r="A377" t="str">
            <v>06-05-i</v>
          </cell>
          <cell r="B377" t="str">
            <v>Plain Cement Concrete including placing, compacting, finishing &amp; curing (Ratio 1:4:8)</v>
          </cell>
          <cell r="C377" t="str">
            <v>100 Cft</v>
          </cell>
          <cell r="D377">
            <v>3351.72</v>
          </cell>
          <cell r="E377">
            <v>15053.91</v>
          </cell>
          <cell r="F377" t="str">
            <v>m3</v>
          </cell>
          <cell r="G377">
            <v>1183.6500000000001</v>
          </cell>
          <cell r="H377">
            <v>5316.24</v>
          </cell>
        </row>
        <row r="378">
          <cell r="A378" t="str">
            <v>06-06-a-01</v>
          </cell>
          <cell r="B378" t="str">
            <v>RCC in roof slab, beam, column &amp; other structural members, insitu or precast. Type A (1:1:2).</v>
          </cell>
          <cell r="C378" t="str">
            <v>100 Cft</v>
          </cell>
          <cell r="D378">
            <v>6795.2</v>
          </cell>
          <cell r="E378">
            <v>32526.12</v>
          </cell>
          <cell r="F378" t="str">
            <v>m3</v>
          </cell>
          <cell r="G378">
            <v>2399.6999999999998</v>
          </cell>
          <cell r="H378">
            <v>11486.5</v>
          </cell>
        </row>
        <row r="379">
          <cell r="A379" t="str">
            <v>06-06-a-02</v>
          </cell>
          <cell r="B379" t="str">
            <v>RCC in roof slab, beam, column &amp; other structural members, insitu or precast. Type B (1:1.5:3)</v>
          </cell>
          <cell r="C379" t="str">
            <v>100 Cft</v>
          </cell>
          <cell r="D379">
            <v>6795.2</v>
          </cell>
          <cell r="E379">
            <v>28435.46</v>
          </cell>
          <cell r="F379" t="str">
            <v>m3</v>
          </cell>
          <cell r="G379">
            <v>2399.6999999999998</v>
          </cell>
          <cell r="H379">
            <v>10041.9</v>
          </cell>
        </row>
        <row r="380">
          <cell r="A380" t="str">
            <v>06-06-a-03</v>
          </cell>
          <cell r="B380" t="str">
            <v>RCC in roof slab, beam, column &amp; other structural members, insitu or precast. Type C (1:2:4)</v>
          </cell>
          <cell r="C380" t="str">
            <v>100 Cft</v>
          </cell>
          <cell r="D380">
            <v>6795.2</v>
          </cell>
          <cell r="E380">
            <v>25696.560000000001</v>
          </cell>
          <cell r="F380" t="str">
            <v>m3</v>
          </cell>
          <cell r="G380">
            <v>2399.6999999999998</v>
          </cell>
          <cell r="H380">
            <v>9074.66</v>
          </cell>
        </row>
        <row r="381">
          <cell r="A381" t="str">
            <v>06-06-b-01</v>
          </cell>
          <cell r="B381" t="str">
            <v>RCC in raft foundation slab, base slab of column &amp; ret. wall etc, not including in 06-06. Type A (1:1:2)</v>
          </cell>
          <cell r="C381" t="str">
            <v>100 Cft</v>
          </cell>
          <cell r="D381">
            <v>6696</v>
          </cell>
          <cell r="E381">
            <v>30903.56</v>
          </cell>
          <cell r="F381" t="str">
            <v>m3</v>
          </cell>
          <cell r="G381">
            <v>2364.67</v>
          </cell>
          <cell r="H381">
            <v>10913.5</v>
          </cell>
        </row>
        <row r="382">
          <cell r="A382" t="str">
            <v>06-06-b-02</v>
          </cell>
          <cell r="B382" t="str">
            <v>RCC in raft foundation slab, base slab of column &amp; ret. wall etc, not including in 06-06 Type B (1:1.5:3)</v>
          </cell>
          <cell r="C382" t="str">
            <v>100 Cft</v>
          </cell>
          <cell r="D382">
            <v>6696</v>
          </cell>
          <cell r="E382">
            <v>26928.560000000001</v>
          </cell>
          <cell r="F382" t="str">
            <v>m3</v>
          </cell>
          <cell r="G382">
            <v>2364.67</v>
          </cell>
          <cell r="H382">
            <v>9509.74</v>
          </cell>
        </row>
        <row r="383">
          <cell r="A383" t="str">
            <v>06-06-b-03</v>
          </cell>
          <cell r="B383" t="str">
            <v>RCC in raft foundation slab, base slab of column &amp; ret. wall etc, not including in 06-06. Type C(1 :2:4)</v>
          </cell>
          <cell r="C383" t="str">
            <v>100 Cft</v>
          </cell>
          <cell r="D383">
            <v>6696</v>
          </cell>
          <cell r="E383">
            <v>23189.5</v>
          </cell>
          <cell r="F383" t="str">
            <v>m3</v>
          </cell>
          <cell r="G383">
            <v>2364.67</v>
          </cell>
          <cell r="H383">
            <v>8189.3</v>
          </cell>
        </row>
        <row r="384">
          <cell r="A384" t="str">
            <v>06-06-c-01</v>
          </cell>
          <cell r="B384" t="str">
            <v>RCC including Precast/Prestressed in slab, beam, column, lintel, girder, etc. Type A (1:1:2)</v>
          </cell>
          <cell r="C384" t="str">
            <v>100 Cft</v>
          </cell>
          <cell r="D384">
            <v>7688</v>
          </cell>
          <cell r="E384">
            <v>37012.92</v>
          </cell>
          <cell r="F384" t="str">
            <v>m3</v>
          </cell>
          <cell r="G384">
            <v>2714.99</v>
          </cell>
          <cell r="H384">
            <v>13071</v>
          </cell>
        </row>
        <row r="385">
          <cell r="A385" t="str">
            <v>06-06-c-02</v>
          </cell>
          <cell r="B385" t="str">
            <v>RCC including Precast/Prestressed in slab, beam. column, lintels, girder, etc. Type B (1:1.5:3)</v>
          </cell>
          <cell r="C385" t="str">
            <v>100 Cft</v>
          </cell>
          <cell r="D385">
            <v>7688</v>
          </cell>
          <cell r="E385">
            <v>32922.26</v>
          </cell>
          <cell r="F385" t="str">
            <v>m3</v>
          </cell>
          <cell r="G385">
            <v>2714.99</v>
          </cell>
          <cell r="H385">
            <v>11626.4</v>
          </cell>
        </row>
        <row r="386">
          <cell r="A386" t="str">
            <v>06-06-c-03</v>
          </cell>
          <cell r="B386" t="str">
            <v>RCC including Precast/Prestressed slab, column, beam, lintel, girder etc. Type C (1:2:4).</v>
          </cell>
          <cell r="C386" t="str">
            <v>100 Cft</v>
          </cell>
          <cell r="D386">
            <v>7688</v>
          </cell>
          <cell r="E386">
            <v>29179.3</v>
          </cell>
          <cell r="F386" t="str">
            <v>m3</v>
          </cell>
          <cell r="G386">
            <v>2714.99</v>
          </cell>
          <cell r="H386">
            <v>10304.58</v>
          </cell>
        </row>
        <row r="387">
          <cell r="A387" t="str">
            <v>06-06-d-01</v>
          </cell>
          <cell r="B387" t="str">
            <v>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A (1:1:2)</v>
          </cell>
          <cell r="C387" t="str">
            <v>100 Cft</v>
          </cell>
          <cell r="D387">
            <v>10912</v>
          </cell>
          <cell r="E387">
            <v>37047.61</v>
          </cell>
          <cell r="F387" t="str">
            <v>m3</v>
          </cell>
          <cell r="G387">
            <v>3853.54</v>
          </cell>
          <cell r="H387">
            <v>13083.25</v>
          </cell>
        </row>
        <row r="388">
          <cell r="A388" t="str">
            <v>06-06-d-02</v>
          </cell>
          <cell r="B388" t="str">
            <v>Reinforced cement concrete work as in dams, spillways,weirs, barrages, cross drainage works and other hydrolic 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Type B (1:1.5:3)</v>
          </cell>
          <cell r="C388" t="str">
            <v>100 Cft</v>
          </cell>
          <cell r="D388">
            <v>10912</v>
          </cell>
          <cell r="E388">
            <v>32734.91</v>
          </cell>
          <cell r="F388" t="str">
            <v>m3</v>
          </cell>
          <cell r="G388">
            <v>3853.54</v>
          </cell>
          <cell r="H388">
            <v>11560.24</v>
          </cell>
        </row>
        <row r="389">
          <cell r="A389" t="str">
            <v>06-06-d-03</v>
          </cell>
          <cell r="B389" t="str">
            <v>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C (1:2:4)</v>
          </cell>
          <cell r="C389" t="str">
            <v>100 Cft</v>
          </cell>
          <cell r="D389">
            <v>10912</v>
          </cell>
          <cell r="E389">
            <v>29996.01</v>
          </cell>
          <cell r="F389" t="str">
            <v>m3</v>
          </cell>
          <cell r="G389">
            <v>3853.54</v>
          </cell>
          <cell r="H389">
            <v>10593</v>
          </cell>
        </row>
        <row r="390">
          <cell r="A390" t="str">
            <v>06-06-e</v>
          </cell>
          <cell r="B390" t="str">
            <v>Add extra labour for RCC in 2nd &amp; subsequent storeys</v>
          </cell>
          <cell r="C390" t="str">
            <v>100 Cft</v>
          </cell>
          <cell r="D390">
            <v>2635</v>
          </cell>
          <cell r="E390">
            <v>2656.25</v>
          </cell>
          <cell r="F390" t="str">
            <v>m3</v>
          </cell>
          <cell r="G390">
            <v>930.54</v>
          </cell>
          <cell r="H390">
            <v>938.05</v>
          </cell>
        </row>
        <row r="391">
          <cell r="A391" t="str">
            <v>06-07-a</v>
          </cell>
          <cell r="B391" t="str">
            <v>Supply &amp; fabricate M.S. reinforcement for cement concrete (Plain bars)</v>
          </cell>
          <cell r="C391" t="str">
            <v>Cwt</v>
          </cell>
          <cell r="D391">
            <v>434</v>
          </cell>
          <cell r="E391">
            <v>5919.47</v>
          </cell>
          <cell r="F391" t="str">
            <v>Tonne</v>
          </cell>
          <cell r="G391">
            <v>8542.94</v>
          </cell>
          <cell r="H391">
            <v>116520.07</v>
          </cell>
        </row>
        <row r="392">
          <cell r="A392" t="str">
            <v>06-07-b</v>
          </cell>
          <cell r="B392" t="str">
            <v>Supply &amp; fabricate M.S. reinforcement for cement concrete (Hot rolled deformed bars Grade 60)</v>
          </cell>
          <cell r="C392" t="str">
            <v>Cwt</v>
          </cell>
          <cell r="D392">
            <v>434</v>
          </cell>
          <cell r="E392">
            <v>6602.67</v>
          </cell>
          <cell r="F392" t="str">
            <v>Tonne</v>
          </cell>
          <cell r="G392">
            <v>8542.94</v>
          </cell>
          <cell r="H392">
            <v>129968.32000000001</v>
          </cell>
        </row>
        <row r="393">
          <cell r="A393" t="str">
            <v>06-07-c</v>
          </cell>
          <cell r="B393" t="str">
            <v>Supply &amp; fabricate M.S. reinforcement for cement concrete (Hot rolled deformed bars Grade 40)</v>
          </cell>
          <cell r="C393" t="str">
            <v>Cwt</v>
          </cell>
          <cell r="D393">
            <v>434</v>
          </cell>
          <cell r="E393">
            <v>6192.75</v>
          </cell>
          <cell r="F393" t="str">
            <v>Tonne</v>
          </cell>
          <cell r="G393">
            <v>8542.94</v>
          </cell>
          <cell r="H393">
            <v>121899.37</v>
          </cell>
        </row>
        <row r="394">
          <cell r="A394" t="str">
            <v>06-08</v>
          </cell>
          <cell r="B394" t="str">
            <v>Supplying &amp; fixing high tensile steel wire in prestressing cables in precast girders.</v>
          </cell>
          <cell r="C394" t="str">
            <v>Cwt</v>
          </cell>
          <cell r="D394">
            <v>868</v>
          </cell>
          <cell r="E394">
            <v>8748.17</v>
          </cell>
          <cell r="F394" t="str">
            <v>Tonne</v>
          </cell>
          <cell r="G394">
            <v>17085.89</v>
          </cell>
          <cell r="H394">
            <v>172200.8</v>
          </cell>
        </row>
        <row r="395">
          <cell r="A395" t="str">
            <v>06-09</v>
          </cell>
          <cell r="B395" t="str">
            <v>Precast cement concrete solid or face blocks 1:2:4, including cost of templates.</v>
          </cell>
          <cell r="C395" t="str">
            <v>100 Cft</v>
          </cell>
          <cell r="D395">
            <v>5208</v>
          </cell>
          <cell r="E395">
            <v>20587.84</v>
          </cell>
          <cell r="F395" t="str">
            <v>m3</v>
          </cell>
          <cell r="G395">
            <v>1839.19</v>
          </cell>
          <cell r="H395">
            <v>7270.53</v>
          </cell>
        </row>
        <row r="396">
          <cell r="A396" t="str">
            <v>06-10</v>
          </cell>
          <cell r="B396" t="str">
            <v>Precast cem. concrete hollow blocks 1:2:4, including cost of templates &amp; constructing wall thereof</v>
          </cell>
          <cell r="C396" t="str">
            <v>100 Cft</v>
          </cell>
          <cell r="D396">
            <v>11408</v>
          </cell>
          <cell r="E396">
            <v>20315.72</v>
          </cell>
          <cell r="F396" t="str">
            <v>m3</v>
          </cell>
          <cell r="G396">
            <v>4028.7</v>
          </cell>
          <cell r="H396">
            <v>7174.44</v>
          </cell>
        </row>
        <row r="397">
          <cell r="A397" t="str">
            <v>06-11</v>
          </cell>
          <cell r="B397" t="str">
            <v>Provide &amp; fix ornamental cement jali 1:2:4 2" thick without steel.</v>
          </cell>
          <cell r="C397" t="str">
            <v>100 Sft</v>
          </cell>
          <cell r="D397">
            <v>4650</v>
          </cell>
          <cell r="E397">
            <v>7316.6</v>
          </cell>
          <cell r="F397" t="str">
            <v>m2</v>
          </cell>
          <cell r="G397">
            <v>500.34</v>
          </cell>
          <cell r="H397">
            <v>787.27</v>
          </cell>
        </row>
        <row r="398">
          <cell r="A398" t="str">
            <v>06-12-a</v>
          </cell>
          <cell r="B398" t="str">
            <v>Extra labour for laying concrete (plain or reinforced) From 20' upto 40' height</v>
          </cell>
          <cell r="C398" t="str">
            <v>100 Cft</v>
          </cell>
          <cell r="D398">
            <v>2480</v>
          </cell>
          <cell r="E398">
            <v>2500</v>
          </cell>
          <cell r="F398" t="str">
            <v>m3</v>
          </cell>
          <cell r="G398">
            <v>875.8</v>
          </cell>
          <cell r="H398">
            <v>882.87</v>
          </cell>
        </row>
        <row r="399">
          <cell r="A399" t="str">
            <v>06-12-b</v>
          </cell>
          <cell r="B399" t="str">
            <v>Extra labour for laying concrete (plain or reinforced) For every extra10' height</v>
          </cell>
          <cell r="C399" t="str">
            <v>100 Cft</v>
          </cell>
          <cell r="D399">
            <v>1240</v>
          </cell>
          <cell r="E399">
            <v>1250</v>
          </cell>
          <cell r="F399" t="str">
            <v>m3</v>
          </cell>
          <cell r="G399">
            <v>437.9</v>
          </cell>
          <cell r="H399">
            <v>441.43</v>
          </cell>
        </row>
        <row r="400">
          <cell r="A400" t="str">
            <v>06-13</v>
          </cell>
          <cell r="B400" t="str">
            <v>Extra labour for work of weirs, rails or bridges, syphons &amp; concreting in superstructure</v>
          </cell>
          <cell r="C400" t="str">
            <v>100 Cft</v>
          </cell>
          <cell r="D400">
            <v>620</v>
          </cell>
          <cell r="E400">
            <v>625</v>
          </cell>
          <cell r="F400" t="str">
            <v>m3</v>
          </cell>
          <cell r="G400">
            <v>218.95</v>
          </cell>
          <cell r="H400">
            <v>220.72</v>
          </cell>
        </row>
        <row r="401">
          <cell r="A401" t="str">
            <v>06-14</v>
          </cell>
          <cell r="B401" t="str">
            <v>RCC spout, 2.5'x6"x5", including fixing in position</v>
          </cell>
          <cell r="C401" t="str">
            <v>Each</v>
          </cell>
          <cell r="D401">
            <v>434</v>
          </cell>
          <cell r="E401">
            <v>890.84</v>
          </cell>
          <cell r="F401" t="str">
            <v>Each</v>
          </cell>
          <cell r="G401">
            <v>434</v>
          </cell>
          <cell r="H401">
            <v>890.84</v>
          </cell>
        </row>
        <row r="402">
          <cell r="A402" t="str">
            <v>06-15</v>
          </cell>
          <cell r="B402" t="str">
            <v>Making holes upto 3" dia, 18" depth in cement concrete or stone masonry walls and repairing</v>
          </cell>
          <cell r="C402" t="str">
            <v>Each</v>
          </cell>
          <cell r="D402">
            <v>1215.2</v>
          </cell>
          <cell r="E402">
            <v>1225</v>
          </cell>
          <cell r="F402" t="str">
            <v>Each</v>
          </cell>
          <cell r="G402">
            <v>1215.2</v>
          </cell>
          <cell r="H402">
            <v>1225</v>
          </cell>
        </row>
        <row r="403">
          <cell r="A403" t="str">
            <v>06-16</v>
          </cell>
          <cell r="B403" t="str">
            <v>Extra labour for skipping concrete in wells</v>
          </cell>
          <cell r="C403" t="str">
            <v>100 Cft</v>
          </cell>
          <cell r="D403">
            <v>8866</v>
          </cell>
          <cell r="E403">
            <v>8937.5</v>
          </cell>
          <cell r="F403" t="str">
            <v>m3</v>
          </cell>
          <cell r="G403">
            <v>3131</v>
          </cell>
          <cell r="H403">
            <v>3156.25</v>
          </cell>
        </row>
        <row r="404">
          <cell r="A404" t="str">
            <v>06-17-a</v>
          </cell>
          <cell r="B404" t="str">
            <v>Nicking cement concrete surface.</v>
          </cell>
          <cell r="C404" t="str">
            <v>100 Sft</v>
          </cell>
          <cell r="D404">
            <v>558</v>
          </cell>
          <cell r="E404">
            <v>562.5</v>
          </cell>
          <cell r="F404" t="str">
            <v>m2</v>
          </cell>
          <cell r="G404">
            <v>60.04</v>
          </cell>
          <cell r="H404">
            <v>60.53</v>
          </cell>
        </row>
        <row r="405">
          <cell r="A405" t="str">
            <v>06-17-b</v>
          </cell>
          <cell r="B405" t="str">
            <v>Nicking lime concrete surface.</v>
          </cell>
          <cell r="C405" t="str">
            <v>100 Sft</v>
          </cell>
          <cell r="D405">
            <v>184.14</v>
          </cell>
          <cell r="E405">
            <v>185.63</v>
          </cell>
          <cell r="F405" t="str">
            <v>m2</v>
          </cell>
          <cell r="G405">
            <v>19.809999999999999</v>
          </cell>
          <cell r="H405">
            <v>19.97</v>
          </cell>
        </row>
        <row r="406">
          <cell r="A406" t="str">
            <v>06-18-a</v>
          </cell>
          <cell r="B406" t="str">
            <v>Prepare, water and ramming surface for laying concrete (for Headworks only) Horizontal floor</v>
          </cell>
          <cell r="C406" t="str">
            <v>100 Sft</v>
          </cell>
          <cell r="D406">
            <v>434</v>
          </cell>
          <cell r="E406">
            <v>437.5</v>
          </cell>
          <cell r="F406" t="str">
            <v>m2</v>
          </cell>
          <cell r="G406">
            <v>46.7</v>
          </cell>
          <cell r="H406">
            <v>47.08</v>
          </cell>
        </row>
        <row r="407">
          <cell r="A407" t="str">
            <v>06-18-b</v>
          </cell>
          <cell r="B407" t="str">
            <v>Prepare, water and ramming surface for laying concrete (for Headworks only) Glacis and crest</v>
          </cell>
          <cell r="C407" t="str">
            <v>100 Sft</v>
          </cell>
          <cell r="D407">
            <v>713</v>
          </cell>
          <cell r="E407">
            <v>718.75</v>
          </cell>
          <cell r="F407" t="str">
            <v>m2</v>
          </cell>
          <cell r="G407">
            <v>76.72</v>
          </cell>
          <cell r="H407">
            <v>77.34</v>
          </cell>
        </row>
        <row r="408">
          <cell r="A408" t="str">
            <v>06-18-c</v>
          </cell>
          <cell r="B408" t="str">
            <v>Prepare, water and ramming surface for laying concrete (for Headworks only) inverted filters</v>
          </cell>
          <cell r="C408" t="str">
            <v>100 Sft</v>
          </cell>
          <cell r="D408">
            <v>217</v>
          </cell>
          <cell r="E408">
            <v>218.75</v>
          </cell>
          <cell r="F408" t="str">
            <v>m2</v>
          </cell>
          <cell r="G408">
            <v>23.35</v>
          </cell>
          <cell r="H408">
            <v>23.54</v>
          </cell>
        </row>
        <row r="409">
          <cell r="A409" t="str">
            <v>06-19</v>
          </cell>
          <cell r="B409" t="str">
            <v>Providing and fixing 6" wide GI sheet 18 SWG. stopper to expansion joint.</v>
          </cell>
          <cell r="C409" t="str">
            <v>Rft</v>
          </cell>
          <cell r="D409">
            <v>9.69</v>
          </cell>
          <cell r="E409">
            <v>98.72</v>
          </cell>
          <cell r="F409" t="str">
            <v>m</v>
          </cell>
          <cell r="G409">
            <v>31.78</v>
          </cell>
          <cell r="H409">
            <v>323.89999999999998</v>
          </cell>
        </row>
        <row r="410">
          <cell r="A410" t="str">
            <v>06-20</v>
          </cell>
          <cell r="B410" t="str">
            <v>Fill expansion joints with bitumen, sand &amp; saw dust in Ratio 1:2:2</v>
          </cell>
          <cell r="C410" t="str">
            <v>Rft</v>
          </cell>
          <cell r="D410">
            <v>6.2</v>
          </cell>
          <cell r="E410">
            <v>28.17</v>
          </cell>
          <cell r="F410" t="str">
            <v>m</v>
          </cell>
          <cell r="G410">
            <v>20.34</v>
          </cell>
          <cell r="H410">
            <v>92.43</v>
          </cell>
        </row>
        <row r="411">
          <cell r="A411" t="str">
            <v>06-21-a</v>
          </cell>
          <cell r="B411" t="str">
            <v>Filling expansion joints with bitumen</v>
          </cell>
          <cell r="C411" t="str">
            <v>Rft</v>
          </cell>
          <cell r="D411">
            <v>62</v>
          </cell>
          <cell r="E411">
            <v>96.05</v>
          </cell>
          <cell r="F411" t="str">
            <v>m</v>
          </cell>
          <cell r="G411">
            <v>203.41</v>
          </cell>
          <cell r="H411">
            <v>315.12</v>
          </cell>
        </row>
        <row r="412">
          <cell r="A412" t="str">
            <v>06-21-b</v>
          </cell>
          <cell r="B412" t="str">
            <v>Laying Asphaltic Mixture in Expansion Joints</v>
          </cell>
          <cell r="C412" t="str">
            <v>Rft</v>
          </cell>
          <cell r="D412">
            <v>62</v>
          </cell>
          <cell r="E412">
            <v>62.5</v>
          </cell>
          <cell r="F412" t="str">
            <v>m</v>
          </cell>
          <cell r="G412">
            <v>203.41</v>
          </cell>
          <cell r="H412">
            <v>205.05</v>
          </cell>
        </row>
        <row r="413">
          <cell r="A413" t="str">
            <v>06-22-a-01</v>
          </cell>
          <cell r="B413" t="str">
            <v>Damp proof course of cem. conc. 1:2:4 including bitumen coat, 1 layer polythene &amp; 1 coat bitumen (1.5" thick)</v>
          </cell>
          <cell r="C413" t="str">
            <v>100 Sft</v>
          </cell>
          <cell r="D413">
            <v>2101.8000000000002</v>
          </cell>
          <cell r="E413">
            <v>5438.98</v>
          </cell>
          <cell r="F413" t="str">
            <v>m2</v>
          </cell>
          <cell r="G413">
            <v>226.15</v>
          </cell>
          <cell r="H413">
            <v>585.23</v>
          </cell>
        </row>
        <row r="414">
          <cell r="A414" t="str">
            <v>06-22-a-02</v>
          </cell>
          <cell r="B414" t="str">
            <v>Damp proof course of cem. conc. 1:2:4 including bitumen coat, 1 layer polythene &amp; 1 coat bitumen (2" thick)</v>
          </cell>
          <cell r="C414" t="str">
            <v>100 Sft</v>
          </cell>
          <cell r="D414">
            <v>2101.8000000000002</v>
          </cell>
          <cell r="E414">
            <v>6035.8</v>
          </cell>
          <cell r="F414" t="str">
            <v>m2</v>
          </cell>
          <cell r="G414">
            <v>226.15</v>
          </cell>
          <cell r="H414">
            <v>649.45000000000005</v>
          </cell>
        </row>
        <row r="415">
          <cell r="A415" t="str">
            <v>06-22-a-03</v>
          </cell>
          <cell r="B415" t="str">
            <v>Damp proof course of cem. conc. 1:2:4 including bitumen coat, 1 layer polythene &amp; 1 coat bitumen (3" thick)</v>
          </cell>
          <cell r="C415" t="str">
            <v>100 Sft</v>
          </cell>
          <cell r="D415">
            <v>2201</v>
          </cell>
          <cell r="E415">
            <v>7407.41</v>
          </cell>
          <cell r="F415" t="str">
            <v>m2</v>
          </cell>
          <cell r="G415">
            <v>236.83</v>
          </cell>
          <cell r="H415">
            <v>797.04</v>
          </cell>
        </row>
        <row r="416">
          <cell r="A416" t="str">
            <v>06-22-b-01</v>
          </cell>
          <cell r="B416" t="str">
            <v>Damp proof course of cem. conc. 1:2:4 including bitumen coat, 1 layer polythene &amp; 2 coats bitumen (1.5" thick)</v>
          </cell>
          <cell r="C416" t="str">
            <v>100 Sft</v>
          </cell>
          <cell r="D416">
            <v>1711.2</v>
          </cell>
          <cell r="E416">
            <v>5716.23</v>
          </cell>
          <cell r="F416" t="str">
            <v>m2</v>
          </cell>
          <cell r="G416">
            <v>184.13</v>
          </cell>
          <cell r="H416">
            <v>615.07000000000005</v>
          </cell>
        </row>
        <row r="417">
          <cell r="A417" t="str">
            <v>06-22-b-02</v>
          </cell>
          <cell r="B417" t="str">
            <v>Damp proof course of cem. conc. 1:2:4 including bitumen coat, 1 layer polythene &amp; 2 coats bitumen (2" thick)</v>
          </cell>
          <cell r="C417" t="str">
            <v>100 Sft</v>
          </cell>
          <cell r="D417">
            <v>2101.8000000000002</v>
          </cell>
          <cell r="E417">
            <v>6706.8</v>
          </cell>
          <cell r="F417" t="str">
            <v>m2</v>
          </cell>
          <cell r="G417">
            <v>226.15</v>
          </cell>
          <cell r="H417">
            <v>721.65</v>
          </cell>
        </row>
        <row r="418">
          <cell r="A418" t="str">
            <v>06-22-b-03</v>
          </cell>
          <cell r="B418" t="str">
            <v>Damp proof course of cem. conc. 1:2:4 including bitumen coat, 1 layer polythene &amp; 2 coats bitumen (3" thick)</v>
          </cell>
          <cell r="C418" t="str">
            <v>100 Sft</v>
          </cell>
          <cell r="D418">
            <v>2091.88</v>
          </cell>
          <cell r="E418">
            <v>7968.41</v>
          </cell>
          <cell r="F418" t="str">
            <v>m2</v>
          </cell>
          <cell r="G418">
            <v>225.09</v>
          </cell>
          <cell r="H418">
            <v>857.4</v>
          </cell>
        </row>
        <row r="419">
          <cell r="A419" t="str">
            <v>06-23-a-01</v>
          </cell>
          <cell r="B419" t="str">
            <v>Damp proof course in c/s plaster, 1 layer polythene, 1 coat bitumen Ratio 1:4 (0.5" thick)</v>
          </cell>
          <cell r="C419" t="str">
            <v>100 Sft</v>
          </cell>
          <cell r="D419">
            <v>1953</v>
          </cell>
          <cell r="E419">
            <v>3961.62</v>
          </cell>
          <cell r="F419" t="str">
            <v>m2</v>
          </cell>
          <cell r="G419">
            <v>210.14</v>
          </cell>
          <cell r="H419">
            <v>426.27</v>
          </cell>
        </row>
        <row r="420">
          <cell r="A420" t="str">
            <v>06-23-a-02</v>
          </cell>
          <cell r="B420" t="str">
            <v>Damp proof course in c/s plaster, 1 layer polythene, 1 coat bitumen Ratio 1:4 (0.75" thick)</v>
          </cell>
          <cell r="C420" t="str">
            <v>100 Sft</v>
          </cell>
          <cell r="D420">
            <v>1953</v>
          </cell>
          <cell r="E420">
            <v>4225.75</v>
          </cell>
          <cell r="F420" t="str">
            <v>m2</v>
          </cell>
          <cell r="G420">
            <v>210.14</v>
          </cell>
          <cell r="H420">
            <v>454.69</v>
          </cell>
        </row>
        <row r="421">
          <cell r="A421" t="str">
            <v>06-23-a-03</v>
          </cell>
          <cell r="B421" t="str">
            <v>Damp proof course in c/s plaster, 1 layer polythene, 1 coat bitumen Ratio 1:3 (0.5" thick)</v>
          </cell>
          <cell r="C421" t="str">
            <v>100 Sft</v>
          </cell>
          <cell r="D421">
            <v>1953</v>
          </cell>
          <cell r="E421">
            <v>4064.47</v>
          </cell>
          <cell r="F421" t="str">
            <v>m2</v>
          </cell>
          <cell r="G421">
            <v>210.14</v>
          </cell>
          <cell r="H421">
            <v>437.34</v>
          </cell>
        </row>
        <row r="422">
          <cell r="A422" t="str">
            <v>06-23-a-04</v>
          </cell>
          <cell r="B422" t="str">
            <v>Damp proof course in c/s plaster, 1 layer polythene, 1 coat bitumen Ratio 1:3 (0.75" thick)</v>
          </cell>
          <cell r="C422" t="str">
            <v>100 Sft</v>
          </cell>
          <cell r="D422">
            <v>1953</v>
          </cell>
          <cell r="E422">
            <v>4379.71</v>
          </cell>
          <cell r="F422" t="str">
            <v>m2</v>
          </cell>
          <cell r="G422">
            <v>210.14</v>
          </cell>
          <cell r="H422">
            <v>471.26</v>
          </cell>
        </row>
        <row r="423">
          <cell r="A423" t="str">
            <v>06-23-a-05</v>
          </cell>
          <cell r="B423" t="str">
            <v>Damp proof course in c/s plaster, 1 layer polythene, 1 coat bitumen Ratio 1:2 (0.5" thick)</v>
          </cell>
          <cell r="C423" t="str">
            <v>100 Sft</v>
          </cell>
          <cell r="D423">
            <v>1953</v>
          </cell>
          <cell r="E423">
            <v>4218.43</v>
          </cell>
          <cell r="F423" t="str">
            <v>m2</v>
          </cell>
          <cell r="G423">
            <v>210.14</v>
          </cell>
          <cell r="H423">
            <v>453.9</v>
          </cell>
        </row>
        <row r="424">
          <cell r="A424" t="str">
            <v>06-23-a-06</v>
          </cell>
          <cell r="B424" t="str">
            <v>Damp proof course in c/s plaster, 1 layer polythene, 1 coat bitumen Ratio 1:2 (0.75" thick)</v>
          </cell>
          <cell r="C424" t="str">
            <v>100 Sft</v>
          </cell>
          <cell r="D424">
            <v>1953</v>
          </cell>
          <cell r="E424">
            <v>4641.28</v>
          </cell>
          <cell r="F424" t="str">
            <v>m2</v>
          </cell>
          <cell r="G424">
            <v>210.14</v>
          </cell>
          <cell r="H424">
            <v>499.4</v>
          </cell>
        </row>
        <row r="425">
          <cell r="A425" t="str">
            <v>06-23-b-01</v>
          </cell>
          <cell r="B425" t="str">
            <v>Damp proof course in c/s plaster, 1 layer polythene, 2 coats bitumen Ratio 1:4 (0.5" thick)</v>
          </cell>
          <cell r="C425" t="str">
            <v>100 Sft</v>
          </cell>
          <cell r="D425">
            <v>1953</v>
          </cell>
          <cell r="E425">
            <v>4635.3</v>
          </cell>
          <cell r="F425" t="str">
            <v>m2</v>
          </cell>
          <cell r="G425">
            <v>210.14</v>
          </cell>
          <cell r="H425">
            <v>498.76</v>
          </cell>
        </row>
        <row r="426">
          <cell r="A426" t="str">
            <v>06-23-b-02</v>
          </cell>
          <cell r="B426" t="str">
            <v>Damp proof course in c/s plaster, 1 layer polythene, 2 coats bitumen Ratio 1:4 (0.75" thick)</v>
          </cell>
          <cell r="C426" t="str">
            <v>100 Sft</v>
          </cell>
          <cell r="D426">
            <v>1953</v>
          </cell>
          <cell r="E426">
            <v>4896.75</v>
          </cell>
          <cell r="F426" t="str">
            <v>m2</v>
          </cell>
          <cell r="G426">
            <v>210.14</v>
          </cell>
          <cell r="H426">
            <v>526.89</v>
          </cell>
        </row>
        <row r="427">
          <cell r="A427" t="str">
            <v>06-23-b-03</v>
          </cell>
          <cell r="B427" t="str">
            <v>Damp proof course in c/s plaster, 1 layer polythene, 2 coats bitumen Ratio 1:3 (0.5" thick)</v>
          </cell>
          <cell r="C427" t="str">
            <v>100 Sft</v>
          </cell>
          <cell r="D427">
            <v>1953</v>
          </cell>
          <cell r="E427">
            <v>4735.47</v>
          </cell>
          <cell r="F427" t="str">
            <v>m2</v>
          </cell>
          <cell r="G427">
            <v>210.14</v>
          </cell>
          <cell r="H427">
            <v>509.54</v>
          </cell>
        </row>
        <row r="428">
          <cell r="A428" t="str">
            <v>06-23-b-04</v>
          </cell>
          <cell r="B428" t="str">
            <v>Damp proof course in c/s plaster, 1 layer polythene, 2 coats bitumen Ratio 1:3 (0.75" thick)</v>
          </cell>
          <cell r="C428" t="str">
            <v>100 Sft</v>
          </cell>
          <cell r="D428">
            <v>1953</v>
          </cell>
          <cell r="E428">
            <v>5050.71</v>
          </cell>
          <cell r="F428" t="str">
            <v>m2</v>
          </cell>
          <cell r="G428">
            <v>210.14</v>
          </cell>
          <cell r="H428">
            <v>543.46</v>
          </cell>
        </row>
        <row r="429">
          <cell r="A429" t="str">
            <v>06-23-b-05</v>
          </cell>
          <cell r="B429" t="str">
            <v>Damp proof course in c/s plaster, 1 layer polythene, 2 coats bitumen Ratio 1:2 (0.5" thick)</v>
          </cell>
          <cell r="C429" t="str">
            <v>100 Sft</v>
          </cell>
          <cell r="D429">
            <v>1953</v>
          </cell>
          <cell r="E429">
            <v>4889.43</v>
          </cell>
          <cell r="F429" t="str">
            <v>m2</v>
          </cell>
          <cell r="G429">
            <v>210.14</v>
          </cell>
          <cell r="H429">
            <v>526.1</v>
          </cell>
        </row>
        <row r="430">
          <cell r="A430" t="str">
            <v>06-23-b-06</v>
          </cell>
          <cell r="B430" t="str">
            <v>Damp proof course in c/s plaster, 1 layer polythene, 2 coats bitumen Ratio 1:2 (0.75" thick)</v>
          </cell>
          <cell r="C430" t="str">
            <v>100 Sft</v>
          </cell>
          <cell r="D430">
            <v>1953</v>
          </cell>
          <cell r="E430">
            <v>5312.28</v>
          </cell>
          <cell r="F430" t="str">
            <v>m2</v>
          </cell>
          <cell r="G430">
            <v>210.14</v>
          </cell>
          <cell r="H430">
            <v>571.6</v>
          </cell>
        </row>
        <row r="431">
          <cell r="A431" t="str">
            <v>06-24-a-01</v>
          </cell>
          <cell r="B431" t="str">
            <v>V. Damp proof c/s plaster, 1 layer polythene 1 coat bitumen Ratio 1:4 (0.5" thick)</v>
          </cell>
          <cell r="C431" t="str">
            <v>100 Sft</v>
          </cell>
          <cell r="D431">
            <v>1953</v>
          </cell>
          <cell r="E431">
            <v>3976.26</v>
          </cell>
          <cell r="F431" t="str">
            <v>m2</v>
          </cell>
          <cell r="G431">
            <v>210.14</v>
          </cell>
          <cell r="H431">
            <v>427.85</v>
          </cell>
        </row>
        <row r="432">
          <cell r="A432" t="str">
            <v>06-24-a-02</v>
          </cell>
          <cell r="B432" t="str">
            <v>V. Damp proof c/s plaster, 1 layer polythene 1 coat bitumen Ratio 1:4 (0.75" thick)</v>
          </cell>
          <cell r="C432" t="str">
            <v>100 Sft</v>
          </cell>
          <cell r="D432">
            <v>1953</v>
          </cell>
          <cell r="E432">
            <v>4225.75</v>
          </cell>
          <cell r="F432" t="str">
            <v>m2</v>
          </cell>
          <cell r="G432">
            <v>210.14</v>
          </cell>
          <cell r="H432">
            <v>454.69</v>
          </cell>
        </row>
        <row r="433">
          <cell r="A433" t="str">
            <v>06-24-a-03</v>
          </cell>
          <cell r="B433" t="str">
            <v>V. Damp proof c/s plaster, 1 layer polythene 1 coat bitumen Ratio 1:3 (0.5" thick)</v>
          </cell>
          <cell r="C433" t="str">
            <v>100 Sft</v>
          </cell>
          <cell r="D433">
            <v>1953</v>
          </cell>
          <cell r="E433">
            <v>4082.4</v>
          </cell>
          <cell r="F433" t="str">
            <v>m2</v>
          </cell>
          <cell r="G433">
            <v>210.14</v>
          </cell>
          <cell r="H433">
            <v>439.27</v>
          </cell>
        </row>
        <row r="434">
          <cell r="A434" t="str">
            <v>06-24-a-04</v>
          </cell>
          <cell r="B434" t="str">
            <v>V. Damp proof c/s plaster, 1 layer polythene 1 coat bitumen Ratio 1:3 (0.75" thick)</v>
          </cell>
          <cell r="C434" t="str">
            <v>100 Sft</v>
          </cell>
          <cell r="D434">
            <v>1953</v>
          </cell>
          <cell r="E434">
            <v>4379.71</v>
          </cell>
          <cell r="F434" t="str">
            <v>m2</v>
          </cell>
          <cell r="G434">
            <v>210.14</v>
          </cell>
          <cell r="H434">
            <v>471.26</v>
          </cell>
        </row>
        <row r="435">
          <cell r="A435" t="str">
            <v>06-24-a-05</v>
          </cell>
          <cell r="B435" t="str">
            <v>V. Damp proof c/s plaster, 1 layer polythene 1 coat bitumen Ratio 1:2 (0.5" thick)</v>
          </cell>
          <cell r="C435" t="str">
            <v>100 Sft</v>
          </cell>
          <cell r="D435">
            <v>1953</v>
          </cell>
          <cell r="E435">
            <v>4218.43</v>
          </cell>
          <cell r="F435" t="str">
            <v>m2</v>
          </cell>
          <cell r="G435">
            <v>210.14</v>
          </cell>
          <cell r="H435">
            <v>453.9</v>
          </cell>
        </row>
        <row r="436">
          <cell r="A436" t="str">
            <v>06-24-a-06</v>
          </cell>
          <cell r="B436" t="str">
            <v>V. Damp proof c/s plaster, 1 layer polythene 1 coat bitumen Ratio 1:2 (0.75" thick)</v>
          </cell>
          <cell r="C436" t="str">
            <v>100 Sft</v>
          </cell>
          <cell r="D436">
            <v>1953</v>
          </cell>
          <cell r="E436">
            <v>4641.28</v>
          </cell>
          <cell r="F436" t="str">
            <v>m2</v>
          </cell>
          <cell r="G436">
            <v>210.14</v>
          </cell>
          <cell r="H436">
            <v>499.4</v>
          </cell>
        </row>
        <row r="437">
          <cell r="A437" t="str">
            <v>06-24-b-01</v>
          </cell>
          <cell r="B437" t="str">
            <v>V. Damp proof c/s plaster, 1 layer polythene 2 coats bitumen Ratio 1:4 (0.5" thick)</v>
          </cell>
          <cell r="C437" t="str">
            <v>100 Sft</v>
          </cell>
          <cell r="D437">
            <v>1953</v>
          </cell>
          <cell r="E437">
            <v>4647.26</v>
          </cell>
          <cell r="F437" t="str">
            <v>m2</v>
          </cell>
          <cell r="G437">
            <v>210.14</v>
          </cell>
          <cell r="H437">
            <v>500.05</v>
          </cell>
        </row>
        <row r="438">
          <cell r="A438" t="str">
            <v>06-24-b-02</v>
          </cell>
          <cell r="B438" t="str">
            <v>V. Damp proof c/s plaster, 1 layer polythene 2 coats bitumen Ratio 1:4 (0.75" thick)</v>
          </cell>
          <cell r="C438" t="str">
            <v>100 Sft</v>
          </cell>
          <cell r="D438">
            <v>1953</v>
          </cell>
          <cell r="E438">
            <v>4896.75</v>
          </cell>
          <cell r="F438" t="str">
            <v>m2</v>
          </cell>
          <cell r="G438">
            <v>210.14</v>
          </cell>
          <cell r="H438">
            <v>526.89</v>
          </cell>
        </row>
        <row r="439">
          <cell r="A439" t="str">
            <v>06-24-b-03</v>
          </cell>
          <cell r="B439" t="str">
            <v>V. Damp proof c/s plaster, 1 layer polythene 2 coats bitumen Ratio 1:3 (0.5" thick)</v>
          </cell>
          <cell r="C439" t="str">
            <v>100 Sft</v>
          </cell>
          <cell r="D439">
            <v>1953</v>
          </cell>
          <cell r="E439">
            <v>4759.38</v>
          </cell>
          <cell r="F439" t="str">
            <v>m2</v>
          </cell>
          <cell r="G439">
            <v>210.14</v>
          </cell>
          <cell r="H439">
            <v>512.11</v>
          </cell>
        </row>
        <row r="440">
          <cell r="A440" t="str">
            <v>06-24-b-04</v>
          </cell>
          <cell r="B440" t="str">
            <v>V. Damp proof c/s plaster, 1 layer polythene 2 coats bitumen Ratio 1:3 (0.75" thick)</v>
          </cell>
          <cell r="C440" t="str">
            <v>100 Sft</v>
          </cell>
          <cell r="D440">
            <v>1953</v>
          </cell>
          <cell r="E440">
            <v>5050.71</v>
          </cell>
          <cell r="F440" t="str">
            <v>m2</v>
          </cell>
          <cell r="G440">
            <v>210.14</v>
          </cell>
          <cell r="H440">
            <v>543.46</v>
          </cell>
        </row>
        <row r="441">
          <cell r="A441" t="str">
            <v>06-24-b-05</v>
          </cell>
          <cell r="B441" t="str">
            <v>V. Damp proof c/s plaster, 1 layer polythene 2 coats bitumen Ratio 1:2 (0.5" thick)</v>
          </cell>
          <cell r="C441" t="str">
            <v>100 Sft</v>
          </cell>
          <cell r="D441">
            <v>1953</v>
          </cell>
          <cell r="E441">
            <v>4889.43</v>
          </cell>
          <cell r="F441" t="str">
            <v>m2</v>
          </cell>
          <cell r="G441">
            <v>210.14</v>
          </cell>
          <cell r="H441">
            <v>526.1</v>
          </cell>
        </row>
        <row r="442">
          <cell r="A442" t="str">
            <v>06-24-b-06</v>
          </cell>
          <cell r="B442" t="str">
            <v>V. Damp proof c/s plaster, 1 layer polythene 2 coats bitumen Ratio 1:2 (0.75" thick)</v>
          </cell>
          <cell r="C442" t="str">
            <v>100 Sft</v>
          </cell>
          <cell r="D442">
            <v>1953</v>
          </cell>
          <cell r="E442">
            <v>5312.28</v>
          </cell>
          <cell r="F442" t="str">
            <v>m2</v>
          </cell>
          <cell r="G442">
            <v>210.14</v>
          </cell>
          <cell r="H442">
            <v>571.6</v>
          </cell>
        </row>
        <row r="443">
          <cell r="A443" t="str">
            <v>06-25</v>
          </cell>
          <cell r="B443" t="str">
            <v>Grouting concrete between the grooves of gates including shuttering</v>
          </cell>
          <cell r="C443" t="str">
            <v>100 Cft</v>
          </cell>
          <cell r="D443">
            <v>7626</v>
          </cell>
          <cell r="E443">
            <v>7687.5</v>
          </cell>
          <cell r="F443" t="str">
            <v>m3</v>
          </cell>
          <cell r="G443">
            <v>2693.1</v>
          </cell>
          <cell r="H443">
            <v>2714.82</v>
          </cell>
        </row>
        <row r="444">
          <cell r="A444" t="str">
            <v>06-26</v>
          </cell>
          <cell r="B444" t="str">
            <v>Chisel dressing concrete surface on sides of grooves</v>
          </cell>
          <cell r="C444" t="str">
            <v>1000 Sft</v>
          </cell>
          <cell r="D444">
            <v>2790</v>
          </cell>
          <cell r="E444">
            <v>2812.5</v>
          </cell>
          <cell r="F444" t="str">
            <v>m2</v>
          </cell>
          <cell r="G444">
            <v>30.02</v>
          </cell>
          <cell r="H444">
            <v>30.26</v>
          </cell>
        </row>
        <row r="445">
          <cell r="A445" t="str">
            <v>06-27</v>
          </cell>
          <cell r="B445" t="str">
            <v>Laying and ramming dry ballast or kankar</v>
          </cell>
          <cell r="C445" t="str">
            <v>100 Sft</v>
          </cell>
          <cell r="D445">
            <v>7495.8</v>
          </cell>
          <cell r="E445">
            <v>7556.25</v>
          </cell>
          <cell r="F445" t="str">
            <v>m2</v>
          </cell>
          <cell r="G445">
            <v>806.55</v>
          </cell>
          <cell r="H445">
            <v>813.05</v>
          </cell>
        </row>
        <row r="446">
          <cell r="A446" t="str">
            <v>06-28</v>
          </cell>
          <cell r="B446" t="str">
            <v>Hoisting &amp; placing in position RCC shelves</v>
          </cell>
          <cell r="C446" t="str">
            <v>100 No</v>
          </cell>
          <cell r="D446">
            <v>9321.08</v>
          </cell>
          <cell r="E446">
            <v>9396.25</v>
          </cell>
          <cell r="F446" t="str">
            <v>No</v>
          </cell>
          <cell r="G446">
            <v>93.21</v>
          </cell>
          <cell r="H446">
            <v>93.96</v>
          </cell>
        </row>
        <row r="447">
          <cell r="A447" t="str">
            <v>06-29-a</v>
          </cell>
          <cell r="B447" t="str">
            <v>Breaking brick ballast, screening &amp; stacking 2" ring</v>
          </cell>
          <cell r="C447" t="str">
            <v>100 Cft</v>
          </cell>
          <cell r="D447">
            <v>1860</v>
          </cell>
          <cell r="E447">
            <v>1875</v>
          </cell>
          <cell r="F447" t="str">
            <v>m3</v>
          </cell>
          <cell r="G447">
            <v>656.85</v>
          </cell>
          <cell r="H447">
            <v>662.15</v>
          </cell>
        </row>
        <row r="448">
          <cell r="A448" t="str">
            <v>06-29-b</v>
          </cell>
          <cell r="B448" t="str">
            <v>Breaking brick ballast, screening &amp; stacking 1.5" ring</v>
          </cell>
          <cell r="C448" t="str">
            <v>100 Cft</v>
          </cell>
          <cell r="D448">
            <v>2170</v>
          </cell>
          <cell r="E448">
            <v>2187.5</v>
          </cell>
          <cell r="F448" t="str">
            <v>m3</v>
          </cell>
          <cell r="G448">
            <v>766.33</v>
          </cell>
          <cell r="H448">
            <v>772.51</v>
          </cell>
        </row>
        <row r="449">
          <cell r="A449" t="str">
            <v>06-29-c</v>
          </cell>
          <cell r="B449" t="str">
            <v>Breaking brick ballast, screening &amp; stacking 1" ring</v>
          </cell>
          <cell r="C449" t="str">
            <v>100 Cft</v>
          </cell>
          <cell r="D449">
            <v>2480</v>
          </cell>
          <cell r="E449">
            <v>2500</v>
          </cell>
          <cell r="F449" t="str">
            <v>m3</v>
          </cell>
          <cell r="G449">
            <v>875.8</v>
          </cell>
          <cell r="H449">
            <v>882.87</v>
          </cell>
        </row>
        <row r="450">
          <cell r="A450" t="str">
            <v>06-29-d</v>
          </cell>
          <cell r="B450" t="str">
            <v>Breaking brick ballast, screening &amp; stacking. Jhama ballast 3/4" ring</v>
          </cell>
          <cell r="C450" t="str">
            <v>100 Cft</v>
          </cell>
          <cell r="D450">
            <v>2790</v>
          </cell>
          <cell r="E450">
            <v>2812.5</v>
          </cell>
          <cell r="F450" t="str">
            <v>m3</v>
          </cell>
          <cell r="G450">
            <v>985.28</v>
          </cell>
          <cell r="H450">
            <v>993.23</v>
          </cell>
        </row>
        <row r="451">
          <cell r="A451" t="str">
            <v>06-30</v>
          </cell>
          <cell r="B451" t="str">
            <v>Supply &amp; fix broken glasses on court yard walls, including 1:3:6 cement concrete coping</v>
          </cell>
          <cell r="C451" t="str">
            <v>100 Rft</v>
          </cell>
          <cell r="D451">
            <v>1960.19</v>
          </cell>
          <cell r="E451">
            <v>3806</v>
          </cell>
          <cell r="F451" t="str">
            <v>m</v>
          </cell>
          <cell r="G451">
            <v>64.31</v>
          </cell>
          <cell r="H451">
            <v>124.87</v>
          </cell>
        </row>
        <row r="452">
          <cell r="A452" t="str">
            <v>06-31</v>
          </cell>
          <cell r="B452" t="str">
            <v>Crushing stone ballast by machine</v>
          </cell>
          <cell r="C452" t="str">
            <v>100 Cft</v>
          </cell>
          <cell r="D452">
            <v>1754.6</v>
          </cell>
          <cell r="E452">
            <v>1768.75</v>
          </cell>
          <cell r="F452" t="str">
            <v>m3</v>
          </cell>
          <cell r="G452">
            <v>619.63</v>
          </cell>
          <cell r="H452">
            <v>624.63</v>
          </cell>
        </row>
        <row r="453">
          <cell r="A453" t="str">
            <v>06-32-a</v>
          </cell>
          <cell r="B453" t="str">
            <v>Breaking stone ballast screened &amp; stacked 2" ring</v>
          </cell>
          <cell r="C453" t="str">
            <v>100 Cft</v>
          </cell>
          <cell r="D453">
            <v>2170</v>
          </cell>
          <cell r="E453">
            <v>2187.5</v>
          </cell>
          <cell r="F453" t="str">
            <v>m3</v>
          </cell>
          <cell r="G453">
            <v>766.33</v>
          </cell>
          <cell r="H453">
            <v>772.51</v>
          </cell>
        </row>
        <row r="454">
          <cell r="A454" t="str">
            <v>06-32-b</v>
          </cell>
          <cell r="B454" t="str">
            <v>Breaking stone ballast screened &amp; stacked 1.5" ring</v>
          </cell>
          <cell r="C454" t="str">
            <v>100 Cft</v>
          </cell>
          <cell r="D454">
            <v>2480</v>
          </cell>
          <cell r="E454">
            <v>2500</v>
          </cell>
          <cell r="F454" t="str">
            <v>m3</v>
          </cell>
          <cell r="G454">
            <v>875.8</v>
          </cell>
          <cell r="H454">
            <v>882.87</v>
          </cell>
        </row>
        <row r="455">
          <cell r="A455" t="str">
            <v>06-32-c</v>
          </cell>
          <cell r="B455" t="str">
            <v>Breaking stone ballast screened &amp; stacked 1" ring</v>
          </cell>
          <cell r="C455" t="str">
            <v>100 Cft</v>
          </cell>
          <cell r="D455">
            <v>2790</v>
          </cell>
          <cell r="E455">
            <v>2812.5</v>
          </cell>
          <cell r="F455" t="str">
            <v>m3</v>
          </cell>
          <cell r="G455">
            <v>985.28</v>
          </cell>
          <cell r="H455">
            <v>993.23</v>
          </cell>
        </row>
        <row r="456">
          <cell r="A456" t="str">
            <v>06-32-d</v>
          </cell>
          <cell r="B456" t="str">
            <v>Breaking stone ballast screened &amp; stacked 0.5" ring</v>
          </cell>
          <cell r="C456" t="str">
            <v>100 Cft</v>
          </cell>
          <cell r="D456">
            <v>3720</v>
          </cell>
          <cell r="E456">
            <v>3750</v>
          </cell>
          <cell r="F456" t="str">
            <v>m3</v>
          </cell>
          <cell r="G456">
            <v>1313.71</v>
          </cell>
          <cell r="H456">
            <v>1324.3</v>
          </cell>
        </row>
        <row r="457">
          <cell r="A457" t="str">
            <v>06-32-e</v>
          </cell>
          <cell r="B457" t="str">
            <v>Breaking stone ballast screened &amp; stacked 1/8" to 1/4" ring</v>
          </cell>
          <cell r="C457" t="str">
            <v>100 Cft</v>
          </cell>
          <cell r="D457">
            <v>6200</v>
          </cell>
          <cell r="E457">
            <v>6250</v>
          </cell>
          <cell r="F457" t="str">
            <v>m3</v>
          </cell>
          <cell r="G457">
            <v>2189.5100000000002</v>
          </cell>
          <cell r="H457">
            <v>2207.17</v>
          </cell>
        </row>
        <row r="458">
          <cell r="A458" t="str">
            <v>06-33</v>
          </cell>
          <cell r="B458" t="str">
            <v>Screening and stacking stone ballast, shingle or bajri etc</v>
          </cell>
          <cell r="C458" t="str">
            <v>100 Cft</v>
          </cell>
          <cell r="D458">
            <v>620</v>
          </cell>
          <cell r="E458">
            <v>625</v>
          </cell>
          <cell r="F458" t="str">
            <v>m3</v>
          </cell>
          <cell r="G458">
            <v>218.95</v>
          </cell>
          <cell r="H458">
            <v>220.72</v>
          </cell>
        </row>
        <row r="459">
          <cell r="A459" t="str">
            <v>06-34</v>
          </cell>
          <cell r="B459" t="str">
            <v>Washing ballast, bajri or shingle</v>
          </cell>
          <cell r="C459" t="str">
            <v>100 Cft</v>
          </cell>
          <cell r="D459">
            <v>620</v>
          </cell>
          <cell r="E459">
            <v>625</v>
          </cell>
          <cell r="F459" t="str">
            <v>m3</v>
          </cell>
          <cell r="G459">
            <v>218.95</v>
          </cell>
          <cell r="H459">
            <v>220.72</v>
          </cell>
        </row>
        <row r="460">
          <cell r="A460" t="str">
            <v>06-35</v>
          </cell>
          <cell r="B460" t="str">
            <v>Erecting and carting sun shades of precast RCC (upto 5"x 2.5")</v>
          </cell>
          <cell r="C460" t="str">
            <v>Each</v>
          </cell>
          <cell r="D460">
            <v>421.6</v>
          </cell>
          <cell r="E460">
            <v>425</v>
          </cell>
          <cell r="F460" t="str">
            <v>Each</v>
          </cell>
          <cell r="G460">
            <v>421.6</v>
          </cell>
          <cell r="H460">
            <v>425</v>
          </cell>
        </row>
        <row r="461">
          <cell r="A461" t="str">
            <v>06-36-a</v>
          </cell>
          <cell r="B461" t="str">
            <v>PCC 1:3:6 in mass concrete less formwork using 50% boulders</v>
          </cell>
          <cell r="C461" t="str">
            <v>100 Cft</v>
          </cell>
          <cell r="D461">
            <v>3804.32</v>
          </cell>
          <cell r="E461">
            <v>11344.86</v>
          </cell>
          <cell r="F461" t="str">
            <v>m3</v>
          </cell>
          <cell r="G461">
            <v>1343.48</v>
          </cell>
          <cell r="H461">
            <v>4006.4</v>
          </cell>
        </row>
        <row r="462">
          <cell r="A462" t="str">
            <v>06-36-b</v>
          </cell>
          <cell r="B462" t="str">
            <v>PCC 1:3:6 in mass concrete less formwork using 40% boulders</v>
          </cell>
          <cell r="C462" t="str">
            <v>100 Cft</v>
          </cell>
          <cell r="D462">
            <v>3798.12</v>
          </cell>
          <cell r="E462">
            <v>12372.39</v>
          </cell>
          <cell r="F462" t="str">
            <v>m3</v>
          </cell>
          <cell r="G462">
            <v>1341.29</v>
          </cell>
          <cell r="H462">
            <v>4369.2700000000004</v>
          </cell>
        </row>
        <row r="463">
          <cell r="A463" t="str">
            <v>06-36-c</v>
          </cell>
          <cell r="B463" t="str">
            <v>PCC 1:3:6 in mass concrete less formwork using 30% boulders</v>
          </cell>
          <cell r="C463" t="str">
            <v>100 Cft</v>
          </cell>
          <cell r="D463">
            <v>3798.12</v>
          </cell>
          <cell r="E463">
            <v>13419.49</v>
          </cell>
          <cell r="F463" t="str">
            <v>m3</v>
          </cell>
          <cell r="G463">
            <v>1341.29</v>
          </cell>
          <cell r="H463">
            <v>4739.05</v>
          </cell>
        </row>
        <row r="464">
          <cell r="A464" t="str">
            <v>06-37-a</v>
          </cell>
          <cell r="B464" t="str">
            <v>PCC 1:4:8 in mass concrete less formwork using 50% boulders</v>
          </cell>
          <cell r="C464" t="str">
            <v>100 Cft</v>
          </cell>
          <cell r="D464">
            <v>3798.12</v>
          </cell>
          <cell r="E464">
            <v>10056.85</v>
          </cell>
          <cell r="F464" t="str">
            <v>m3</v>
          </cell>
          <cell r="G464">
            <v>1341.29</v>
          </cell>
          <cell r="H464">
            <v>3551.55</v>
          </cell>
        </row>
        <row r="465">
          <cell r="A465" t="str">
            <v>06-37-b</v>
          </cell>
          <cell r="B465" t="str">
            <v>PCC 1:4:8 in mass concrete less formwork using 40% boulders</v>
          </cell>
          <cell r="C465" t="str">
            <v>100 Cft</v>
          </cell>
          <cell r="D465">
            <v>3798.12</v>
          </cell>
          <cell r="E465">
            <v>10838.87</v>
          </cell>
          <cell r="F465" t="str">
            <v>m3</v>
          </cell>
          <cell r="G465">
            <v>1341.29</v>
          </cell>
          <cell r="H465">
            <v>3827.71</v>
          </cell>
        </row>
        <row r="466">
          <cell r="A466" t="str">
            <v>06-37-c</v>
          </cell>
          <cell r="B466" t="str">
            <v>PCC 1:4:8 in mass concrete less formwork using 30% boulders</v>
          </cell>
          <cell r="C466" t="str">
            <v>100 Cft</v>
          </cell>
          <cell r="D466">
            <v>3798.12</v>
          </cell>
          <cell r="E466">
            <v>11620.89</v>
          </cell>
          <cell r="F466" t="str">
            <v>m3</v>
          </cell>
          <cell r="G466">
            <v>1341.29</v>
          </cell>
          <cell r="H466">
            <v>4103.88</v>
          </cell>
        </row>
        <row r="467">
          <cell r="A467" t="str">
            <v>06-38-a</v>
          </cell>
          <cell r="B467" t="str">
            <v>Errecting &amp; removing formwork to concrete in any shape / position (Horizontal)</v>
          </cell>
          <cell r="C467" t="str">
            <v>100 Sft</v>
          </cell>
          <cell r="D467">
            <v>4216</v>
          </cell>
          <cell r="E467">
            <v>4603.3100000000004</v>
          </cell>
          <cell r="F467" t="str">
            <v>m2</v>
          </cell>
          <cell r="G467">
            <v>453.64</v>
          </cell>
          <cell r="H467">
            <v>495.32</v>
          </cell>
        </row>
        <row r="468">
          <cell r="A468" t="str">
            <v>06-38-b</v>
          </cell>
          <cell r="B468" t="str">
            <v>Errecting &amp; removing formwork to concrete in any shape / position (Vertical)</v>
          </cell>
          <cell r="C468" t="str">
            <v>100 Sft</v>
          </cell>
          <cell r="D468">
            <v>4836</v>
          </cell>
          <cell r="E468">
            <v>5278.09</v>
          </cell>
          <cell r="F468" t="str">
            <v>m2</v>
          </cell>
          <cell r="G468">
            <v>520.35</v>
          </cell>
          <cell r="H468">
            <v>567.91999999999996</v>
          </cell>
        </row>
        <row r="469">
          <cell r="A469" t="str">
            <v>06-39-a</v>
          </cell>
          <cell r="B469" t="str">
            <v>Errection and removal of steel Form work for RCC or Plain Concrete horizontal</v>
          </cell>
          <cell r="C469" t="str">
            <v>100 Sft</v>
          </cell>
          <cell r="D469">
            <v>589</v>
          </cell>
          <cell r="E469">
            <v>8168.42</v>
          </cell>
          <cell r="F469" t="str">
            <v>m2</v>
          </cell>
          <cell r="G469">
            <v>63.38</v>
          </cell>
          <cell r="H469">
            <v>878.92</v>
          </cell>
        </row>
        <row r="470">
          <cell r="A470" t="str">
            <v>06-39-b</v>
          </cell>
          <cell r="B470" t="str">
            <v>Errection and removal of steel Form work for RCC or Plain Concrete vertical</v>
          </cell>
          <cell r="C470" t="str">
            <v>100 Sft</v>
          </cell>
          <cell r="D470">
            <v>458.8</v>
          </cell>
          <cell r="E470">
            <v>7982.27</v>
          </cell>
          <cell r="F470" t="str">
            <v>m2</v>
          </cell>
          <cell r="G470">
            <v>49.37</v>
          </cell>
          <cell r="H470">
            <v>858.89</v>
          </cell>
        </row>
        <row r="471">
          <cell r="A471" t="str">
            <v>06-40-a</v>
          </cell>
          <cell r="B471" t="str">
            <v>Class A1 concrete in reinforcement/non reinforcement concrete structure with minimum cylinder compressive strength 3000 psi on 28 days other than concrete in water and piles with consistency range in slump 25-75 mm with water cement ratio 0.58</v>
          </cell>
          <cell r="C471" t="str">
            <v>100 Cft</v>
          </cell>
          <cell r="D471">
            <v>5146</v>
          </cell>
          <cell r="E471">
            <v>21268.32</v>
          </cell>
          <cell r="F471" t="str">
            <v>m3</v>
          </cell>
          <cell r="G471">
            <v>1817.29</v>
          </cell>
          <cell r="H471">
            <v>7510.84</v>
          </cell>
        </row>
        <row r="472">
          <cell r="A472" t="str">
            <v>06-40-b</v>
          </cell>
          <cell r="B472" t="str">
            <v xml:space="preserve">Class A2 cement concrete for concrete place under water with minimum cylinder compressive strength 3500 psi on 28 days with consistency range in slump 100-150 mm with water cement ratio 0.58 </v>
          </cell>
          <cell r="C472" t="str">
            <v>100 Cft</v>
          </cell>
          <cell r="D472">
            <v>5146</v>
          </cell>
          <cell r="E472">
            <v>22621.3</v>
          </cell>
          <cell r="F472" t="str">
            <v>m3</v>
          </cell>
          <cell r="G472">
            <v>1817.29</v>
          </cell>
          <cell r="H472">
            <v>7988.64</v>
          </cell>
        </row>
        <row r="473">
          <cell r="A473" t="str">
            <v>06-40-c</v>
          </cell>
          <cell r="B473" t="str">
            <v>Class A3 cement concrete for concrete in pile with minimum cylinder compressive strenght 4000 psi on 28 days other than concrete in water and piles with consistency range in slump 100-150 mm with water cement ratio 0.58</v>
          </cell>
          <cell r="C473" t="str">
            <v>100 Cft</v>
          </cell>
          <cell r="D473">
            <v>5146</v>
          </cell>
          <cell r="E473">
            <v>24664.799999999999</v>
          </cell>
          <cell r="F473" t="str">
            <v>m3</v>
          </cell>
          <cell r="G473">
            <v>1817.29</v>
          </cell>
          <cell r="H473">
            <v>8710.2999999999993</v>
          </cell>
        </row>
        <row r="474">
          <cell r="A474" t="str">
            <v>06-40-d</v>
          </cell>
          <cell r="B474" t="str">
            <v>Class B concrete for concrete in pile specified works only with minimum cylinder compressive strenght 2418 psi on 28 days and consistency range in slump 25-75 mm with water cement ratio 0.65</v>
          </cell>
          <cell r="C474" t="str">
            <v>100 Cft</v>
          </cell>
          <cell r="D474">
            <v>5146</v>
          </cell>
          <cell r="E474">
            <v>19665.240000000002</v>
          </cell>
          <cell r="F474" t="str">
            <v>m3</v>
          </cell>
          <cell r="G474">
            <v>1817.29</v>
          </cell>
          <cell r="H474">
            <v>6944.72</v>
          </cell>
        </row>
        <row r="475">
          <cell r="A475" t="str">
            <v>06-40-e</v>
          </cell>
          <cell r="B475" t="str">
            <v>Class C concrete for concrete for cribbing or otherwise specified in special provision with minimum cylinder  compressive strength 3000 psi on 28 days and consistency range in slump 25-75 mm with water cement ratio 0.58</v>
          </cell>
          <cell r="C475" t="str">
            <v>100 Cft</v>
          </cell>
          <cell r="D475">
            <v>5146</v>
          </cell>
          <cell r="E475">
            <v>20765.68</v>
          </cell>
          <cell r="F475" t="str">
            <v>m3</v>
          </cell>
          <cell r="G475">
            <v>1817.29</v>
          </cell>
          <cell r="H475">
            <v>7333.34</v>
          </cell>
        </row>
        <row r="476">
          <cell r="A476" t="str">
            <v>06-40-f</v>
          </cell>
          <cell r="B476" t="str">
            <v>Class D1 concrete for concrete in pre-stressed &amp; post tensioned with minimum cylinder compressive strength 4978.12 psi on 28 days and consistency range in slump 50-100 mm with water cement ratio 0.40</v>
          </cell>
          <cell r="C476" t="str">
            <v>100 Cft</v>
          </cell>
          <cell r="D476">
            <v>5146</v>
          </cell>
          <cell r="E476">
            <v>25765.24</v>
          </cell>
          <cell r="F476" t="str">
            <v>m3</v>
          </cell>
          <cell r="G476">
            <v>1817.29</v>
          </cell>
          <cell r="H476">
            <v>9098.92</v>
          </cell>
        </row>
        <row r="477">
          <cell r="A477" t="str">
            <v>06-40-g</v>
          </cell>
          <cell r="B477" t="str">
            <v>Class D2 concrete for concrete in pre-stressed &amp; post tensioned with minimum cylinder compressive strength 6045 psi on 28 days and consistency range in slump 50-100 mm with water cement ratio 0.40</v>
          </cell>
          <cell r="C477" t="str">
            <v>100 Cft</v>
          </cell>
          <cell r="D477">
            <v>5146</v>
          </cell>
          <cell r="E477">
            <v>27463.48</v>
          </cell>
          <cell r="F477" t="str">
            <v>m3</v>
          </cell>
          <cell r="G477">
            <v>1817.29</v>
          </cell>
          <cell r="H477">
            <v>9698.65</v>
          </cell>
        </row>
        <row r="478">
          <cell r="A478" t="str">
            <v>06-40-h</v>
          </cell>
          <cell r="B478" t="str">
            <v>Class D3 concrete for concrete in pre-stressed &amp; post  tensioned with minimum cylinder compressive strength 7112 psi on 28 days and consistency range in slump 50-100 mm with water cement ratio 0.40</v>
          </cell>
          <cell r="C478" t="str">
            <v>100 Cft</v>
          </cell>
          <cell r="D478">
            <v>5146</v>
          </cell>
          <cell r="E478">
            <v>29106.53</v>
          </cell>
          <cell r="F478" t="str">
            <v>m3</v>
          </cell>
          <cell r="G478">
            <v>1817.29</v>
          </cell>
          <cell r="H478">
            <v>10278.879999999999</v>
          </cell>
        </row>
        <row r="479">
          <cell r="A479" t="str">
            <v>06-40-i</v>
          </cell>
          <cell r="B479" t="str">
            <v>Class Y concrete for concrete use as filler in steel grid, Bridge floor, in then reinforced section etc with minimum cylinder compressive strength 2575 psi on 28 days and consistency range in slump 50-100 mm with water cement ratio 0.58</v>
          </cell>
          <cell r="C479" t="str">
            <v>100 Cft</v>
          </cell>
          <cell r="D479">
            <v>5146</v>
          </cell>
          <cell r="E479">
            <v>24319.54</v>
          </cell>
          <cell r="F479" t="str">
            <v>m3</v>
          </cell>
          <cell r="G479">
            <v>1817.29</v>
          </cell>
          <cell r="H479">
            <v>8588.3700000000008</v>
          </cell>
        </row>
        <row r="480">
          <cell r="A480" t="str">
            <v>06-40-j</v>
          </cell>
          <cell r="B480" t="str">
            <v>Lean concrete for use as thin layer under neath footings with cylinder compressive strength of 1423 psi on 28 days.</v>
          </cell>
          <cell r="C480" t="str">
            <v>100 Cft</v>
          </cell>
          <cell r="D480">
            <v>5146</v>
          </cell>
          <cell r="E480">
            <v>16738.46</v>
          </cell>
          <cell r="F480" t="str">
            <v>m3</v>
          </cell>
          <cell r="G480">
            <v>1817.29</v>
          </cell>
          <cell r="H480">
            <v>5911.14</v>
          </cell>
        </row>
        <row r="481">
          <cell r="A481" t="str">
            <v>07-01-a</v>
          </cell>
          <cell r="B481" t="str">
            <v>Pacca brickwork in mud mortar in buildings in foundation and plinth</v>
          </cell>
          <cell r="C481" t="str">
            <v>100 Cft</v>
          </cell>
          <cell r="D481">
            <v>3602.2</v>
          </cell>
          <cell r="E481">
            <v>18228.55</v>
          </cell>
          <cell r="F481" t="str">
            <v>m3</v>
          </cell>
          <cell r="G481">
            <v>1272.1099999999999</v>
          </cell>
          <cell r="H481">
            <v>6437.36</v>
          </cell>
        </row>
        <row r="482">
          <cell r="A482" t="str">
            <v>07-01-b</v>
          </cell>
          <cell r="B482" t="str">
            <v>Pacca brickwork in mud mortar in buildings in ground floor</v>
          </cell>
          <cell r="C482" t="str">
            <v>100 Cft</v>
          </cell>
          <cell r="D482">
            <v>4786.3999999999996</v>
          </cell>
          <cell r="E482">
            <v>19788.3</v>
          </cell>
          <cell r="F482" t="str">
            <v>m3</v>
          </cell>
          <cell r="G482">
            <v>1690.3</v>
          </cell>
          <cell r="H482">
            <v>6988.18</v>
          </cell>
        </row>
        <row r="483">
          <cell r="A483" t="str">
            <v>07-02-a</v>
          </cell>
          <cell r="B483" t="str">
            <v>Add extra labour on Item 07-01 for brickwork in First floor</v>
          </cell>
          <cell r="C483" t="str">
            <v>100 Cft</v>
          </cell>
          <cell r="D483">
            <v>899</v>
          </cell>
          <cell r="E483">
            <v>1272.25</v>
          </cell>
          <cell r="F483" t="str">
            <v>m3</v>
          </cell>
          <cell r="G483">
            <v>317.48</v>
          </cell>
          <cell r="H483">
            <v>449.29</v>
          </cell>
        </row>
        <row r="484">
          <cell r="A484" t="str">
            <v>07-02-b</v>
          </cell>
          <cell r="B484" t="str">
            <v>Add extra labour on Item 07-01 for brickwork in Second floor</v>
          </cell>
          <cell r="C484" t="str">
            <v>100 Cft</v>
          </cell>
          <cell r="D484">
            <v>2077</v>
          </cell>
          <cell r="E484">
            <v>2459.75</v>
          </cell>
          <cell r="F484" t="str">
            <v>m3</v>
          </cell>
          <cell r="G484">
            <v>733.49</v>
          </cell>
          <cell r="H484">
            <v>868.65</v>
          </cell>
        </row>
        <row r="485">
          <cell r="A485" t="str">
            <v>07-02-c</v>
          </cell>
          <cell r="B485" t="str">
            <v>Add extra labour on Item 07-01 for brickwork in Third floor</v>
          </cell>
          <cell r="C485" t="str">
            <v>100 Cft</v>
          </cell>
          <cell r="D485">
            <v>3255</v>
          </cell>
          <cell r="E485">
            <v>3647.25</v>
          </cell>
          <cell r="F485" t="str">
            <v>m3</v>
          </cell>
          <cell r="G485">
            <v>1149.49</v>
          </cell>
          <cell r="H485">
            <v>1288.02</v>
          </cell>
        </row>
        <row r="486">
          <cell r="A486" t="str">
            <v>07-02-d</v>
          </cell>
          <cell r="B486" t="str">
            <v>Add extra labour on Item 07-01 for brickwork in Fourth &amp; subsequent floors.</v>
          </cell>
          <cell r="C486" t="str">
            <v>100 Cft</v>
          </cell>
          <cell r="D486">
            <v>4433</v>
          </cell>
          <cell r="E486">
            <v>4834.75</v>
          </cell>
          <cell r="F486" t="str">
            <v>m3</v>
          </cell>
          <cell r="G486">
            <v>1565.5</v>
          </cell>
          <cell r="H486">
            <v>1707.38</v>
          </cell>
        </row>
        <row r="487">
          <cell r="A487" t="str">
            <v>07-03-a</v>
          </cell>
          <cell r="B487" t="str">
            <v>Pacca brick work in mud mortar other than building Upto 20 ft. height</v>
          </cell>
          <cell r="C487" t="str">
            <v>100 Cft</v>
          </cell>
          <cell r="D487">
            <v>5022</v>
          </cell>
          <cell r="E487">
            <v>19659.8</v>
          </cell>
          <cell r="F487" t="str">
            <v>m3</v>
          </cell>
          <cell r="G487">
            <v>1773.5</v>
          </cell>
          <cell r="H487">
            <v>6942.8</v>
          </cell>
        </row>
        <row r="488">
          <cell r="A488" t="str">
            <v>07-03-b</v>
          </cell>
          <cell r="B488" t="str">
            <v>Pacca brick work in mud mortar other than building Extra labour for each 5 ft. addl. height or part</v>
          </cell>
          <cell r="C488" t="str">
            <v>100 Cft</v>
          </cell>
          <cell r="D488">
            <v>899</v>
          </cell>
          <cell r="E488">
            <v>906.25</v>
          </cell>
          <cell r="F488" t="str">
            <v>m3</v>
          </cell>
          <cell r="G488">
            <v>317.48</v>
          </cell>
          <cell r="H488">
            <v>320.04000000000002</v>
          </cell>
        </row>
        <row r="489">
          <cell r="A489" t="str">
            <v>07-04-a-01</v>
          </cell>
          <cell r="B489" t="str">
            <v>Pacca brick work in foundation and plinth in Cement, sand mortar 1:2</v>
          </cell>
          <cell r="C489" t="str">
            <v>100 Cft</v>
          </cell>
          <cell r="D489">
            <v>4761.6000000000004</v>
          </cell>
          <cell r="E489">
            <v>24118.7</v>
          </cell>
          <cell r="F489" t="str">
            <v>m3</v>
          </cell>
          <cell r="G489">
            <v>1681.54</v>
          </cell>
          <cell r="H489">
            <v>8517.4500000000007</v>
          </cell>
        </row>
        <row r="490">
          <cell r="A490" t="str">
            <v>07-04-a-02</v>
          </cell>
          <cell r="B490" t="str">
            <v>Pacca brick work in foundation and plinth in Cement, sand mortar 1:3</v>
          </cell>
          <cell r="C490" t="str">
            <v>100 Cft</v>
          </cell>
          <cell r="D490">
            <v>4761.6000000000004</v>
          </cell>
          <cell r="E490">
            <v>22990.2</v>
          </cell>
          <cell r="F490" t="str">
            <v>m3</v>
          </cell>
          <cell r="G490">
            <v>1681.54</v>
          </cell>
          <cell r="H490">
            <v>8118.92</v>
          </cell>
        </row>
        <row r="491">
          <cell r="A491" t="str">
            <v>07-04-a-03</v>
          </cell>
          <cell r="B491" t="str">
            <v>Pacca brick work in foundation and plinth in Cement, sand mortar 1:4</v>
          </cell>
          <cell r="C491" t="str">
            <v>100 Cft</v>
          </cell>
          <cell r="D491">
            <v>4761.6000000000004</v>
          </cell>
          <cell r="E491">
            <v>22313.1</v>
          </cell>
          <cell r="F491" t="str">
            <v>m3</v>
          </cell>
          <cell r="G491">
            <v>1681.54</v>
          </cell>
          <cell r="H491">
            <v>7879.8</v>
          </cell>
        </row>
        <row r="492">
          <cell r="A492" t="str">
            <v>07-04-a-04</v>
          </cell>
          <cell r="B492" t="str">
            <v>Pacca brick work in foundation and plinth in Cement, sand mortar 1:5</v>
          </cell>
          <cell r="C492" t="str">
            <v>100 Cft</v>
          </cell>
          <cell r="D492">
            <v>4761.6000000000004</v>
          </cell>
          <cell r="E492">
            <v>21808.02</v>
          </cell>
          <cell r="F492" t="str">
            <v>m3</v>
          </cell>
          <cell r="G492">
            <v>1681.54</v>
          </cell>
          <cell r="H492">
            <v>7701.44</v>
          </cell>
        </row>
        <row r="493">
          <cell r="A493" t="str">
            <v>07-04-a-05</v>
          </cell>
          <cell r="B493" t="str">
            <v>Pacca brick work in foundation and plinth in Cement, sand mortar 1:6</v>
          </cell>
          <cell r="C493" t="str">
            <v>100 Cft</v>
          </cell>
          <cell r="D493">
            <v>4761.6000000000004</v>
          </cell>
          <cell r="E493">
            <v>21545.72</v>
          </cell>
          <cell r="F493" t="str">
            <v>m3</v>
          </cell>
          <cell r="G493">
            <v>1681.54</v>
          </cell>
          <cell r="H493">
            <v>7608.81</v>
          </cell>
        </row>
        <row r="494">
          <cell r="A494" t="str">
            <v>07-04-a-06</v>
          </cell>
          <cell r="B494" t="str">
            <v>Pacca brick work in foundation and plinth in Cement, sand  mortar 1:7</v>
          </cell>
          <cell r="C494" t="str">
            <v>100 Cft</v>
          </cell>
          <cell r="D494">
            <v>4761.6000000000004</v>
          </cell>
          <cell r="E494">
            <v>21304.16</v>
          </cell>
          <cell r="F494" t="str">
            <v>m3</v>
          </cell>
          <cell r="G494">
            <v>1681.54</v>
          </cell>
          <cell r="H494">
            <v>7523.5</v>
          </cell>
        </row>
        <row r="495">
          <cell r="A495" t="str">
            <v>07-04-a-07</v>
          </cell>
          <cell r="B495" t="str">
            <v>Pacca brick work in foundation and plinth in Cement, sand mortar 1:8</v>
          </cell>
          <cell r="C495" t="str">
            <v>100 Cft</v>
          </cell>
          <cell r="D495">
            <v>4761.6000000000004</v>
          </cell>
          <cell r="E495">
            <v>21105.47</v>
          </cell>
          <cell r="F495" t="str">
            <v>m3</v>
          </cell>
          <cell r="G495">
            <v>1681.54</v>
          </cell>
          <cell r="H495">
            <v>7453.33</v>
          </cell>
        </row>
        <row r="496">
          <cell r="A496" t="str">
            <v>07-04-b-01</v>
          </cell>
          <cell r="B496" t="str">
            <v>Pacca brick work in foundation and plinth in Lime, cement, sand mortar 1:1:6</v>
          </cell>
          <cell r="C496" t="str">
            <v>100 Cft</v>
          </cell>
          <cell r="D496">
            <v>4761.6000000000004</v>
          </cell>
          <cell r="E496">
            <v>22137.42</v>
          </cell>
          <cell r="F496" t="str">
            <v>m3</v>
          </cell>
          <cell r="G496">
            <v>1681.54</v>
          </cell>
          <cell r="H496">
            <v>7817.76</v>
          </cell>
        </row>
        <row r="497">
          <cell r="A497" t="str">
            <v>07-04-b-02</v>
          </cell>
          <cell r="B497" t="str">
            <v>Pacca brick work in foundation and plinth in Lime, cement, sand mortar 1:1:7</v>
          </cell>
          <cell r="C497" t="str">
            <v>100 Cft</v>
          </cell>
          <cell r="D497">
            <v>4761.6000000000004</v>
          </cell>
          <cell r="E497">
            <v>21860.21</v>
          </cell>
          <cell r="F497" t="str">
            <v>m3</v>
          </cell>
          <cell r="G497">
            <v>1681.54</v>
          </cell>
          <cell r="H497">
            <v>7719.87</v>
          </cell>
        </row>
        <row r="498">
          <cell r="A498" t="str">
            <v>07-04-b-03</v>
          </cell>
          <cell r="B498" t="str">
            <v>Pacca brick work in foundation and plinth in Lime, cement, sand mortar 1:1:8</v>
          </cell>
          <cell r="C498" t="str">
            <v>100 Cft</v>
          </cell>
          <cell r="D498">
            <v>6249.6</v>
          </cell>
          <cell r="E498">
            <v>23141.61</v>
          </cell>
          <cell r="F498" t="str">
            <v>m3</v>
          </cell>
          <cell r="G498">
            <v>2207.0300000000002</v>
          </cell>
          <cell r="H498">
            <v>8172.39</v>
          </cell>
        </row>
        <row r="499">
          <cell r="A499" t="str">
            <v>07-04-b-04</v>
          </cell>
          <cell r="B499" t="str">
            <v>Pacca brick work in foundation and plinth in Lime, cement, sand mortar 1:1:9</v>
          </cell>
          <cell r="C499" t="str">
            <v>100 Cft</v>
          </cell>
          <cell r="D499">
            <v>4761.6000000000004</v>
          </cell>
          <cell r="E499">
            <v>21455.68</v>
          </cell>
          <cell r="F499" t="str">
            <v>m3</v>
          </cell>
          <cell r="G499">
            <v>1681.54</v>
          </cell>
          <cell r="H499">
            <v>7577.01</v>
          </cell>
        </row>
        <row r="500">
          <cell r="A500" t="str">
            <v>07-04-b-05</v>
          </cell>
          <cell r="B500" t="str">
            <v>Pacca brick work in foundation and plinth in Lime, cement, sand mortar 1:1:10</v>
          </cell>
          <cell r="C500" t="str">
            <v>100 Cft</v>
          </cell>
          <cell r="D500">
            <v>4761.6000000000004</v>
          </cell>
          <cell r="E500">
            <v>21316.51</v>
          </cell>
          <cell r="F500" t="str">
            <v>m3</v>
          </cell>
          <cell r="G500">
            <v>1681.54</v>
          </cell>
          <cell r="H500">
            <v>7527.86</v>
          </cell>
        </row>
        <row r="501">
          <cell r="A501" t="str">
            <v>07-04-c</v>
          </cell>
          <cell r="B501" t="str">
            <v>Pacca brick work in foundation and plinth in Lime, sand mortar 1:2</v>
          </cell>
          <cell r="C501" t="str">
            <v>100 Cft</v>
          </cell>
          <cell r="D501">
            <v>4761.6000000000004</v>
          </cell>
          <cell r="E501">
            <v>21704.639999999999</v>
          </cell>
          <cell r="F501" t="str">
            <v>m3</v>
          </cell>
          <cell r="G501">
            <v>1681.54</v>
          </cell>
          <cell r="H501">
            <v>7664.93</v>
          </cell>
        </row>
        <row r="502">
          <cell r="A502" t="str">
            <v>07-04-c-01</v>
          </cell>
          <cell r="B502" t="str">
            <v>Pacca brick work in foundation and plinth in lime, sand, surkhi 1:1:1</v>
          </cell>
          <cell r="C502" t="str">
            <v>100 Cft</v>
          </cell>
          <cell r="D502">
            <v>4761.6000000000004</v>
          </cell>
          <cell r="E502">
            <v>21241.31</v>
          </cell>
          <cell r="F502" t="str">
            <v>m3</v>
          </cell>
          <cell r="G502">
            <v>1681.54</v>
          </cell>
          <cell r="H502">
            <v>7501.3</v>
          </cell>
        </row>
        <row r="503">
          <cell r="A503" t="str">
            <v>07-04-c-02</v>
          </cell>
          <cell r="B503" t="str">
            <v>Pacca brick work in foundation and plinth in lime, coarse cinder.</v>
          </cell>
          <cell r="C503" t="str">
            <v>100 Cft</v>
          </cell>
          <cell r="D503">
            <v>4761.6000000000004</v>
          </cell>
          <cell r="E503">
            <v>21925.63</v>
          </cell>
          <cell r="F503" t="str">
            <v>m3</v>
          </cell>
          <cell r="G503">
            <v>1681.54</v>
          </cell>
          <cell r="H503">
            <v>7742.97</v>
          </cell>
        </row>
        <row r="504">
          <cell r="A504" t="str">
            <v>07-04-c-03</v>
          </cell>
          <cell r="B504" t="str">
            <v>Pacca brick work in foundation and plinth in lime, surkhi mortar 2:3</v>
          </cell>
          <cell r="C504" t="str">
            <v>100 Cft</v>
          </cell>
          <cell r="D504">
            <v>4761.6000000000004</v>
          </cell>
          <cell r="E504">
            <v>21551.52</v>
          </cell>
          <cell r="F504" t="str">
            <v>m3</v>
          </cell>
          <cell r="G504">
            <v>1681.54</v>
          </cell>
          <cell r="H504">
            <v>7610.85</v>
          </cell>
        </row>
        <row r="505">
          <cell r="A505" t="str">
            <v>07-04-c-04</v>
          </cell>
          <cell r="B505" t="str">
            <v>Pacca brick work in foundation and plinth in lime, surkhi mortar 1:2</v>
          </cell>
          <cell r="C505" t="str">
            <v>100 Cft</v>
          </cell>
          <cell r="D505">
            <v>4761.6000000000004</v>
          </cell>
          <cell r="E505">
            <v>21099.81</v>
          </cell>
          <cell r="F505" t="str">
            <v>m3</v>
          </cell>
          <cell r="G505">
            <v>1681.54</v>
          </cell>
          <cell r="H505">
            <v>7451.33</v>
          </cell>
        </row>
        <row r="506">
          <cell r="A506" t="str">
            <v>07-04-c-05</v>
          </cell>
          <cell r="B506" t="str">
            <v>Pacca brick work in foundation and plinth in lime, surkhi mortar 1:3</v>
          </cell>
          <cell r="C506" t="str">
            <v>100 Cft</v>
          </cell>
          <cell r="D506">
            <v>4761.6000000000004</v>
          </cell>
          <cell r="E506">
            <v>20531.52</v>
          </cell>
          <cell r="F506" t="str">
            <v>m3</v>
          </cell>
          <cell r="G506">
            <v>1681.54</v>
          </cell>
          <cell r="H506">
            <v>7250.64</v>
          </cell>
        </row>
        <row r="507">
          <cell r="A507" t="str">
            <v>07-05-a-01</v>
          </cell>
          <cell r="B507" t="str">
            <v>Pacca brick work in ground floor Cement, sand mortar 1:2</v>
          </cell>
          <cell r="C507" t="str">
            <v>100 Cft</v>
          </cell>
          <cell r="D507">
            <v>6138</v>
          </cell>
          <cell r="E507">
            <v>25872.2</v>
          </cell>
          <cell r="F507" t="str">
            <v>m3</v>
          </cell>
          <cell r="G507">
            <v>2167.62</v>
          </cell>
          <cell r="H507">
            <v>9136.69</v>
          </cell>
        </row>
        <row r="508">
          <cell r="A508" t="str">
            <v>07-05-a-02</v>
          </cell>
          <cell r="B508" t="str">
            <v>Pacca brick work in ground floor Cement, sand mortar 1:3</v>
          </cell>
          <cell r="C508" t="str">
            <v>100 Cft</v>
          </cell>
          <cell r="D508">
            <v>6138</v>
          </cell>
          <cell r="E508">
            <v>24743.7</v>
          </cell>
          <cell r="F508" t="str">
            <v>m3</v>
          </cell>
          <cell r="G508">
            <v>2167.62</v>
          </cell>
          <cell r="H508">
            <v>8738.16</v>
          </cell>
        </row>
        <row r="509">
          <cell r="A509" t="str">
            <v>07-05-a-03</v>
          </cell>
          <cell r="B509" t="str">
            <v>Pacca brick work in ground floor Cement, sand mortar 1:4</v>
          </cell>
          <cell r="C509" t="str">
            <v>100 Cft</v>
          </cell>
          <cell r="D509">
            <v>6138</v>
          </cell>
          <cell r="E509">
            <v>24066.6</v>
          </cell>
          <cell r="F509" t="str">
            <v>m3</v>
          </cell>
          <cell r="G509">
            <v>2167.62</v>
          </cell>
          <cell r="H509">
            <v>8499.0499999999993</v>
          </cell>
        </row>
        <row r="510">
          <cell r="A510" t="str">
            <v>07-05-a-04</v>
          </cell>
          <cell r="B510" t="str">
            <v>Pacca brick work in ground floor Cement, sand mortar 1:5</v>
          </cell>
          <cell r="C510" t="str">
            <v>100 Cft</v>
          </cell>
          <cell r="D510">
            <v>6138</v>
          </cell>
          <cell r="E510">
            <v>23615.200000000001</v>
          </cell>
          <cell r="F510" t="str">
            <v>m3</v>
          </cell>
          <cell r="G510">
            <v>2167.62</v>
          </cell>
          <cell r="H510">
            <v>8339.64</v>
          </cell>
        </row>
        <row r="511">
          <cell r="A511" t="str">
            <v>07-05-a-05</v>
          </cell>
          <cell r="B511" t="str">
            <v>Pacca brick work in ground floor Cement, sand mortar 1:6</v>
          </cell>
          <cell r="C511" t="str">
            <v>100 Cft</v>
          </cell>
          <cell r="D511">
            <v>6138</v>
          </cell>
          <cell r="E511">
            <v>23299.22</v>
          </cell>
          <cell r="F511" t="str">
            <v>m3</v>
          </cell>
          <cell r="G511">
            <v>2167.62</v>
          </cell>
          <cell r="H511">
            <v>8228.0499999999993</v>
          </cell>
        </row>
        <row r="512">
          <cell r="A512" t="str">
            <v>07-05-a-06</v>
          </cell>
          <cell r="B512" t="str">
            <v>Pacca brick work in ground floor Cement, sand mortar 1:7</v>
          </cell>
          <cell r="C512" t="str">
            <v>100 Cft</v>
          </cell>
          <cell r="D512">
            <v>6138</v>
          </cell>
          <cell r="E512">
            <v>23057.66</v>
          </cell>
          <cell r="F512" t="str">
            <v>m3</v>
          </cell>
          <cell r="G512">
            <v>2167.62</v>
          </cell>
          <cell r="H512">
            <v>8142.74</v>
          </cell>
        </row>
        <row r="513">
          <cell r="A513" t="str">
            <v>07-05-a-07</v>
          </cell>
          <cell r="B513" t="str">
            <v>Pacca brick work in ground floor Cement, sand mortar 1:8</v>
          </cell>
          <cell r="C513" t="str">
            <v>100 Cft</v>
          </cell>
          <cell r="D513">
            <v>6138</v>
          </cell>
          <cell r="E513">
            <v>22858.97</v>
          </cell>
          <cell r="F513" t="str">
            <v>m3</v>
          </cell>
          <cell r="G513">
            <v>2167.62</v>
          </cell>
          <cell r="H513">
            <v>8072.58</v>
          </cell>
        </row>
        <row r="514">
          <cell r="A514" t="str">
            <v>07-05-b-01</v>
          </cell>
          <cell r="B514" t="str">
            <v>Pacca brick work in ground floor Lime, cement, sand mortar 1:1:6</v>
          </cell>
          <cell r="C514" t="str">
            <v>100 Cft</v>
          </cell>
          <cell r="D514">
            <v>6249.6</v>
          </cell>
          <cell r="E514">
            <v>24015.38</v>
          </cell>
          <cell r="F514" t="str">
            <v>m3</v>
          </cell>
          <cell r="G514">
            <v>2207.0300000000002</v>
          </cell>
          <cell r="H514">
            <v>8480.9599999999991</v>
          </cell>
        </row>
        <row r="515">
          <cell r="A515" t="str">
            <v>07-05-b-02</v>
          </cell>
          <cell r="B515" t="str">
            <v>Pacca brick work in ground floor Lime, cement, sand mortar 1:1:7</v>
          </cell>
          <cell r="C515" t="str">
            <v>100 Cft</v>
          </cell>
          <cell r="D515">
            <v>6249.6</v>
          </cell>
          <cell r="E515">
            <v>23726.21</v>
          </cell>
          <cell r="F515" t="str">
            <v>m3</v>
          </cell>
          <cell r="G515">
            <v>2207.0300000000002</v>
          </cell>
          <cell r="H515">
            <v>8378.84</v>
          </cell>
        </row>
        <row r="516">
          <cell r="A516" t="str">
            <v>07-05-b-03</v>
          </cell>
          <cell r="B516" t="str">
            <v>Pacca brick work in ground floor Lime, cement, sand mortar 1:1:8</v>
          </cell>
          <cell r="C516" t="str">
            <v>100 Cft</v>
          </cell>
          <cell r="D516">
            <v>6249.6</v>
          </cell>
          <cell r="E516">
            <v>23507.61</v>
          </cell>
          <cell r="F516" t="str">
            <v>m3</v>
          </cell>
          <cell r="G516">
            <v>2207.0300000000002</v>
          </cell>
          <cell r="H516">
            <v>8301.64</v>
          </cell>
        </row>
        <row r="517">
          <cell r="A517" t="str">
            <v>07-05-b-04</v>
          </cell>
          <cell r="B517" t="str">
            <v>Pacca brick work in ground floor Lime, cement, sand mortar 1:1:9</v>
          </cell>
          <cell r="C517" t="str">
            <v>100 Cft</v>
          </cell>
          <cell r="D517">
            <v>6249.6</v>
          </cell>
          <cell r="E517">
            <v>23321.68</v>
          </cell>
          <cell r="F517" t="str">
            <v>m3</v>
          </cell>
          <cell r="G517">
            <v>2207.0300000000002</v>
          </cell>
          <cell r="H517">
            <v>8235.98</v>
          </cell>
        </row>
        <row r="518">
          <cell r="A518" t="str">
            <v>07-05-b-05</v>
          </cell>
          <cell r="B518" t="str">
            <v>Pacca brick work in ground floor Lime, cement, sand mortar 1:1:10</v>
          </cell>
          <cell r="C518" t="str">
            <v>100 Cft</v>
          </cell>
          <cell r="D518">
            <v>6249.6</v>
          </cell>
          <cell r="E518">
            <v>23182.51</v>
          </cell>
          <cell r="F518" t="str">
            <v>m3</v>
          </cell>
          <cell r="G518">
            <v>2207.0300000000002</v>
          </cell>
          <cell r="H518">
            <v>8186.83</v>
          </cell>
        </row>
        <row r="519">
          <cell r="A519" t="str">
            <v>07-05-c</v>
          </cell>
          <cell r="B519" t="str">
            <v>Pacca brick work in ground floor Lime, sand mortar 1:2</v>
          </cell>
          <cell r="C519" t="str">
            <v>100 Cft</v>
          </cell>
          <cell r="D519">
            <v>6249.6</v>
          </cell>
          <cell r="E519">
            <v>23570.639999999999</v>
          </cell>
          <cell r="F519" t="str">
            <v>m3</v>
          </cell>
          <cell r="G519">
            <v>2207.0300000000002</v>
          </cell>
          <cell r="H519">
            <v>8323.9</v>
          </cell>
        </row>
        <row r="520">
          <cell r="A520" t="str">
            <v>07-05-c-01</v>
          </cell>
          <cell r="B520" t="str">
            <v>Pacca brick work in foundation and plinth in lime, sand, surkhi 1:1:1.</v>
          </cell>
          <cell r="C520" t="str">
            <v>100 Cft</v>
          </cell>
          <cell r="D520">
            <v>6249.6</v>
          </cell>
          <cell r="E520">
            <v>22741.31</v>
          </cell>
          <cell r="F520" t="str">
            <v>m3</v>
          </cell>
          <cell r="G520">
            <v>2207.0300000000002</v>
          </cell>
          <cell r="H520">
            <v>8031.03</v>
          </cell>
        </row>
        <row r="521">
          <cell r="A521" t="str">
            <v>07-05-c-02</v>
          </cell>
          <cell r="B521" t="str">
            <v>Pacca brick work in Ground floor lime, coarse cinder.</v>
          </cell>
          <cell r="C521" t="str">
            <v>100 Cft</v>
          </cell>
          <cell r="D521">
            <v>6249.6</v>
          </cell>
          <cell r="E521">
            <v>23425.63</v>
          </cell>
          <cell r="F521" t="str">
            <v>m3</v>
          </cell>
          <cell r="G521">
            <v>2207.0300000000002</v>
          </cell>
          <cell r="H521">
            <v>8272.69</v>
          </cell>
        </row>
        <row r="522">
          <cell r="A522" t="str">
            <v>07-05-c-03</v>
          </cell>
          <cell r="B522" t="str">
            <v>Pacca brick work in Ground floor lime, surkhi mortar 2:3</v>
          </cell>
          <cell r="C522" t="str">
            <v>100 Cft</v>
          </cell>
          <cell r="D522">
            <v>6249.6</v>
          </cell>
          <cell r="E522">
            <v>23051.52</v>
          </cell>
          <cell r="F522" t="str">
            <v>m3</v>
          </cell>
          <cell r="G522">
            <v>2207.0300000000002</v>
          </cell>
          <cell r="H522">
            <v>8140.58</v>
          </cell>
        </row>
        <row r="523">
          <cell r="A523" t="str">
            <v>07-05-c-04</v>
          </cell>
          <cell r="B523" t="str">
            <v>Pacca brick work in Ground floor lime, surkhi mortar 1:2</v>
          </cell>
          <cell r="C523" t="str">
            <v>100 Cft</v>
          </cell>
          <cell r="D523">
            <v>6249.6</v>
          </cell>
          <cell r="E523">
            <v>22599.81</v>
          </cell>
          <cell r="F523" t="str">
            <v>m3</v>
          </cell>
          <cell r="G523">
            <v>2207.0300000000002</v>
          </cell>
          <cell r="H523">
            <v>7981.06</v>
          </cell>
        </row>
        <row r="524">
          <cell r="A524" t="str">
            <v>07-05-c-05</v>
          </cell>
          <cell r="B524" t="str">
            <v>Pacca brick work in Ground floor lime, surkhi mortar 1:3</v>
          </cell>
          <cell r="C524" t="str">
            <v>100 Cft</v>
          </cell>
          <cell r="D524">
            <v>6249.6</v>
          </cell>
          <cell r="E524">
            <v>22031.52</v>
          </cell>
          <cell r="F524" t="str">
            <v>m3</v>
          </cell>
          <cell r="G524">
            <v>2207.0300000000002</v>
          </cell>
          <cell r="H524">
            <v>7780.37</v>
          </cell>
        </row>
        <row r="525">
          <cell r="A525" t="str">
            <v>07-06-a</v>
          </cell>
          <cell r="B525" t="str">
            <v>Add extra labour on item No.07-05 for brick work in First floor</v>
          </cell>
          <cell r="C525" t="str">
            <v>100 Cft</v>
          </cell>
          <cell r="D525">
            <v>899</v>
          </cell>
          <cell r="E525">
            <v>1272.25</v>
          </cell>
          <cell r="F525" t="str">
            <v>m3</v>
          </cell>
          <cell r="G525">
            <v>317.48</v>
          </cell>
          <cell r="H525">
            <v>449.29</v>
          </cell>
        </row>
        <row r="526">
          <cell r="A526" t="str">
            <v>07-06-b</v>
          </cell>
          <cell r="B526" t="str">
            <v>Add extra labour on item No.07-05 for brick work in in Second floor</v>
          </cell>
          <cell r="C526" t="str">
            <v>100 Cft</v>
          </cell>
          <cell r="D526">
            <v>2077</v>
          </cell>
          <cell r="E526">
            <v>2459.75</v>
          </cell>
          <cell r="F526" t="str">
            <v>m3</v>
          </cell>
          <cell r="G526">
            <v>733.49</v>
          </cell>
          <cell r="H526">
            <v>868.65</v>
          </cell>
        </row>
        <row r="527">
          <cell r="A527" t="str">
            <v>07-06-c</v>
          </cell>
          <cell r="B527" t="str">
            <v>Add extra labour on item No.07-05 for brick work in Third floor</v>
          </cell>
          <cell r="C527" t="str">
            <v>100 Cft</v>
          </cell>
          <cell r="D527">
            <v>3255</v>
          </cell>
          <cell r="E527">
            <v>3647.25</v>
          </cell>
          <cell r="F527" t="str">
            <v>m3</v>
          </cell>
          <cell r="G527">
            <v>1149.49</v>
          </cell>
          <cell r="H527">
            <v>1288.02</v>
          </cell>
        </row>
        <row r="528">
          <cell r="A528" t="str">
            <v>07-06-d</v>
          </cell>
          <cell r="B528" t="str">
            <v>Add extra labour on item No.07-05 for brick work in in Fourth &amp; subsequent floors.</v>
          </cell>
          <cell r="C528" t="str">
            <v>100 Cft</v>
          </cell>
          <cell r="D528">
            <v>5301</v>
          </cell>
          <cell r="E528">
            <v>5709.75</v>
          </cell>
          <cell r="F528" t="str">
            <v>m3</v>
          </cell>
          <cell r="G528">
            <v>1872.03</v>
          </cell>
          <cell r="H528">
            <v>2016.38</v>
          </cell>
        </row>
        <row r="529">
          <cell r="A529" t="str">
            <v>07-07-a-01</v>
          </cell>
          <cell r="B529" t="str">
            <v>Pacca brick work other than building upto 10 ft. height : Cement, sand mortar 1:2</v>
          </cell>
          <cell r="C529" t="str">
            <v>100 Cft</v>
          </cell>
          <cell r="D529">
            <v>5580</v>
          </cell>
          <cell r="E529">
            <v>25309.7</v>
          </cell>
          <cell r="F529" t="str">
            <v>m3</v>
          </cell>
          <cell r="G529">
            <v>1970.56</v>
          </cell>
          <cell r="H529">
            <v>8938.0400000000009</v>
          </cell>
        </row>
        <row r="530">
          <cell r="A530" t="str">
            <v>07-07-a-02</v>
          </cell>
          <cell r="B530" t="str">
            <v>Pacca brick work other than building upto 10 ft. height : Cement, sand mortar 1:3</v>
          </cell>
          <cell r="C530" t="str">
            <v>100 Cft</v>
          </cell>
          <cell r="D530">
            <v>5890</v>
          </cell>
          <cell r="E530">
            <v>24493.7</v>
          </cell>
          <cell r="F530" t="str">
            <v>m3</v>
          </cell>
          <cell r="G530">
            <v>2080.04</v>
          </cell>
          <cell r="H530">
            <v>8649.8799999999992</v>
          </cell>
        </row>
        <row r="531">
          <cell r="A531" t="str">
            <v>07-07-a-03</v>
          </cell>
          <cell r="B531" t="str">
            <v>Pacca brick work other than building upto 10 ft. height : Cement, sand mortar 1:4</v>
          </cell>
          <cell r="C531" t="str">
            <v>100 Cft</v>
          </cell>
          <cell r="D531">
            <v>5580</v>
          </cell>
          <cell r="E531">
            <v>23504.1</v>
          </cell>
          <cell r="F531" t="str">
            <v>m3</v>
          </cell>
          <cell r="G531">
            <v>1970.56</v>
          </cell>
          <cell r="H531">
            <v>8300.4</v>
          </cell>
        </row>
        <row r="532">
          <cell r="A532" t="str">
            <v>07-07-a-04</v>
          </cell>
          <cell r="B532" t="str">
            <v>Pacca brick work other than building upto 10 ft. height : Cement, sand mortar 1:5</v>
          </cell>
          <cell r="C532" t="str">
            <v>100 Cft</v>
          </cell>
          <cell r="D532">
            <v>5580</v>
          </cell>
          <cell r="E532">
            <v>23052.7</v>
          </cell>
          <cell r="F532" t="str">
            <v>m3</v>
          </cell>
          <cell r="G532">
            <v>1970.56</v>
          </cell>
          <cell r="H532">
            <v>8140.99</v>
          </cell>
        </row>
        <row r="533">
          <cell r="A533" t="str">
            <v>07-07-a-05</v>
          </cell>
          <cell r="B533" t="str">
            <v>Pacca brick work other than building upto 10 ft. height : Cement, sand mortar 1:6</v>
          </cell>
          <cell r="C533" t="str">
            <v>100 Cft</v>
          </cell>
          <cell r="D533">
            <v>5580</v>
          </cell>
          <cell r="E533">
            <v>22736.720000000001</v>
          </cell>
          <cell r="F533" t="str">
            <v>m3</v>
          </cell>
          <cell r="G533">
            <v>1970.56</v>
          </cell>
          <cell r="H533">
            <v>8029.4</v>
          </cell>
        </row>
        <row r="534">
          <cell r="A534" t="str">
            <v>07-07-a-06</v>
          </cell>
          <cell r="B534" t="str">
            <v>Pacca brick work other than building upto 10 ft. height : Cement, sand mortar 1:7</v>
          </cell>
          <cell r="C534" t="str">
            <v>100 Cft</v>
          </cell>
          <cell r="D534">
            <v>5580</v>
          </cell>
          <cell r="E534">
            <v>22495.16</v>
          </cell>
          <cell r="F534" t="str">
            <v>m3</v>
          </cell>
          <cell r="G534">
            <v>1970.56</v>
          </cell>
          <cell r="H534">
            <v>7944.1</v>
          </cell>
        </row>
        <row r="535">
          <cell r="A535" t="str">
            <v>07-07-a-07</v>
          </cell>
          <cell r="B535" t="str">
            <v>Pacca brick work other than building upto 10 ft. height : Cement, sand mortar 1:8</v>
          </cell>
          <cell r="C535" t="str">
            <v>100 Cft</v>
          </cell>
          <cell r="D535">
            <v>5580</v>
          </cell>
          <cell r="E535">
            <v>22296.47</v>
          </cell>
          <cell r="F535" t="str">
            <v>m3</v>
          </cell>
          <cell r="G535">
            <v>1970.56</v>
          </cell>
          <cell r="H535">
            <v>7873.93</v>
          </cell>
        </row>
        <row r="536">
          <cell r="A536" t="str">
            <v>07-07-b-01</v>
          </cell>
          <cell r="B536" t="str">
            <v>Pacca brick work other than building upto 10 ft. height : Lime, cement, sand mortar 1:1:6</v>
          </cell>
          <cell r="C536" t="str">
            <v>100 Cft</v>
          </cell>
          <cell r="D536">
            <v>5580</v>
          </cell>
          <cell r="E536">
            <v>23328.42</v>
          </cell>
          <cell r="F536" t="str">
            <v>m3</v>
          </cell>
          <cell r="G536">
            <v>1970.56</v>
          </cell>
          <cell r="H536">
            <v>8238.36</v>
          </cell>
        </row>
        <row r="537">
          <cell r="A537" t="str">
            <v>07-07-b-02</v>
          </cell>
          <cell r="B537" t="str">
            <v>Pacca brick work other than building upto 10 ft. height : Lime, cement, sand mortar 1:1:7</v>
          </cell>
          <cell r="C537" t="str">
            <v>100 Cft</v>
          </cell>
          <cell r="D537">
            <v>5580</v>
          </cell>
          <cell r="E537">
            <v>23052.29</v>
          </cell>
          <cell r="F537" t="str">
            <v>m3</v>
          </cell>
          <cell r="G537">
            <v>1970.56</v>
          </cell>
          <cell r="H537">
            <v>8140.85</v>
          </cell>
        </row>
        <row r="538">
          <cell r="A538" t="str">
            <v>07-07-b-03</v>
          </cell>
          <cell r="B538" t="str">
            <v>Pacca brick work other than building upto 10 ft. height : Lime, cement, sand mortar 1:1:8</v>
          </cell>
          <cell r="C538" t="str">
            <v>100 Cft</v>
          </cell>
          <cell r="D538">
            <v>5580</v>
          </cell>
          <cell r="E538">
            <v>22832.61</v>
          </cell>
          <cell r="F538" t="str">
            <v>m3</v>
          </cell>
          <cell r="G538">
            <v>1970.56</v>
          </cell>
          <cell r="H538">
            <v>8063.27</v>
          </cell>
        </row>
        <row r="539">
          <cell r="A539" t="str">
            <v>07-07-b-04</v>
          </cell>
          <cell r="B539" t="str">
            <v>Pacca brick work other than building upto 10 ft. height : Lime, cement, sand mortar 1:1:9</v>
          </cell>
          <cell r="C539" t="str">
            <v>100 Cft</v>
          </cell>
          <cell r="D539">
            <v>5580</v>
          </cell>
          <cell r="E539">
            <v>22646.68</v>
          </cell>
          <cell r="F539" t="str">
            <v>m3</v>
          </cell>
          <cell r="G539">
            <v>1970.56</v>
          </cell>
          <cell r="H539">
            <v>7997.61</v>
          </cell>
        </row>
        <row r="540">
          <cell r="A540" t="str">
            <v>07-07-b-05</v>
          </cell>
          <cell r="B540" t="str">
            <v>Pacca brick work other than building upto 10 ft. height : Lime, cement, sand mortar 1:1:10</v>
          </cell>
          <cell r="C540" t="str">
            <v>100 Cft</v>
          </cell>
          <cell r="D540">
            <v>5580</v>
          </cell>
          <cell r="E540">
            <v>22507.51</v>
          </cell>
          <cell r="F540" t="str">
            <v>m3</v>
          </cell>
          <cell r="G540">
            <v>1970.56</v>
          </cell>
          <cell r="H540">
            <v>7948.46</v>
          </cell>
        </row>
        <row r="541">
          <cell r="A541" t="str">
            <v>07-07-c</v>
          </cell>
          <cell r="B541" t="str">
            <v>Pacca brick work other than building upto 10 ft. height : Lime, sand mortar 1:2</v>
          </cell>
          <cell r="C541" t="str">
            <v>100 Cft</v>
          </cell>
          <cell r="D541">
            <v>5580</v>
          </cell>
          <cell r="E541">
            <v>22895.64</v>
          </cell>
          <cell r="F541" t="str">
            <v>m3</v>
          </cell>
          <cell r="G541">
            <v>1970.56</v>
          </cell>
          <cell r="H541">
            <v>8085.53</v>
          </cell>
        </row>
        <row r="542">
          <cell r="A542" t="str">
            <v>07-07-c-01</v>
          </cell>
          <cell r="B542" t="str">
            <v>Pacca brick work in other than building upto 10 ft height in lime, sand, surkhi 1:1:1</v>
          </cell>
          <cell r="C542" t="str">
            <v>100 Cft</v>
          </cell>
          <cell r="D542">
            <v>8370</v>
          </cell>
          <cell r="E542">
            <v>25244.82</v>
          </cell>
          <cell r="F542" t="str">
            <v>m3</v>
          </cell>
          <cell r="G542">
            <v>2955.84</v>
          </cell>
          <cell r="H542">
            <v>8915.1299999999992</v>
          </cell>
        </row>
        <row r="543">
          <cell r="A543" t="str">
            <v>07-07-c-02</v>
          </cell>
          <cell r="B543" t="str">
            <v>Pacca brick work in other than building upto 10 ft height in lime, coarse cinder 1:1</v>
          </cell>
          <cell r="C543" t="str">
            <v>100 Cft</v>
          </cell>
          <cell r="D543">
            <v>5580</v>
          </cell>
          <cell r="E543">
            <v>23116.63</v>
          </cell>
          <cell r="F543" t="str">
            <v>m3</v>
          </cell>
          <cell r="G543">
            <v>1970.56</v>
          </cell>
          <cell r="H543">
            <v>8163.57</v>
          </cell>
        </row>
        <row r="544">
          <cell r="A544" t="str">
            <v>07-07-c-03</v>
          </cell>
          <cell r="B544" t="str">
            <v>Pacca brick work in other than building upto 10 ft height in lime, surkhi mortar 2:3</v>
          </cell>
          <cell r="C544" t="str">
            <v>100 Cft</v>
          </cell>
          <cell r="D544">
            <v>5580</v>
          </cell>
          <cell r="E544">
            <v>22742.52</v>
          </cell>
          <cell r="F544" t="str">
            <v>m3</v>
          </cell>
          <cell r="G544">
            <v>1970.56</v>
          </cell>
          <cell r="H544">
            <v>8031.45</v>
          </cell>
        </row>
        <row r="545">
          <cell r="A545" t="str">
            <v>07-07-c-04</v>
          </cell>
          <cell r="B545" t="str">
            <v>Pacca brick work in other than building upto 10 ft height in lime, surkhi mortar 1:2</v>
          </cell>
          <cell r="C545" t="str">
            <v>100 Cft</v>
          </cell>
          <cell r="D545">
            <v>4650</v>
          </cell>
          <cell r="E545">
            <v>21353.31</v>
          </cell>
          <cell r="F545" t="str">
            <v>m3</v>
          </cell>
          <cell r="G545">
            <v>1642.13</v>
          </cell>
          <cell r="H545">
            <v>7540.86</v>
          </cell>
        </row>
        <row r="546">
          <cell r="A546" t="str">
            <v>07-07-c-05</v>
          </cell>
          <cell r="B546" t="str">
            <v>Pacca brick work in other than building upto 10 ft height in lime, surkhi mortar 1:3</v>
          </cell>
          <cell r="C546" t="str">
            <v>100 Cft</v>
          </cell>
          <cell r="D546">
            <v>6249.6</v>
          </cell>
          <cell r="E546">
            <v>22397.52</v>
          </cell>
          <cell r="F546" t="str">
            <v>m3</v>
          </cell>
          <cell r="G546">
            <v>2207.0300000000002</v>
          </cell>
          <cell r="H546">
            <v>7909.62</v>
          </cell>
        </row>
        <row r="547">
          <cell r="A547" t="str">
            <v>07-08</v>
          </cell>
          <cell r="B547" t="str">
            <v>Add extra labour on item No. 07-07 for every 10 ft. additional height, or part thereof</v>
          </cell>
          <cell r="C547" t="str">
            <v>100 Cft</v>
          </cell>
          <cell r="D547">
            <v>899</v>
          </cell>
          <cell r="E547">
            <v>979.45</v>
          </cell>
          <cell r="F547" t="str">
            <v>m3</v>
          </cell>
          <cell r="G547">
            <v>317.48</v>
          </cell>
          <cell r="H547">
            <v>345.89</v>
          </cell>
        </row>
        <row r="548">
          <cell r="A548" t="str">
            <v>07-09</v>
          </cell>
          <cell r="B548" t="str">
            <v>Extra labour for arch work in brick masonry, including labour for centring and decentring</v>
          </cell>
          <cell r="C548" t="str">
            <v>100 Cft</v>
          </cell>
          <cell r="D548">
            <v>2356</v>
          </cell>
          <cell r="E548">
            <v>2558</v>
          </cell>
          <cell r="F548" t="str">
            <v>m3</v>
          </cell>
          <cell r="G548">
            <v>832.01</v>
          </cell>
          <cell r="H548">
            <v>903.35</v>
          </cell>
        </row>
        <row r="549">
          <cell r="A549" t="str">
            <v>07-10</v>
          </cell>
          <cell r="B549" t="str">
            <v>Extra for pacca brick work in steining of wells or any other circular masonry.</v>
          </cell>
          <cell r="C549" t="str">
            <v>100 Cft</v>
          </cell>
          <cell r="D549">
            <v>1395</v>
          </cell>
          <cell r="E549">
            <v>2132.15</v>
          </cell>
          <cell r="F549" t="str">
            <v>m3</v>
          </cell>
          <cell r="G549">
            <v>492.64</v>
          </cell>
          <cell r="H549">
            <v>752.96</v>
          </cell>
        </row>
        <row r="550">
          <cell r="A550" t="str">
            <v>07-11</v>
          </cell>
          <cell r="B550" t="str">
            <v>Extra labour for profile &amp; flared walls</v>
          </cell>
          <cell r="C550" t="str">
            <v>100 Cft</v>
          </cell>
          <cell r="D550">
            <v>1736</v>
          </cell>
          <cell r="E550">
            <v>1750</v>
          </cell>
          <cell r="F550" t="str">
            <v>m3</v>
          </cell>
          <cell r="G550">
            <v>613.05999999999995</v>
          </cell>
          <cell r="H550">
            <v>618.01</v>
          </cell>
        </row>
        <row r="551">
          <cell r="A551" t="str">
            <v>07-12-a</v>
          </cell>
          <cell r="B551" t="str">
            <v>Extra labour for pacca brick work in pier/abutment From 10 ft.to 20 ft. height.</v>
          </cell>
          <cell r="C551" t="str">
            <v>100 Cft</v>
          </cell>
          <cell r="D551">
            <v>1178</v>
          </cell>
          <cell r="E551">
            <v>1187.5</v>
          </cell>
          <cell r="F551" t="str">
            <v>m3</v>
          </cell>
          <cell r="G551">
            <v>416.01</v>
          </cell>
          <cell r="H551">
            <v>419.36</v>
          </cell>
        </row>
        <row r="552">
          <cell r="A552" t="str">
            <v>07-12-b</v>
          </cell>
          <cell r="B552" t="str">
            <v>Extra labour for pacca brick work in pier/abutment Exceeding 20 ft height.</v>
          </cell>
          <cell r="C552" t="str">
            <v>100 Cft</v>
          </cell>
          <cell r="D552">
            <v>2046</v>
          </cell>
          <cell r="E552">
            <v>2062.5</v>
          </cell>
          <cell r="F552" t="str">
            <v>m3</v>
          </cell>
          <cell r="G552">
            <v>722.54</v>
          </cell>
          <cell r="H552">
            <v>728.37</v>
          </cell>
        </row>
        <row r="553">
          <cell r="A553" t="str">
            <v>07-13</v>
          </cell>
          <cell r="B553" t="str">
            <v>Extra for face work (half brick thick) using special bricks instead of first class bricks.</v>
          </cell>
          <cell r="C553" t="str">
            <v>100 Sft</v>
          </cell>
          <cell r="D553">
            <v>1178</v>
          </cell>
          <cell r="E553">
            <v>1187.5</v>
          </cell>
          <cell r="F553" t="str">
            <v>m2</v>
          </cell>
          <cell r="G553">
            <v>126.75</v>
          </cell>
          <cell r="H553">
            <v>127.78</v>
          </cell>
        </row>
        <row r="554">
          <cell r="A554" t="str">
            <v>07-14</v>
          </cell>
          <cell r="B554" t="str">
            <v>Reinforced brick work in lintel of openings, laid in 1:3 cement mortar complete</v>
          </cell>
          <cell r="C554" t="str">
            <v>100 Cft</v>
          </cell>
          <cell r="D554">
            <v>15341.28</v>
          </cell>
          <cell r="E554">
            <v>34392.57</v>
          </cell>
          <cell r="F554" t="str">
            <v>m3</v>
          </cell>
          <cell r="G554">
            <v>5417.73</v>
          </cell>
          <cell r="H554">
            <v>12145.63</v>
          </cell>
        </row>
        <row r="555">
          <cell r="A555" t="str">
            <v>07-15-a</v>
          </cell>
          <cell r="B555" t="str">
            <v>Extra for dressing or chamfering bricks for Special architectural bricks</v>
          </cell>
          <cell r="C555" t="str">
            <v>100 No</v>
          </cell>
          <cell r="D555">
            <v>3658</v>
          </cell>
          <cell r="E555">
            <v>3687.5</v>
          </cell>
          <cell r="F555" t="str">
            <v>100 No.</v>
          </cell>
          <cell r="G555">
            <v>3658</v>
          </cell>
          <cell r="H555">
            <v>3687.5</v>
          </cell>
        </row>
        <row r="556">
          <cell r="A556" t="str">
            <v>07-15-b</v>
          </cell>
          <cell r="B556" t="str">
            <v>Extra for dressing or chamfering bricks for all other purposes.</v>
          </cell>
          <cell r="C556" t="str">
            <v>100 No</v>
          </cell>
          <cell r="D556">
            <v>2542</v>
          </cell>
          <cell r="E556">
            <v>2562.5</v>
          </cell>
          <cell r="F556" t="str">
            <v>100 No.</v>
          </cell>
          <cell r="G556">
            <v>2542</v>
          </cell>
          <cell r="H556">
            <v>2562.5</v>
          </cell>
        </row>
        <row r="557">
          <cell r="A557" t="str">
            <v>07-16-a</v>
          </cell>
          <cell r="B557" t="str">
            <v>Perf. pacca brick wall 1/2 brick thick in ground floor : Mud mortar</v>
          </cell>
          <cell r="C557" t="str">
            <v>100 Sft</v>
          </cell>
          <cell r="D557">
            <v>2393.1999999999998</v>
          </cell>
          <cell r="E557">
            <v>6067.01</v>
          </cell>
          <cell r="F557" t="str">
            <v>m2</v>
          </cell>
          <cell r="G557">
            <v>257.51</v>
          </cell>
          <cell r="H557">
            <v>652.80999999999995</v>
          </cell>
        </row>
        <row r="558">
          <cell r="A558" t="str">
            <v>07-16-b-01</v>
          </cell>
          <cell r="B558" t="str">
            <v>Perf. pacca brick wall 1/2 brick thick in ground floor : Cement, sand mortar 1:2</v>
          </cell>
          <cell r="C558" t="str">
            <v>100 Sft</v>
          </cell>
          <cell r="D558">
            <v>3131</v>
          </cell>
          <cell r="E558">
            <v>8357.11</v>
          </cell>
          <cell r="F558" t="str">
            <v>m2</v>
          </cell>
          <cell r="G558">
            <v>336.9</v>
          </cell>
          <cell r="H558">
            <v>899.23</v>
          </cell>
        </row>
        <row r="559">
          <cell r="A559" t="str">
            <v>07-16-b-02</v>
          </cell>
          <cell r="B559" t="str">
            <v>Perf. pacca brick wall 1/2 brick thick in ground floor : Cement, sand mortar 1:3</v>
          </cell>
          <cell r="C559" t="str">
            <v>100 Sft</v>
          </cell>
          <cell r="D559">
            <v>3131</v>
          </cell>
          <cell r="E559">
            <v>8074.31</v>
          </cell>
          <cell r="F559" t="str">
            <v>m2</v>
          </cell>
          <cell r="G559">
            <v>336.9</v>
          </cell>
          <cell r="H559">
            <v>868.8</v>
          </cell>
        </row>
        <row r="560">
          <cell r="A560" t="str">
            <v>07-16-b-03</v>
          </cell>
          <cell r="B560" t="str">
            <v>Perf. pacca brick wall 1/2 brick thick in ground floor : Cement, sand mortar 1:4</v>
          </cell>
          <cell r="C560" t="str">
            <v>100 Sft</v>
          </cell>
          <cell r="D560">
            <v>3131</v>
          </cell>
          <cell r="E560">
            <v>7905.71</v>
          </cell>
          <cell r="F560" t="str">
            <v>m2</v>
          </cell>
          <cell r="G560">
            <v>336.9</v>
          </cell>
          <cell r="H560">
            <v>850.65</v>
          </cell>
        </row>
        <row r="561">
          <cell r="A561" t="str">
            <v>07-16-b-04</v>
          </cell>
          <cell r="B561" t="str">
            <v>Perf. pacca brick wall 1/2 brick thick in ground floor : Cement, sand mortar 1:5</v>
          </cell>
          <cell r="C561" t="str">
            <v>100 Sft</v>
          </cell>
          <cell r="D561">
            <v>3131</v>
          </cell>
          <cell r="E561">
            <v>7792.86</v>
          </cell>
          <cell r="F561" t="str">
            <v>m2</v>
          </cell>
          <cell r="G561">
            <v>336.9</v>
          </cell>
          <cell r="H561">
            <v>838.51</v>
          </cell>
        </row>
        <row r="562">
          <cell r="A562" t="str">
            <v>07-16-b-05</v>
          </cell>
          <cell r="B562" t="str">
            <v>Perf. pacca brick wall 1/2 brick thick in ground floor : Cement, sand mortar 1:6</v>
          </cell>
          <cell r="C562" t="str">
            <v>100 Sft</v>
          </cell>
          <cell r="D562">
            <v>3131</v>
          </cell>
          <cell r="E562">
            <v>7713.19</v>
          </cell>
          <cell r="F562" t="str">
            <v>m2</v>
          </cell>
          <cell r="G562">
            <v>336.9</v>
          </cell>
          <cell r="H562">
            <v>829.94</v>
          </cell>
        </row>
        <row r="563">
          <cell r="A563" t="str">
            <v>07-16-b-06</v>
          </cell>
          <cell r="B563" t="str">
            <v>Perf. pacca brick wall 1/2 brick thick in ground floor : Cement, sand mortar 1:7</v>
          </cell>
          <cell r="C563" t="str">
            <v>100 Sft</v>
          </cell>
          <cell r="D563">
            <v>3131</v>
          </cell>
          <cell r="E563">
            <v>7654.15</v>
          </cell>
          <cell r="F563" t="str">
            <v>m2</v>
          </cell>
          <cell r="G563">
            <v>336.9</v>
          </cell>
          <cell r="H563">
            <v>823.59</v>
          </cell>
        </row>
        <row r="564">
          <cell r="A564" t="str">
            <v>07-16-b-07</v>
          </cell>
          <cell r="B564" t="str">
            <v>Perf. pacca brick wall 1/2 brick thick in ground floor : Cement, sand mortar 1:8</v>
          </cell>
          <cell r="C564" t="str">
            <v>100 Sft</v>
          </cell>
          <cell r="D564">
            <v>3131.62</v>
          </cell>
          <cell r="E564">
            <v>7607.48</v>
          </cell>
          <cell r="F564" t="str">
            <v>m2</v>
          </cell>
          <cell r="G564">
            <v>336.96</v>
          </cell>
          <cell r="H564">
            <v>818.57</v>
          </cell>
        </row>
        <row r="565">
          <cell r="A565" t="str">
            <v>07-16-c-01</v>
          </cell>
          <cell r="B565" t="str">
            <v>Perf. pacca brick wall 1/2 brick thick in ground floor : Lime, cement, sand mortar 1:1:6</v>
          </cell>
          <cell r="C565" t="str">
            <v>100 Sft</v>
          </cell>
          <cell r="D565">
            <v>3131</v>
          </cell>
          <cell r="E565">
            <v>7861.79</v>
          </cell>
          <cell r="F565" t="str">
            <v>m2</v>
          </cell>
          <cell r="G565">
            <v>336.9</v>
          </cell>
          <cell r="H565">
            <v>845.93</v>
          </cell>
        </row>
        <row r="566">
          <cell r="A566" t="str">
            <v>07-16-c-02</v>
          </cell>
          <cell r="B566" t="str">
            <v>Perf. pacca brick wall 1/2 brick thick in ground floor : Lime, cement, sand mortar 1:1:7</v>
          </cell>
          <cell r="C566" t="str">
            <v>100 Sft</v>
          </cell>
          <cell r="D566">
            <v>3131</v>
          </cell>
          <cell r="E566">
            <v>7801.72</v>
          </cell>
          <cell r="F566" t="str">
            <v>m2</v>
          </cell>
          <cell r="G566">
            <v>336.9</v>
          </cell>
          <cell r="H566">
            <v>839.46</v>
          </cell>
        </row>
        <row r="567">
          <cell r="A567" t="str">
            <v>07-16-c-03</v>
          </cell>
          <cell r="B567" t="str">
            <v xml:space="preserve">Perf. pacca brick wall 1/2 brick thick in ground floor :  Lime, cement, sand mortar 1:1:8 </v>
          </cell>
          <cell r="C567" t="str">
            <v>100 Sft</v>
          </cell>
          <cell r="D567">
            <v>3131</v>
          </cell>
          <cell r="E567">
            <v>7742.72</v>
          </cell>
          <cell r="F567" t="str">
            <v>m2</v>
          </cell>
          <cell r="G567">
            <v>336.9</v>
          </cell>
          <cell r="H567">
            <v>833.12</v>
          </cell>
        </row>
        <row r="568">
          <cell r="A568" t="str">
            <v>07-16-c-04</v>
          </cell>
          <cell r="B568" t="str">
            <v>Perf. pacca brick wall 1/2 brick thick in ground floor :  Lime, cement, sand mortar 1:1:9</v>
          </cell>
          <cell r="C568" t="str">
            <v>100 Sft</v>
          </cell>
          <cell r="D568">
            <v>3131</v>
          </cell>
          <cell r="E568">
            <v>7690.01</v>
          </cell>
          <cell r="F568" t="str">
            <v>m2</v>
          </cell>
          <cell r="G568">
            <v>336.9</v>
          </cell>
          <cell r="H568">
            <v>827.45</v>
          </cell>
        </row>
        <row r="569">
          <cell r="A569" t="str">
            <v>07-16-c-05</v>
          </cell>
          <cell r="B569" t="str">
            <v>Perf. pacca brick wall 1/2 brick thick in ground floor : Lime, cement, sand mortar 1:1:10</v>
          </cell>
          <cell r="C569" t="str">
            <v>100 Sft</v>
          </cell>
          <cell r="D569">
            <v>3131</v>
          </cell>
          <cell r="E569">
            <v>7660.9</v>
          </cell>
          <cell r="F569" t="str">
            <v>m2</v>
          </cell>
          <cell r="G569">
            <v>336.9</v>
          </cell>
          <cell r="H569">
            <v>824.31</v>
          </cell>
        </row>
        <row r="570">
          <cell r="A570" t="str">
            <v>07-16-d</v>
          </cell>
          <cell r="B570" t="str">
            <v>Perf. pacca brick wall 1/2 brick thick in ground floor : Lime, sand mortar 1:2</v>
          </cell>
          <cell r="C570" t="str">
            <v>100 Sft</v>
          </cell>
          <cell r="D570">
            <v>3131</v>
          </cell>
          <cell r="E570">
            <v>7748.04</v>
          </cell>
          <cell r="F570" t="str">
            <v>m2</v>
          </cell>
          <cell r="G570">
            <v>336.9</v>
          </cell>
          <cell r="H570">
            <v>833.69</v>
          </cell>
        </row>
        <row r="571">
          <cell r="A571" t="str">
            <v>07-17-a</v>
          </cell>
          <cell r="B571" t="str">
            <v>Add extra labour on item No. 07-16 for pacca brick work in First floor</v>
          </cell>
          <cell r="C571" t="str">
            <v>100 Sft</v>
          </cell>
          <cell r="D571">
            <v>449.5</v>
          </cell>
          <cell r="E571">
            <v>526.33000000000004</v>
          </cell>
          <cell r="F571" t="str">
            <v>m2</v>
          </cell>
          <cell r="G571">
            <v>48.37</v>
          </cell>
          <cell r="H571">
            <v>56.63</v>
          </cell>
        </row>
        <row r="572">
          <cell r="A572" t="str">
            <v>07-17-b</v>
          </cell>
          <cell r="B572" t="str">
            <v>Add extra labour on item No. 07-16 for pacca brick work in Second floor</v>
          </cell>
          <cell r="C572" t="str">
            <v>100 Sft</v>
          </cell>
          <cell r="D572">
            <v>1038.5</v>
          </cell>
          <cell r="E572">
            <v>1120.07</v>
          </cell>
          <cell r="F572" t="str">
            <v>m2</v>
          </cell>
          <cell r="G572">
            <v>111.74</v>
          </cell>
          <cell r="H572">
            <v>120.52</v>
          </cell>
        </row>
        <row r="573">
          <cell r="A573" t="str">
            <v>07-17-c</v>
          </cell>
          <cell r="B573" t="str">
            <v>Add extra labour on item No. 07-16 for pacca brick work in Third floor</v>
          </cell>
          <cell r="C573" t="str">
            <v>100 Sft</v>
          </cell>
          <cell r="D573">
            <v>1627.5</v>
          </cell>
          <cell r="E573">
            <v>1732.13</v>
          </cell>
          <cell r="F573" t="str">
            <v>m2</v>
          </cell>
          <cell r="G573">
            <v>175.12</v>
          </cell>
          <cell r="H573">
            <v>186.38</v>
          </cell>
        </row>
        <row r="574">
          <cell r="A574" t="str">
            <v>07-17-d</v>
          </cell>
          <cell r="B574" t="str">
            <v>Add extra labour on item No. 07-16 for pacca brick work in Fourth &amp; subsequent floors.</v>
          </cell>
          <cell r="C574" t="str">
            <v>100 Sft</v>
          </cell>
          <cell r="D574">
            <v>2650.5</v>
          </cell>
          <cell r="E574">
            <v>2799.98</v>
          </cell>
          <cell r="F574" t="str">
            <v>m2</v>
          </cell>
          <cell r="G574">
            <v>285.19</v>
          </cell>
          <cell r="H574">
            <v>301.27999999999997</v>
          </cell>
        </row>
        <row r="575">
          <cell r="A575" t="str">
            <v>07-18-a</v>
          </cell>
          <cell r="B575" t="str">
            <v>Perf. pacca brick wall 1 brick thick in ground floor : Mud mortar</v>
          </cell>
          <cell r="C575" t="str">
            <v>100 Sft</v>
          </cell>
          <cell r="D575">
            <v>3589.8</v>
          </cell>
          <cell r="E575">
            <v>11283.4</v>
          </cell>
          <cell r="F575" t="str">
            <v>m2</v>
          </cell>
          <cell r="G575">
            <v>386.26</v>
          </cell>
          <cell r="H575">
            <v>1214.0899999999999</v>
          </cell>
        </row>
        <row r="576">
          <cell r="A576" t="str">
            <v>07-18-b-01</v>
          </cell>
          <cell r="B576" t="str">
            <v>Perf. pacca brick wall 1 brick thick in ground floor :Cement, sand mortar 1:2</v>
          </cell>
          <cell r="C576" t="str">
            <v>100 Sft</v>
          </cell>
          <cell r="D576">
            <v>4615.28</v>
          </cell>
          <cell r="E576">
            <v>14677.85</v>
          </cell>
          <cell r="F576" t="str">
            <v>m2</v>
          </cell>
          <cell r="G576">
            <v>496.6</v>
          </cell>
          <cell r="H576">
            <v>1579.34</v>
          </cell>
        </row>
        <row r="577">
          <cell r="A577" t="str">
            <v>07-18-b-02</v>
          </cell>
          <cell r="B577" t="str">
            <v>Perf. pacca brick wall 1 brick thick in ground floor :Cement, sand mortar 1:3</v>
          </cell>
          <cell r="C577" t="str">
            <v>100 Sft</v>
          </cell>
          <cell r="D577">
            <v>4615.28</v>
          </cell>
          <cell r="E577">
            <v>14113.6</v>
          </cell>
          <cell r="F577" t="str">
            <v>m2</v>
          </cell>
          <cell r="G577">
            <v>496.6</v>
          </cell>
          <cell r="H577">
            <v>1518.62</v>
          </cell>
        </row>
        <row r="578">
          <cell r="A578" t="str">
            <v>07-18-b-03</v>
          </cell>
          <cell r="B578" t="str">
            <v>Perf. pacca brick wall 1 brick thick in ground floor :Cement, sand mortar 1:4</v>
          </cell>
          <cell r="C578" t="str">
            <v>100 Sft</v>
          </cell>
          <cell r="D578">
            <v>4615.28</v>
          </cell>
          <cell r="E578">
            <v>13775.05</v>
          </cell>
          <cell r="F578" t="str">
            <v>m2</v>
          </cell>
          <cell r="G578">
            <v>496.6</v>
          </cell>
          <cell r="H578">
            <v>1482.2</v>
          </cell>
        </row>
        <row r="579">
          <cell r="A579" t="str">
            <v>07-18-b-04</v>
          </cell>
          <cell r="B579" t="str">
            <v>Perf. pacca brick wall 1 brick thick in ground floor :Cement, sand mortar 1:5</v>
          </cell>
          <cell r="C579" t="str">
            <v>100 Sft</v>
          </cell>
          <cell r="D579">
            <v>4615.28</v>
          </cell>
          <cell r="E579">
            <v>13549.35</v>
          </cell>
          <cell r="F579" t="str">
            <v>m2</v>
          </cell>
          <cell r="G579">
            <v>496.6</v>
          </cell>
          <cell r="H579">
            <v>1457.91</v>
          </cell>
        </row>
        <row r="580">
          <cell r="A580" t="str">
            <v>07-18-b-05</v>
          </cell>
          <cell r="B580" t="str">
            <v>Perf. pacca brick wall 1 brick thick in ground floor : Cement, sand mortar 1:6</v>
          </cell>
          <cell r="C580" t="str">
            <v>100 Sft</v>
          </cell>
          <cell r="D580">
            <v>4615.28</v>
          </cell>
          <cell r="E580">
            <v>13390.02</v>
          </cell>
          <cell r="F580" t="str">
            <v>m2</v>
          </cell>
          <cell r="G580">
            <v>496.6</v>
          </cell>
          <cell r="H580">
            <v>1440.77</v>
          </cell>
        </row>
        <row r="581">
          <cell r="A581" t="str">
            <v>07-18-b-06</v>
          </cell>
          <cell r="B581" t="str">
            <v>Perf. pacca brick wall 1 brick thick in ground floor :Cement, sand mortar 1:7</v>
          </cell>
          <cell r="C581" t="str">
            <v>100 Sft</v>
          </cell>
          <cell r="D581">
            <v>4615.28</v>
          </cell>
          <cell r="E581">
            <v>13267.36</v>
          </cell>
          <cell r="F581" t="str">
            <v>m2</v>
          </cell>
          <cell r="G581">
            <v>496.6</v>
          </cell>
          <cell r="H581">
            <v>1427.57</v>
          </cell>
        </row>
        <row r="582">
          <cell r="A582" t="str">
            <v>07-18-b-07</v>
          </cell>
          <cell r="B582" t="str">
            <v>Perf. pacca brick wall 1 brick thick in ground floor :Cement, sand mortar 1:8</v>
          </cell>
          <cell r="C582" t="str">
            <v>100 Sft</v>
          </cell>
          <cell r="D582">
            <v>4615.28</v>
          </cell>
          <cell r="E582">
            <v>13171.37</v>
          </cell>
          <cell r="F582" t="str">
            <v>m2</v>
          </cell>
          <cell r="G582">
            <v>496.6</v>
          </cell>
          <cell r="H582">
            <v>1417.24</v>
          </cell>
        </row>
        <row r="583">
          <cell r="A583" t="str">
            <v>07-18-c-01</v>
          </cell>
          <cell r="B583" t="str">
            <v>Perf. pacca brick wall 1 brick thick in ground floor : Lime,cement, sand mortar 1:1:6</v>
          </cell>
          <cell r="C583" t="str">
            <v>100 Sft</v>
          </cell>
          <cell r="D583">
            <v>4615.28</v>
          </cell>
          <cell r="E583">
            <v>13687.21</v>
          </cell>
          <cell r="F583" t="str">
            <v>m2</v>
          </cell>
          <cell r="G583">
            <v>496.6</v>
          </cell>
          <cell r="H583">
            <v>1472.74</v>
          </cell>
        </row>
        <row r="584">
          <cell r="A584" t="str">
            <v>07-18-c-02</v>
          </cell>
          <cell r="B584" t="str">
            <v>Perf. pacca brick wall 1 brick thick in ground floor : Lime, cement, sand mortar 1:1:7</v>
          </cell>
          <cell r="C584" t="str">
            <v>100 Sft</v>
          </cell>
          <cell r="D584">
            <v>4615.28</v>
          </cell>
          <cell r="E584">
            <v>13546.15</v>
          </cell>
          <cell r="F584" t="str">
            <v>m2</v>
          </cell>
          <cell r="G584">
            <v>496.6</v>
          </cell>
          <cell r="H584">
            <v>1457.57</v>
          </cell>
        </row>
        <row r="585">
          <cell r="A585" t="str">
            <v>07-18-c-03</v>
          </cell>
          <cell r="B585" t="str">
            <v>Perf. pacca brick wall 1 brick thick in ground floor : Lime, cement, sand mortar 1:1:8</v>
          </cell>
          <cell r="C585" t="str">
            <v>100 Sft</v>
          </cell>
          <cell r="D585">
            <v>4615.28</v>
          </cell>
          <cell r="E585">
            <v>13448.82</v>
          </cell>
          <cell r="F585" t="str">
            <v>m2</v>
          </cell>
          <cell r="G585">
            <v>496.6</v>
          </cell>
          <cell r="H585">
            <v>1447.09</v>
          </cell>
        </row>
        <row r="586">
          <cell r="A586" t="str">
            <v>07-18-c-04</v>
          </cell>
          <cell r="B586" t="str">
            <v>Perf. pacca brick wall 1 brick thick in ground floor : Lime, cement, sand mortar 1:1:9</v>
          </cell>
          <cell r="C586" t="str">
            <v>100 Sft</v>
          </cell>
          <cell r="D586">
            <v>4615.28</v>
          </cell>
          <cell r="E586">
            <v>13346.34</v>
          </cell>
          <cell r="F586" t="str">
            <v>m2</v>
          </cell>
          <cell r="G586">
            <v>496.6</v>
          </cell>
          <cell r="H586">
            <v>1436.07</v>
          </cell>
        </row>
        <row r="587">
          <cell r="A587" t="str">
            <v>07-18-c-05</v>
          </cell>
          <cell r="B587" t="str">
            <v>Perf. pacca brick wall 1 brick thick in ground floor : Lime, cement, sand mortar 1:1:10</v>
          </cell>
          <cell r="C587" t="str">
            <v>100 Sft</v>
          </cell>
          <cell r="D587">
            <v>4615.28</v>
          </cell>
          <cell r="E587">
            <v>13279.19</v>
          </cell>
          <cell r="F587" t="str">
            <v>m2</v>
          </cell>
          <cell r="G587">
            <v>496.6</v>
          </cell>
          <cell r="H587">
            <v>1428.84</v>
          </cell>
        </row>
        <row r="588">
          <cell r="A588" t="str">
            <v>07-18-d</v>
          </cell>
          <cell r="B588" t="str">
            <v>Perf. pacca brick wall 1 brick thick in ground floor : Lime, sand mortar 1:2</v>
          </cell>
          <cell r="C588" t="str">
            <v>100 Sft</v>
          </cell>
          <cell r="D588">
            <v>4615.28</v>
          </cell>
          <cell r="E588">
            <v>13419.71</v>
          </cell>
          <cell r="F588" t="str">
            <v>m2</v>
          </cell>
          <cell r="G588">
            <v>496.6</v>
          </cell>
          <cell r="H588">
            <v>1443.96</v>
          </cell>
        </row>
        <row r="589">
          <cell r="A589" t="str">
            <v>07-19-a</v>
          </cell>
          <cell r="B589" t="str">
            <v>Add extra labour on item No. 07-18 for perf. pacca brick work in First floor</v>
          </cell>
          <cell r="C589" t="str">
            <v>100 Sft</v>
          </cell>
          <cell r="D589">
            <v>677.04</v>
          </cell>
          <cell r="E589">
            <v>682.5</v>
          </cell>
          <cell r="F589" t="str">
            <v>m2</v>
          </cell>
          <cell r="G589">
            <v>72.849999999999994</v>
          </cell>
          <cell r="H589">
            <v>73.44</v>
          </cell>
        </row>
        <row r="590">
          <cell r="A590" t="str">
            <v>07-19-b</v>
          </cell>
          <cell r="B590" t="str">
            <v>Add extra labour on item No. 07-18 for perf. pacca brick work in Second floor</v>
          </cell>
          <cell r="C590" t="str">
            <v>100 Sft</v>
          </cell>
          <cell r="D590">
            <v>2077</v>
          </cell>
          <cell r="E590">
            <v>2093.75</v>
          </cell>
          <cell r="F590" t="str">
            <v>m2</v>
          </cell>
          <cell r="G590">
            <v>223.49</v>
          </cell>
          <cell r="H590">
            <v>225.29</v>
          </cell>
        </row>
        <row r="591">
          <cell r="A591" t="str">
            <v>07-19-c</v>
          </cell>
          <cell r="B591" t="str">
            <v>Add extra labour on item No. 07-18 for perf. pacca brick work in Third floor</v>
          </cell>
          <cell r="C591" t="str">
            <v>100 Sft</v>
          </cell>
          <cell r="D591">
            <v>3689</v>
          </cell>
          <cell r="E591">
            <v>3718.75</v>
          </cell>
          <cell r="F591" t="str">
            <v>m2</v>
          </cell>
          <cell r="G591">
            <v>396.94</v>
          </cell>
          <cell r="H591">
            <v>400.14</v>
          </cell>
        </row>
        <row r="592">
          <cell r="A592" t="str">
            <v>07-19-d</v>
          </cell>
          <cell r="B592" t="str">
            <v>Add extra labour on item No. 07-18 for perf. pacca brck work in Fourth &amp; subsequent floors</v>
          </cell>
          <cell r="C592" t="str">
            <v>100 Sft</v>
          </cell>
          <cell r="D592">
            <v>5301</v>
          </cell>
          <cell r="E592">
            <v>5343.75</v>
          </cell>
          <cell r="F592" t="str">
            <v>m2</v>
          </cell>
          <cell r="G592">
            <v>570.39</v>
          </cell>
          <cell r="H592">
            <v>574.99</v>
          </cell>
        </row>
        <row r="593">
          <cell r="A593" t="str">
            <v>07-20-a</v>
          </cell>
          <cell r="B593" t="str">
            <v>Fire brick masonry in fire-clay mortar Upto 20 ft. height including all charges</v>
          </cell>
          <cell r="C593" t="str">
            <v>100 Cft</v>
          </cell>
          <cell r="D593">
            <v>6138</v>
          </cell>
          <cell r="E593">
            <v>27187.360000000001</v>
          </cell>
          <cell r="F593" t="str">
            <v>m3</v>
          </cell>
          <cell r="G593">
            <v>2167.62</v>
          </cell>
          <cell r="H593">
            <v>9601.1299999999992</v>
          </cell>
        </row>
        <row r="594">
          <cell r="A594" t="str">
            <v>07-20-b</v>
          </cell>
          <cell r="B594" t="str">
            <v>Fire brick masonry in fire-clay mortar. Extra for every 5 ft. additional height, or part thereof</v>
          </cell>
          <cell r="C594" t="str">
            <v>100 Cft</v>
          </cell>
          <cell r="D594">
            <v>899</v>
          </cell>
          <cell r="E594">
            <v>1089.25</v>
          </cell>
          <cell r="F594" t="str">
            <v>m3</v>
          </cell>
          <cell r="G594">
            <v>317.48</v>
          </cell>
          <cell r="H594">
            <v>384.67</v>
          </cell>
        </row>
        <row r="595">
          <cell r="A595" t="str">
            <v>07-21-a</v>
          </cell>
          <cell r="B595" t="str">
            <v>1st class brick wall laid in 1:3 c/s mortar reinfd 4.5" thick wall with hoop iron bonding 6" apart</v>
          </cell>
          <cell r="C595" t="str">
            <v>100 Sft</v>
          </cell>
          <cell r="D595">
            <v>2120.77</v>
          </cell>
          <cell r="E595">
            <v>9298.7199999999993</v>
          </cell>
          <cell r="F595" t="str">
            <v>m2</v>
          </cell>
          <cell r="G595">
            <v>228.2</v>
          </cell>
          <cell r="H595">
            <v>1000.54</v>
          </cell>
        </row>
        <row r="596">
          <cell r="A596" t="str">
            <v>07-21-b</v>
          </cell>
          <cell r="B596" t="str">
            <v>1st class brick wall laid in 1:3 c/s mortar reinfd 4.5" thick wall with hoop iron bonding 12" apart</v>
          </cell>
          <cell r="C596" t="str">
            <v>100 Sft</v>
          </cell>
          <cell r="D596">
            <v>2120.77</v>
          </cell>
          <cell r="E596">
            <v>9290.52</v>
          </cell>
          <cell r="F596" t="str">
            <v>m2</v>
          </cell>
          <cell r="G596">
            <v>228.2</v>
          </cell>
          <cell r="H596">
            <v>999.66</v>
          </cell>
        </row>
        <row r="597">
          <cell r="A597" t="str">
            <v>07-21-c</v>
          </cell>
          <cell r="B597" t="str">
            <v>1st class brick wall laid in 1:3 c/s mortar reinfd 3" thick wall with hoop iron bonding 6" apart</v>
          </cell>
          <cell r="C597" t="str">
            <v>100 Sft</v>
          </cell>
          <cell r="D597">
            <v>1655.77</v>
          </cell>
          <cell r="E597">
            <v>6565.53</v>
          </cell>
          <cell r="F597" t="str">
            <v>m2</v>
          </cell>
          <cell r="G597">
            <v>178.16</v>
          </cell>
          <cell r="H597">
            <v>706.45</v>
          </cell>
        </row>
        <row r="598">
          <cell r="A598" t="str">
            <v>07-21-d</v>
          </cell>
          <cell r="B598" t="str">
            <v>1st class brick wall laid in 1:3 c/s mortar reinfd 3" thick wall with hoop iron banding 12" apart</v>
          </cell>
          <cell r="C598" t="str">
            <v>100 Sft</v>
          </cell>
          <cell r="D598">
            <v>1692.6</v>
          </cell>
          <cell r="E598">
            <v>6594.45</v>
          </cell>
          <cell r="F598" t="str">
            <v>m2</v>
          </cell>
          <cell r="G598">
            <v>182.12</v>
          </cell>
          <cell r="H598">
            <v>709.56</v>
          </cell>
        </row>
        <row r="599">
          <cell r="A599" t="str">
            <v>07-22</v>
          </cell>
          <cell r="B599" t="str">
            <v>Ghilafi work (1.5 brick thick wall)</v>
          </cell>
          <cell r="C599" t="str">
            <v>100 Cft</v>
          </cell>
          <cell r="D599">
            <v>6820</v>
          </cell>
          <cell r="E599">
            <v>17380.419999999998</v>
          </cell>
          <cell r="F599" t="str">
            <v>m3</v>
          </cell>
          <cell r="G599">
            <v>2408.46</v>
          </cell>
          <cell r="H599">
            <v>6137.84</v>
          </cell>
        </row>
        <row r="600">
          <cell r="A600" t="str">
            <v>07-23</v>
          </cell>
          <cell r="B600" t="str">
            <v>Dry brick pitching</v>
          </cell>
          <cell r="C600" t="str">
            <v>100 Cft</v>
          </cell>
          <cell r="D600">
            <v>2356</v>
          </cell>
          <cell r="E600">
            <v>16911.3</v>
          </cell>
          <cell r="F600" t="str">
            <v>m3</v>
          </cell>
          <cell r="G600">
            <v>832.01</v>
          </cell>
          <cell r="H600">
            <v>5972.17</v>
          </cell>
        </row>
        <row r="601">
          <cell r="A601" t="str">
            <v>07-24</v>
          </cell>
          <cell r="B601" t="str">
            <v>Sun dried bricks in mud mortar</v>
          </cell>
          <cell r="C601" t="str">
            <v>100 Cft</v>
          </cell>
          <cell r="D601">
            <v>3999</v>
          </cell>
          <cell r="E601">
            <v>10393.549999999999</v>
          </cell>
          <cell r="F601" t="str">
            <v>m3</v>
          </cell>
          <cell r="G601">
            <v>1412.23</v>
          </cell>
          <cell r="H601">
            <v>3670.45</v>
          </cell>
        </row>
        <row r="602">
          <cell r="A602" t="str">
            <v>07-25</v>
          </cell>
          <cell r="B602" t="str">
            <v>Pise wall (mud walling)</v>
          </cell>
          <cell r="C602" t="str">
            <v>100 Cft</v>
          </cell>
          <cell r="D602">
            <v>1984</v>
          </cell>
          <cell r="E602">
            <v>4220.3999999999996</v>
          </cell>
          <cell r="F602" t="str">
            <v>m3</v>
          </cell>
          <cell r="G602">
            <v>700.64</v>
          </cell>
          <cell r="H602">
            <v>1490.42</v>
          </cell>
        </row>
        <row r="603">
          <cell r="A603" t="str">
            <v>07-26-a</v>
          </cell>
          <cell r="B603" t="str">
            <v>Eave brick moulded in 1:3 c/s mortar 3" thick drip course cornice</v>
          </cell>
          <cell r="C603" t="str">
            <v>100 Rft</v>
          </cell>
          <cell r="D603">
            <v>3193</v>
          </cell>
          <cell r="E603">
            <v>7153.25</v>
          </cell>
          <cell r="F603" t="str">
            <v>m</v>
          </cell>
          <cell r="G603">
            <v>104.76</v>
          </cell>
          <cell r="H603">
            <v>234.69</v>
          </cell>
        </row>
        <row r="604">
          <cell r="A604" t="str">
            <v>07-26-b</v>
          </cell>
          <cell r="B604" t="str">
            <v>Eave brick moulded in 1:3 c/s mortar 4.5" thick drip course cornice</v>
          </cell>
          <cell r="C604" t="str">
            <v>100 Rft</v>
          </cell>
          <cell r="D604">
            <v>3627</v>
          </cell>
          <cell r="E604">
            <v>9218.84</v>
          </cell>
          <cell r="F604" t="str">
            <v>m</v>
          </cell>
          <cell r="G604">
            <v>119</v>
          </cell>
          <cell r="H604">
            <v>302.45999999999998</v>
          </cell>
        </row>
        <row r="605">
          <cell r="A605" t="str">
            <v>07-26-c</v>
          </cell>
          <cell r="B605" t="str">
            <v>Eave brick moulded in 1:3 c/s mortar 4.5" thick eave brick with back brick</v>
          </cell>
          <cell r="C605" t="str">
            <v>100 Rft</v>
          </cell>
          <cell r="D605">
            <v>3007</v>
          </cell>
          <cell r="E605">
            <v>8901.89</v>
          </cell>
          <cell r="F605" t="str">
            <v>m</v>
          </cell>
          <cell r="G605">
            <v>98.65</v>
          </cell>
          <cell r="H605">
            <v>292.06</v>
          </cell>
        </row>
        <row r="606">
          <cell r="A606" t="str">
            <v>07-27-a</v>
          </cell>
          <cell r="B606" t="str">
            <v>Laying dressed or moulded brick cornices in c/s mortar,plaster or paint (1 brick)</v>
          </cell>
          <cell r="C606" t="str">
            <v>100 Rft</v>
          </cell>
          <cell r="D606">
            <v>3627</v>
          </cell>
          <cell r="E606">
            <v>5551.52</v>
          </cell>
          <cell r="F606" t="str">
            <v>m</v>
          </cell>
          <cell r="G606">
            <v>119</v>
          </cell>
          <cell r="H606">
            <v>182.14</v>
          </cell>
        </row>
        <row r="607">
          <cell r="A607" t="str">
            <v>07-27-b</v>
          </cell>
          <cell r="B607" t="str">
            <v>Laying dressed or moulded brick cornices c/s mortar, plaster or paint (2 brick)</v>
          </cell>
          <cell r="C607" t="str">
            <v>100 Rft</v>
          </cell>
          <cell r="D607">
            <v>5363</v>
          </cell>
          <cell r="E607">
            <v>11211.62</v>
          </cell>
          <cell r="F607" t="str">
            <v>m</v>
          </cell>
          <cell r="G607">
            <v>175.95</v>
          </cell>
          <cell r="H607">
            <v>367.84</v>
          </cell>
        </row>
        <row r="608">
          <cell r="A608" t="str">
            <v>07-27-c</v>
          </cell>
          <cell r="B608" t="str">
            <v>Laying dressed or moulded brick cornices c/s mortar, plaster or paint (3 brick)</v>
          </cell>
          <cell r="C608" t="str">
            <v>100 Rft</v>
          </cell>
          <cell r="D608">
            <v>7148.6</v>
          </cell>
          <cell r="E608">
            <v>17406.669999999998</v>
          </cell>
          <cell r="F608" t="str">
            <v>m</v>
          </cell>
          <cell r="G608">
            <v>234.53</v>
          </cell>
          <cell r="H608">
            <v>571.09</v>
          </cell>
        </row>
        <row r="609">
          <cell r="A609" t="str">
            <v>07-27-d</v>
          </cell>
          <cell r="B609" t="str">
            <v>Laying dressed or moulded brick cornices c/s mortar, plaster or paint (4 brick)</v>
          </cell>
          <cell r="C609">
            <v>0</v>
          </cell>
          <cell r="D609">
            <v>0</v>
          </cell>
          <cell r="E609">
            <v>0</v>
          </cell>
          <cell r="F609">
            <v>0</v>
          </cell>
          <cell r="G609">
            <v>0</v>
          </cell>
          <cell r="H609">
            <v>0</v>
          </cell>
        </row>
        <row r="610">
          <cell r="A610" t="str">
            <v>07-28</v>
          </cell>
          <cell r="B610" t="str">
            <v>Cleaning bricks dismantled from kacha pacca masonry</v>
          </cell>
          <cell r="C610">
            <v>0</v>
          </cell>
          <cell r="D610">
            <v>0</v>
          </cell>
          <cell r="E610">
            <v>0</v>
          </cell>
          <cell r="F610">
            <v>0</v>
          </cell>
          <cell r="G610">
            <v>0</v>
          </cell>
          <cell r="H610">
            <v>0</v>
          </cell>
        </row>
        <row r="611">
          <cell r="A611" t="str">
            <v>07-29</v>
          </cell>
          <cell r="B611" t="str">
            <v>Scraping bricks dismantled from pacca masonry</v>
          </cell>
          <cell r="C611">
            <v>0</v>
          </cell>
          <cell r="D611">
            <v>0</v>
          </cell>
          <cell r="E611">
            <v>0</v>
          </cell>
          <cell r="F611">
            <v>0</v>
          </cell>
          <cell r="G611">
            <v>0</v>
          </cell>
          <cell r="H611">
            <v>0</v>
          </cell>
        </row>
        <row r="612">
          <cell r="A612" t="str">
            <v>07-30</v>
          </cell>
          <cell r="B612" t="str">
            <v>Supplying and filling sand under floor or plugging in wells</v>
          </cell>
          <cell r="C612">
            <v>0</v>
          </cell>
          <cell r="D612">
            <v>0</v>
          </cell>
          <cell r="E612">
            <v>0</v>
          </cell>
          <cell r="F612">
            <v>0</v>
          </cell>
          <cell r="G612">
            <v>0</v>
          </cell>
          <cell r="H612">
            <v>0</v>
          </cell>
        </row>
        <row r="613">
          <cell r="A613" t="str">
            <v>07-31</v>
          </cell>
          <cell r="B613" t="str">
            <v>Provide &amp; lay 2" thick &amp; 15" projected tile band, laid in 1:2 c/s mortar</v>
          </cell>
          <cell r="C613">
            <v>0</v>
          </cell>
          <cell r="D613">
            <v>0</v>
          </cell>
          <cell r="E613">
            <v>0</v>
          </cell>
          <cell r="F613">
            <v>0</v>
          </cell>
          <cell r="G613">
            <v>0</v>
          </cell>
          <cell r="H613">
            <v>0</v>
          </cell>
        </row>
        <row r="614">
          <cell r="A614" t="str">
            <v>07-32-a</v>
          </cell>
          <cell r="B614" t="str">
            <v>First class brick tiles clad by laying tiles in stretcher course, in cement sand mortar 1:3</v>
          </cell>
          <cell r="C614">
            <v>0</v>
          </cell>
          <cell r="D614">
            <v>0</v>
          </cell>
          <cell r="E614">
            <v>0</v>
          </cell>
          <cell r="F614">
            <v>0</v>
          </cell>
          <cell r="G614">
            <v>0</v>
          </cell>
          <cell r="H614">
            <v>0</v>
          </cell>
        </row>
        <row r="615">
          <cell r="A615" t="str">
            <v>07-32-b</v>
          </cell>
          <cell r="B615" t="str">
            <v>First class brick tiles clad by laying tiles in stretcher course, in cement sand mortar 1:4</v>
          </cell>
          <cell r="C615">
            <v>0</v>
          </cell>
          <cell r="D615">
            <v>0</v>
          </cell>
          <cell r="E615">
            <v>0</v>
          </cell>
          <cell r="F615">
            <v>0</v>
          </cell>
          <cell r="G615">
            <v>0</v>
          </cell>
          <cell r="H615">
            <v>0</v>
          </cell>
        </row>
        <row r="616">
          <cell r="A616" t="str">
            <v>07-33</v>
          </cell>
          <cell r="B616" t="str">
            <v>Chamfering sides of head regulators and masonry walls to increase width</v>
          </cell>
          <cell r="C616">
            <v>0</v>
          </cell>
          <cell r="D616">
            <v>0</v>
          </cell>
          <cell r="E616">
            <v>0</v>
          </cell>
          <cell r="F616">
            <v>0</v>
          </cell>
          <cell r="G616">
            <v>0</v>
          </cell>
          <cell r="H616">
            <v>0</v>
          </cell>
        </row>
        <row r="617">
          <cell r="A617" t="str">
            <v>07-34</v>
          </cell>
          <cell r="B617" t="str">
            <v>Replacing kallar eaten bricks</v>
          </cell>
          <cell r="C617">
            <v>0</v>
          </cell>
          <cell r="D617">
            <v>0</v>
          </cell>
          <cell r="E617">
            <v>0</v>
          </cell>
          <cell r="F617">
            <v>0</v>
          </cell>
          <cell r="G617">
            <v>0</v>
          </cell>
          <cell r="H617">
            <v>0</v>
          </cell>
        </row>
        <row r="618">
          <cell r="A618" t="str">
            <v>07-35</v>
          </cell>
          <cell r="B618" t="str">
            <v>Repairing corners of bridges &amp; other hydraulic masonry works</v>
          </cell>
          <cell r="C618">
            <v>0</v>
          </cell>
          <cell r="D618">
            <v>0</v>
          </cell>
          <cell r="E618">
            <v>0</v>
          </cell>
          <cell r="F618">
            <v>0</v>
          </cell>
          <cell r="G618">
            <v>0</v>
          </cell>
          <cell r="H618">
            <v>0</v>
          </cell>
        </row>
        <row r="619">
          <cell r="A619" t="str">
            <v>07-36</v>
          </cell>
          <cell r="B619" t="str">
            <v>Extra labour for drains of bath rooms etc</v>
          </cell>
          <cell r="C619">
            <v>0</v>
          </cell>
          <cell r="D619">
            <v>0</v>
          </cell>
          <cell r="E619">
            <v>0</v>
          </cell>
          <cell r="F619">
            <v>0</v>
          </cell>
          <cell r="G619">
            <v>0</v>
          </cell>
          <cell r="H619">
            <v>0</v>
          </cell>
        </row>
        <row r="620">
          <cell r="A620" t="str">
            <v>07-37</v>
          </cell>
          <cell r="B620" t="str">
            <v>Maroo corners</v>
          </cell>
          <cell r="C620">
            <v>0</v>
          </cell>
          <cell r="D620">
            <v>0</v>
          </cell>
          <cell r="E620">
            <v>0</v>
          </cell>
          <cell r="F620">
            <v>0</v>
          </cell>
          <cell r="G620">
            <v>0</v>
          </cell>
          <cell r="H620">
            <v>0</v>
          </cell>
        </row>
        <row r="621">
          <cell r="A621" t="str">
            <v>07-38-a</v>
          </cell>
          <cell r="B621" t="str">
            <v>Masonry with Facing/Machine/Special Bricks in cement sand mortar 1:2 upto 10 ft. height</v>
          </cell>
          <cell r="C621">
            <v>0</v>
          </cell>
          <cell r="D621">
            <v>0</v>
          </cell>
          <cell r="E621">
            <v>0</v>
          </cell>
          <cell r="F621">
            <v>0</v>
          </cell>
          <cell r="G621">
            <v>0</v>
          </cell>
          <cell r="H621">
            <v>0</v>
          </cell>
        </row>
        <row r="622">
          <cell r="A622" t="str">
            <v>07-38-b</v>
          </cell>
          <cell r="B622" t="str">
            <v>Masonry using Facing/Machine/Special bricks in cement sand mortar 1:3 upto 10 ft. height</v>
          </cell>
          <cell r="C622">
            <v>0</v>
          </cell>
          <cell r="D622">
            <v>0</v>
          </cell>
          <cell r="E622">
            <v>0</v>
          </cell>
          <cell r="F622">
            <v>0</v>
          </cell>
          <cell r="G622">
            <v>0</v>
          </cell>
          <cell r="H622">
            <v>0</v>
          </cell>
        </row>
        <row r="623">
          <cell r="A623" t="str">
            <v>07-38-c</v>
          </cell>
          <cell r="B623" t="str">
            <v>Masonry using Facing/Machine/Special bricks in cement sand mortar 1:4 upto 10 ft. height</v>
          </cell>
          <cell r="C623">
            <v>0</v>
          </cell>
          <cell r="D623">
            <v>0</v>
          </cell>
          <cell r="E623">
            <v>0</v>
          </cell>
          <cell r="F623">
            <v>0</v>
          </cell>
          <cell r="G623">
            <v>0</v>
          </cell>
          <cell r="H623">
            <v>0</v>
          </cell>
        </row>
        <row r="624">
          <cell r="A624" t="str">
            <v>07-39</v>
          </cell>
          <cell r="B624" t="str">
            <v>Add extra labour on Item 07-38 for every 10 ft additional height or part thereof</v>
          </cell>
          <cell r="C624">
            <v>0</v>
          </cell>
          <cell r="D624">
            <v>0</v>
          </cell>
          <cell r="E624">
            <v>0</v>
          </cell>
          <cell r="F624">
            <v>0</v>
          </cell>
          <cell r="G624">
            <v>0</v>
          </cell>
          <cell r="H624">
            <v>0</v>
          </cell>
        </row>
        <row r="625">
          <cell r="A625" t="str">
            <v>07-40</v>
          </cell>
          <cell r="B625" t="str">
            <v>Masonry with Machine/Special Bricks in 1:3 c/s mortar in circular core wall of Overhead Reservoir</v>
          </cell>
          <cell r="C625">
            <v>0</v>
          </cell>
          <cell r="D625">
            <v>0</v>
          </cell>
          <cell r="E625">
            <v>0</v>
          </cell>
          <cell r="F625">
            <v>0</v>
          </cell>
          <cell r="G625">
            <v>0</v>
          </cell>
          <cell r="H625">
            <v>0</v>
          </cell>
        </row>
        <row r="626">
          <cell r="A626" t="str">
            <v>07-41-a</v>
          </cell>
          <cell r="B626" t="str">
            <v>Hollow Block Masonry in walls upto 20 feet height in 1:2 cement sand mortar using Hollow Block 16"x8"x8" factory manufactured with 1.5" wall thickness and strenght of 1900 psi.</v>
          </cell>
          <cell r="C626">
            <v>0</v>
          </cell>
          <cell r="D626">
            <v>0</v>
          </cell>
          <cell r="E626">
            <v>0</v>
          </cell>
          <cell r="F626">
            <v>0</v>
          </cell>
          <cell r="G626">
            <v>0</v>
          </cell>
          <cell r="H626">
            <v>0</v>
          </cell>
        </row>
        <row r="627">
          <cell r="A627" t="str">
            <v>07-41-b</v>
          </cell>
          <cell r="B627" t="str">
            <v>Hollow Block Masonry in walls upto 20 feet height in 1:3 cement sand mortar using Hollow Block 16"x8"x8" factory manufactured with 1.5" wall thickness and strenght of 1900 psi.</v>
          </cell>
          <cell r="C627">
            <v>0</v>
          </cell>
          <cell r="D627">
            <v>0</v>
          </cell>
          <cell r="E627">
            <v>0</v>
          </cell>
          <cell r="F627">
            <v>0</v>
          </cell>
          <cell r="G627">
            <v>0</v>
          </cell>
          <cell r="H627">
            <v>0</v>
          </cell>
        </row>
        <row r="628">
          <cell r="A628" t="str">
            <v>07-41-c</v>
          </cell>
          <cell r="B628" t="str">
            <v>Hollow Block Masonry in walls upto 20 feet height in 1:4 cement sand mortar using Hollow Block 16"x8"x8" factory manufactured with 1.5" wall thickness and strenght of 1900 psi.</v>
          </cell>
          <cell r="C628" t="e">
            <v>#N/A</v>
          </cell>
          <cell r="D628" t="e">
            <v>#N/A</v>
          </cell>
          <cell r="E628" t="e">
            <v>#N/A</v>
          </cell>
          <cell r="F628" t="e">
            <v>#N/A</v>
          </cell>
          <cell r="G628" t="e">
            <v>#N/A</v>
          </cell>
          <cell r="H628" t="e">
            <v>#N/A</v>
          </cell>
        </row>
        <row r="629">
          <cell r="A629" t="str">
            <v>07-41-d</v>
          </cell>
          <cell r="B629" t="str">
            <v>Hollow Block Masonry in walls upto 20 feet height in 1:5 cement sand mortar using Hollow Block 16"x8"x8" factory manufactured with 1.5" wall thickness and strenght of 1900 psi.</v>
          </cell>
          <cell r="C629" t="e">
            <v>#N/A</v>
          </cell>
          <cell r="D629" t="e">
            <v>#N/A</v>
          </cell>
          <cell r="E629" t="e">
            <v>#N/A</v>
          </cell>
          <cell r="F629" t="e">
            <v>#N/A</v>
          </cell>
          <cell r="G629" t="e">
            <v>#N/A</v>
          </cell>
          <cell r="H629" t="e">
            <v>#N/A</v>
          </cell>
        </row>
        <row r="630">
          <cell r="A630" t="str">
            <v>07-41-e</v>
          </cell>
          <cell r="B630" t="str">
            <v>Hollow Block Masonry in walls upto 20 feet height in 1:6 cement sand mortar using Hollow Block 16"x8"x8" factory manufactured with 1.5" wall thickness and strenght of 1900 psi.</v>
          </cell>
          <cell r="C630" t="str">
            <v>lOOCft</v>
          </cell>
          <cell r="D630">
            <v>3224</v>
          </cell>
          <cell r="E630">
            <v>17086.39</v>
          </cell>
          <cell r="F630" t="str">
            <v>m3</v>
          </cell>
          <cell r="G630">
            <v>1138.55</v>
          </cell>
          <cell r="H630">
            <v>6034.01</v>
          </cell>
        </row>
        <row r="631">
          <cell r="A631" t="str">
            <v>07-41-f</v>
          </cell>
          <cell r="B631" t="str">
            <v>Hollow Block Masonry in walls upto 20 feet height in 1:7  cement sand mortar using Hollow Block 16"x8"x8" factory manufactured with 1.5" wall thickness and strenght of 1900 psi.</v>
          </cell>
          <cell r="C631" t="str">
            <v>lOOCft</v>
          </cell>
          <cell r="D631">
            <v>3224</v>
          </cell>
          <cell r="E631">
            <v>16947.669999999998</v>
          </cell>
          <cell r="F631" t="str">
            <v>m3</v>
          </cell>
          <cell r="G631">
            <v>1138.55</v>
          </cell>
          <cell r="H631">
            <v>5985.02</v>
          </cell>
        </row>
        <row r="632">
          <cell r="A632" t="str">
            <v>07-41-g</v>
          </cell>
          <cell r="B632" t="str">
            <v>Hollow Block Masonry in walls upto 20 feet height in 1:8 cement sand mortar using Hollow Block 16"x8"x8" factory manufactured with 1.5" wall thickness and strenght of 1900 psi.</v>
          </cell>
          <cell r="C632" t="str">
            <v>lOOCft</v>
          </cell>
          <cell r="D632">
            <v>3224</v>
          </cell>
          <cell r="E632">
            <v>16846.05</v>
          </cell>
          <cell r="F632" t="str">
            <v>m3</v>
          </cell>
          <cell r="G632">
            <v>1138.55</v>
          </cell>
          <cell r="H632">
            <v>5949.13</v>
          </cell>
        </row>
        <row r="633">
          <cell r="A633" t="str">
            <v>07-42-a</v>
          </cell>
          <cell r="B633" t="str">
            <v>Hollow Block Masonry in walls upto 20 feet height in 1:2 cement sand mortar using Hollow Block 16"x8"x6" factory  manufactured with 1.5" wall thickness and strenght of 1900 psi.</v>
          </cell>
          <cell r="C633" t="str">
            <v>lOOCft</v>
          </cell>
          <cell r="D633">
            <v>3775.8</v>
          </cell>
          <cell r="E633">
            <v>22095.27</v>
          </cell>
          <cell r="F633" t="str">
            <v>m3</v>
          </cell>
          <cell r="G633">
            <v>1333.41</v>
          </cell>
          <cell r="H633">
            <v>7802.88</v>
          </cell>
        </row>
        <row r="634">
          <cell r="A634" t="str">
            <v>07-42-b</v>
          </cell>
          <cell r="B634" t="str">
            <v>Hollow Block Masonry in walls upto 20 feet height in 1:3 cement sand mortar using Hollow Block 16"x8"x6" factory manufactured with 1.5" wall thickness and strenght of 1900 psi.</v>
          </cell>
          <cell r="C634" t="str">
            <v>lOOCft</v>
          </cell>
          <cell r="D634">
            <v>3775.8</v>
          </cell>
          <cell r="E634">
            <v>21418.17</v>
          </cell>
          <cell r="F634" t="str">
            <v>m3</v>
          </cell>
          <cell r="G634">
            <v>1333.41</v>
          </cell>
          <cell r="H634">
            <v>7563.76</v>
          </cell>
        </row>
        <row r="635">
          <cell r="A635" t="str">
            <v>07-42-c</v>
          </cell>
          <cell r="B635" t="str">
            <v>Hollow Block Masonry in walls upto 20 feet height in 1:4 cement sand mortar using Hollow Block 16"x8"x6" factory manufactured with 1.5" wall thickness and strenght of 1900 psi.</v>
          </cell>
          <cell r="C635" t="str">
            <v>lOOCft</v>
          </cell>
          <cell r="D635">
            <v>3775.8</v>
          </cell>
          <cell r="E635">
            <v>21011.91</v>
          </cell>
          <cell r="F635" t="str">
            <v>m3</v>
          </cell>
          <cell r="G635">
            <v>1333.41</v>
          </cell>
          <cell r="H635">
            <v>7420.29</v>
          </cell>
        </row>
        <row r="636">
          <cell r="A636" t="str">
            <v>07-42-d</v>
          </cell>
          <cell r="B636" t="str">
            <v xml:space="preserve">Hollow Block Masonry in walls upto 20 feet height in 1:5 cement sand mortar using Hollow Block 16"x8"x6" factory manufactured with 1.5" wall thickness and strenght of 1900 psi. </v>
          </cell>
          <cell r="C636" t="e">
            <v>#N/A</v>
          </cell>
          <cell r="D636" t="e">
            <v>#N/A</v>
          </cell>
          <cell r="E636" t="e">
            <v>#N/A</v>
          </cell>
          <cell r="F636" t="e">
            <v>#N/A</v>
          </cell>
          <cell r="G636" t="e">
            <v>#N/A</v>
          </cell>
          <cell r="H636" t="e">
            <v>#N/A</v>
          </cell>
        </row>
        <row r="637">
          <cell r="A637" t="str">
            <v>07-42-e</v>
          </cell>
          <cell r="B637" t="str">
            <v>Hollow Block Masonry in walls upto 20 feet height in 1:6 cement sand mortar using Hollow Block 16"x8"x6" factory manufactured with 1.5" wall thickness and strenght of 1900 psi.</v>
          </cell>
          <cell r="C637" t="e">
            <v>#N/A</v>
          </cell>
          <cell r="D637" t="e">
            <v>#N/A</v>
          </cell>
          <cell r="E637" t="e">
            <v>#N/A</v>
          </cell>
          <cell r="F637" t="e">
            <v>#N/A</v>
          </cell>
          <cell r="G637" t="e">
            <v>#N/A</v>
          </cell>
          <cell r="H637" t="e">
            <v>#N/A</v>
          </cell>
        </row>
        <row r="638">
          <cell r="A638" t="str">
            <v>07-42-f</v>
          </cell>
          <cell r="B638" t="str">
            <v>Hollow Block Masonry in walls upto 20 feet height in 1:7 cement sand mortar using Hollow Block 16"x8"x6" factory manufactured with 1.5" wall thickness and strenght of 1900 psi.</v>
          </cell>
          <cell r="C638" t="str">
            <v>lOOCft</v>
          </cell>
          <cell r="D638">
            <v>3775.8</v>
          </cell>
          <cell r="E638">
            <v>20406.55</v>
          </cell>
          <cell r="F638" t="str">
            <v>m3</v>
          </cell>
          <cell r="G638">
            <v>1333.41</v>
          </cell>
          <cell r="H638">
            <v>7206.51</v>
          </cell>
        </row>
        <row r="639">
          <cell r="A639" t="str">
            <v>07-42-g</v>
          </cell>
          <cell r="B639" t="str">
            <v>Hollow Block Masonry in walls upto 20 feet height in 1:8 cement sand mortar using Hollow Block 16"x8"x6" factory manufactured with 1.5" wall thickness and strenght of 1900 psi.</v>
          </cell>
          <cell r="C639" t="str">
            <v>lOOCft</v>
          </cell>
          <cell r="D639">
            <v>3775.8</v>
          </cell>
          <cell r="E639">
            <v>20289.669999999998</v>
          </cell>
          <cell r="F639" t="str">
            <v>m3</v>
          </cell>
          <cell r="G639">
            <v>1333.41</v>
          </cell>
          <cell r="H639">
            <v>7165.24</v>
          </cell>
        </row>
        <row r="640">
          <cell r="A640" t="str">
            <v>07-43-a</v>
          </cell>
          <cell r="B640" t="str">
            <v xml:space="preserve">Hollow Block Masonry in walls upto 20 feet height in 1:2 cement sand mortar using Hollow Block 16"x8"x4" factory manufactured with 1.25" wall thickness and strenght of </v>
          </cell>
          <cell r="C640" t="str">
            <v>lOOCft</v>
          </cell>
          <cell r="D640">
            <v>4358.6000000000004</v>
          </cell>
          <cell r="E640">
            <v>27698.19</v>
          </cell>
          <cell r="F640" t="str">
            <v>m3</v>
          </cell>
          <cell r="G640">
            <v>1539.23</v>
          </cell>
          <cell r="H640">
            <v>9781.5300000000007</v>
          </cell>
        </row>
        <row r="641">
          <cell r="A641" t="str">
            <v>07-43-b</v>
          </cell>
          <cell r="B641" t="str">
            <v>Hollow Block Masonry in walls upto 20 feet height in 1:3 cement sand mortar using Hollow Block 16"x8"x4" factory manufactured with 1.25" wall thickness and strenght of</v>
          </cell>
          <cell r="C641" t="str">
            <v>lOOCft</v>
          </cell>
          <cell r="D641">
            <v>4358.6000000000004</v>
          </cell>
          <cell r="E641">
            <v>26909.58</v>
          </cell>
          <cell r="F641" t="str">
            <v>m3</v>
          </cell>
          <cell r="G641">
            <v>1539.23</v>
          </cell>
          <cell r="H641">
            <v>9503.0400000000009</v>
          </cell>
        </row>
        <row r="642">
          <cell r="A642" t="str">
            <v>07-43-c</v>
          </cell>
          <cell r="B642" t="str">
            <v>Hollow Block Masonry in walls upto 20 feet height in 1:4 cement sand mortar using Hollow Block 16"x8"x4" factory manufactured with 1.25" wall thickness and strenght of 1900 psi.</v>
          </cell>
          <cell r="C642" t="str">
            <v>lOOCft</v>
          </cell>
          <cell r="D642">
            <v>4358.6000000000004</v>
          </cell>
          <cell r="E642">
            <v>26434.27</v>
          </cell>
          <cell r="F642" t="str">
            <v>m3</v>
          </cell>
          <cell r="G642">
            <v>1539.23</v>
          </cell>
          <cell r="H642">
            <v>9335.18</v>
          </cell>
        </row>
        <row r="643">
          <cell r="A643" t="str">
            <v>07-43-d</v>
          </cell>
          <cell r="B643" t="str">
            <v>Hollow Block Masonry in walls upto 20 feet height in 1:5 cement sand mortar using Hollow Block 16"x8"x4" factory manufactured with 1.25" wall thickness and strenght of 1900 psi.</v>
          </cell>
          <cell r="C643" t="str">
            <v>lOOCft</v>
          </cell>
          <cell r="D643">
            <v>4358.6000000000004</v>
          </cell>
          <cell r="E643">
            <v>26118.29</v>
          </cell>
          <cell r="F643" t="str">
            <v>m3</v>
          </cell>
          <cell r="G643">
            <v>1539.23</v>
          </cell>
          <cell r="H643">
            <v>9223.6</v>
          </cell>
        </row>
        <row r="644">
          <cell r="A644" t="str">
            <v>07-43-e</v>
          </cell>
          <cell r="B644" t="str">
            <v>Hollow Block Masonry in walls upto 20 feet height in 1:6 cement sand mortar using Hollow Block 16"x8"x4" factory manufactured with 1.25" wall thickness and strenght of 1900 psi.</v>
          </cell>
          <cell r="C644" t="str">
            <v>lOOCft</v>
          </cell>
          <cell r="D644">
            <v>4358.6000000000004</v>
          </cell>
          <cell r="E644">
            <v>25898.57</v>
          </cell>
          <cell r="F644" t="str">
            <v>m3</v>
          </cell>
          <cell r="G644">
            <v>1539.23</v>
          </cell>
          <cell r="H644">
            <v>9146</v>
          </cell>
        </row>
        <row r="645">
          <cell r="A645" t="str">
            <v>07-43-f</v>
          </cell>
          <cell r="B645" t="str">
            <v>Hollow Block Masonry in walls upto 20 feet height in 1:7 cement sand mortar using Hollow Block 16"x8"x4" factory manufactured with 1.25" wall thickness and strenght of 1900 psi.</v>
          </cell>
          <cell r="C645" t="str">
            <v>lOOCft</v>
          </cell>
          <cell r="D645">
            <v>4358.6000000000004</v>
          </cell>
          <cell r="E645">
            <v>25729.35</v>
          </cell>
          <cell r="F645" t="str">
            <v>m3</v>
          </cell>
          <cell r="G645">
            <v>1539.23</v>
          </cell>
          <cell r="H645">
            <v>9086.24</v>
          </cell>
        </row>
        <row r="646">
          <cell r="A646" t="str">
            <v>07-43-g</v>
          </cell>
          <cell r="B646" t="str">
            <v>Hollow Block Masonry in walls upto 20 feet height in 1:8 cement sand mortar using Hollow Block 16"x8"x4" factory manufactured with 1.25" wall thickness and strenght of 1900 psi.</v>
          </cell>
          <cell r="C646" t="str">
            <v>lOOCft</v>
          </cell>
          <cell r="D646">
            <v>4358.6000000000004</v>
          </cell>
          <cell r="E646">
            <v>25588.57</v>
          </cell>
          <cell r="F646" t="str">
            <v>m3</v>
          </cell>
          <cell r="G646">
            <v>1539.23</v>
          </cell>
          <cell r="H646">
            <v>9036.5300000000007</v>
          </cell>
        </row>
        <row r="647">
          <cell r="A647" t="str">
            <v>07-44-a</v>
          </cell>
          <cell r="B647" t="str">
            <v>Solid Block Masonry in walls upto 20 feet height in 1:2 cement sand mortar using 16"x8"x8" factory manufactured solid blocks with strength of 2100 psi.</v>
          </cell>
          <cell r="C647" t="str">
            <v>lOOCft</v>
          </cell>
          <cell r="D647">
            <v>3224</v>
          </cell>
          <cell r="E647">
            <v>19390.599999999999</v>
          </cell>
          <cell r="F647" t="str">
            <v>m3</v>
          </cell>
          <cell r="G647">
            <v>1138.55</v>
          </cell>
          <cell r="H647">
            <v>6847.73</v>
          </cell>
        </row>
        <row r="648">
          <cell r="A648" t="str">
            <v>07-44-b</v>
          </cell>
          <cell r="B648" t="str">
            <v>Solid Block Masonry in walls upto 20 feet height in 1:3 cement sand mortar using 16"x8"x8" factory manufactured solid blocks with strength of 2100 psi.</v>
          </cell>
          <cell r="C648" t="str">
            <v>lOOCft</v>
          </cell>
          <cell r="D648">
            <v>3224</v>
          </cell>
          <cell r="E648">
            <v>18833.060000000001</v>
          </cell>
          <cell r="F648" t="str">
            <v>m3</v>
          </cell>
          <cell r="G648">
            <v>1138.55</v>
          </cell>
          <cell r="H648">
            <v>6650.84</v>
          </cell>
        </row>
        <row r="649">
          <cell r="A649" t="str">
            <v>07-44-c</v>
          </cell>
          <cell r="B649" t="str">
            <v>Solid Block Masonry in walls upto 20 feet height in 1:4 cement sand mortar using 16"x8"x8" factory manufactured solid blocks with strength of 2100 psi.</v>
          </cell>
          <cell r="C649" t="str">
            <v>lOOCft</v>
          </cell>
          <cell r="D649">
            <v>3224</v>
          </cell>
          <cell r="E649">
            <v>18487.8</v>
          </cell>
          <cell r="F649" t="str">
            <v>m3</v>
          </cell>
          <cell r="G649">
            <v>1138.55</v>
          </cell>
          <cell r="H649">
            <v>6528.91</v>
          </cell>
        </row>
        <row r="650">
          <cell r="A650" t="str">
            <v>07-44-d</v>
          </cell>
          <cell r="B650" t="str">
            <v xml:space="preserve">Solid Block Masonry in walls upto 20 feet height in 1:5 cement sand mortar using 16"x8"x8" factory manufactured solid blocks with strength of 2100 psi. </v>
          </cell>
          <cell r="C650" t="str">
            <v>lOOCft</v>
          </cell>
          <cell r="D650">
            <v>3224</v>
          </cell>
          <cell r="E650">
            <v>18262.099999999999</v>
          </cell>
          <cell r="F650" t="str">
            <v>m3</v>
          </cell>
          <cell r="G650">
            <v>1138.55</v>
          </cell>
          <cell r="H650">
            <v>6449.21</v>
          </cell>
        </row>
        <row r="651">
          <cell r="A651" t="str">
            <v>07-44-e</v>
          </cell>
          <cell r="B651" t="str">
            <v xml:space="preserve">Solid Block Masonry in walls upto 20 feet height in 1:6 cement sand mortar using 16"x8"x8" factory manufactured solid blocks with strength of 2100 psi. </v>
          </cell>
          <cell r="C651" t="str">
            <v>lOOCft</v>
          </cell>
          <cell r="D651">
            <v>3224</v>
          </cell>
          <cell r="E651">
            <v>18123.39</v>
          </cell>
          <cell r="F651" t="str">
            <v>m3</v>
          </cell>
          <cell r="G651">
            <v>1138.55</v>
          </cell>
          <cell r="H651">
            <v>6400.22</v>
          </cell>
        </row>
        <row r="652">
          <cell r="A652" t="str">
            <v>07-44-f</v>
          </cell>
          <cell r="B652" t="str">
            <v xml:space="preserve">Solid Block Masonry in walls upto 20 feet height in 1:7 cement sand mortar using 16"x8"x8" factory manufactured solid blocks with strength of 2100 psi. </v>
          </cell>
          <cell r="C652" t="str">
            <v>lOOCft</v>
          </cell>
          <cell r="D652">
            <v>3224</v>
          </cell>
          <cell r="E652">
            <v>17984.669999999998</v>
          </cell>
          <cell r="F652" t="str">
            <v>m3</v>
          </cell>
          <cell r="G652">
            <v>1138.55</v>
          </cell>
          <cell r="H652">
            <v>6351.23</v>
          </cell>
        </row>
        <row r="653">
          <cell r="A653" t="str">
            <v>07-44-g</v>
          </cell>
          <cell r="B653" t="str">
            <v xml:space="preserve">Solid Block Masonry in walls upto 20 feet height in 1:8 cement sand mortar using 16"x8"x8" factory manufactured solid blocks with strength of 2100 psi. </v>
          </cell>
          <cell r="C653" t="str">
            <v>lOOCft</v>
          </cell>
          <cell r="D653">
            <v>3224</v>
          </cell>
          <cell r="E653">
            <v>17883.05</v>
          </cell>
          <cell r="F653" t="str">
            <v>m3</v>
          </cell>
          <cell r="G653">
            <v>1138.55</v>
          </cell>
          <cell r="H653">
            <v>6315.35</v>
          </cell>
        </row>
        <row r="654">
          <cell r="A654" t="str">
            <v>07-45-a</v>
          </cell>
          <cell r="B654" t="str">
            <v xml:space="preserve">Solid Block Masonry in walls upto 20 feet height in 1:2 cement sand mortar using 16"x8"x6" factory manufactured solid blocks with strength of 1900 psi. </v>
          </cell>
          <cell r="C654" t="str">
            <v>lOOCft</v>
          </cell>
          <cell r="D654">
            <v>3775.8</v>
          </cell>
          <cell r="E654">
            <v>23467.77</v>
          </cell>
          <cell r="F654" t="str">
            <v>m3</v>
          </cell>
          <cell r="G654">
            <v>1333.41</v>
          </cell>
          <cell r="H654">
            <v>8287.57</v>
          </cell>
        </row>
        <row r="655">
          <cell r="A655" t="str">
            <v>07-45-b</v>
          </cell>
          <cell r="B655" t="str">
            <v xml:space="preserve">Solid Block Masonry in walls upto 20 feet height in 1:3 cement sand mortar using 16"x8"x6" factory manufactured solid blocks with strength of 1900 psi. </v>
          </cell>
          <cell r="C655" t="str">
            <v>lOOCft</v>
          </cell>
          <cell r="D655">
            <v>3775.8</v>
          </cell>
          <cell r="E655">
            <v>22790.67</v>
          </cell>
          <cell r="F655" t="str">
            <v>m3</v>
          </cell>
          <cell r="G655">
            <v>1333.41</v>
          </cell>
          <cell r="H655">
            <v>8048.46</v>
          </cell>
        </row>
        <row r="656">
          <cell r="A656" t="str">
            <v>07-45-c</v>
          </cell>
          <cell r="B656" t="str">
            <v>Solid Block Masonry in walls upto 20 feet height in 1:4 cement sand mortar using 16"x8"x6" factory manufactured solid blocks with strength of 1900 psi.</v>
          </cell>
          <cell r="C656" t="str">
            <v>lOOCft</v>
          </cell>
          <cell r="D656">
            <v>3775.8</v>
          </cell>
          <cell r="E656">
            <v>22384.41</v>
          </cell>
          <cell r="F656" t="str">
            <v>m3</v>
          </cell>
          <cell r="G656">
            <v>1333.41</v>
          </cell>
          <cell r="H656">
            <v>7904.99</v>
          </cell>
        </row>
        <row r="657">
          <cell r="A657" t="str">
            <v>07-45-d</v>
          </cell>
          <cell r="B657" t="str">
            <v xml:space="preserve">Solid Block Masonry in walls upto 20 feet height in 1:5 cement sand mortar using 16"x8"x6" factory manufactured solid blocks with strength of 1900 psi. </v>
          </cell>
          <cell r="C657" t="str">
            <v>lOOCft</v>
          </cell>
          <cell r="D657">
            <v>3775.8</v>
          </cell>
          <cell r="E657">
            <v>22113.57</v>
          </cell>
          <cell r="F657" t="str">
            <v>m3</v>
          </cell>
          <cell r="G657">
            <v>1333.41</v>
          </cell>
          <cell r="H657">
            <v>7809.34</v>
          </cell>
        </row>
        <row r="658">
          <cell r="A658" t="str">
            <v>07-45-e</v>
          </cell>
          <cell r="B658" t="str">
            <v>Solid Block Masonry in walls upto 20 feet height in 1:6 cement sand mortar using 16"x8"x6" factory manufactured solid blocks with strength of 1900 psi.</v>
          </cell>
          <cell r="C658" t="str">
            <v>lOOCft</v>
          </cell>
          <cell r="D658">
            <v>3775.8</v>
          </cell>
          <cell r="E658">
            <v>21921.05</v>
          </cell>
          <cell r="F658" t="str">
            <v>m3</v>
          </cell>
          <cell r="G658">
            <v>1333.41</v>
          </cell>
          <cell r="H658">
            <v>7741.35</v>
          </cell>
        </row>
        <row r="659">
          <cell r="A659" t="str">
            <v>07-45-f</v>
          </cell>
          <cell r="B659" t="str">
            <v>Solid Block Masonry in walls upto 20 feet height in 1:7 cement sand mortar using 16"x8"x6" factory manufactured solid blocks with strength of 1900 psi.</v>
          </cell>
          <cell r="C659" t="str">
            <v>lOOCft</v>
          </cell>
          <cell r="D659">
            <v>3775.8</v>
          </cell>
          <cell r="E659">
            <v>21779.05</v>
          </cell>
          <cell r="F659" t="str">
            <v>m3</v>
          </cell>
          <cell r="G659">
            <v>1333.41</v>
          </cell>
          <cell r="H659">
            <v>7691.21</v>
          </cell>
        </row>
        <row r="660">
          <cell r="A660" t="str">
            <v>07-45-g</v>
          </cell>
          <cell r="B660" t="str">
            <v xml:space="preserve">Solid Block Masonry in walls upto 20 feet height in 1:8 cement sand mortar using 16"x8"x6" factory manufactured solid blocks with strength of 1900 psi. </v>
          </cell>
          <cell r="C660" t="str">
            <v>lOOCft</v>
          </cell>
          <cell r="D660">
            <v>3775.8</v>
          </cell>
          <cell r="E660">
            <v>21662.17</v>
          </cell>
          <cell r="F660" t="str">
            <v>m3</v>
          </cell>
          <cell r="G660">
            <v>1333.41</v>
          </cell>
          <cell r="H660">
            <v>7649.93</v>
          </cell>
        </row>
        <row r="661">
          <cell r="A661" t="str">
            <v>07-46-a</v>
          </cell>
          <cell r="B661" t="str">
            <v>Solid Block Masonry in walls upto 20 feet height in 1:2 cement sand mortar using 16"x8"x4" factory manufactured solid blocks with strength of 1800 psi.</v>
          </cell>
          <cell r="C661" t="str">
            <v>lOOCft</v>
          </cell>
          <cell r="D661">
            <v>4358.6000000000004</v>
          </cell>
          <cell r="E661">
            <v>29656.29</v>
          </cell>
          <cell r="F661" t="str">
            <v>m3</v>
          </cell>
          <cell r="G661">
            <v>1539.23</v>
          </cell>
          <cell r="H661">
            <v>10473.030000000001</v>
          </cell>
        </row>
        <row r="662">
          <cell r="A662" t="str">
            <v>07-46-b</v>
          </cell>
          <cell r="B662" t="str">
            <v>Solid Block Masonry in walls upto 20 feet height in 1:3 cement sand mortar using 16"x8"x4" factory manufactured solid blocks with strength of 1800 psi.</v>
          </cell>
          <cell r="C662" t="str">
            <v>lOOCft</v>
          </cell>
          <cell r="D662">
            <v>4358.6000000000004</v>
          </cell>
          <cell r="E662">
            <v>28867.68</v>
          </cell>
          <cell r="F662" t="str">
            <v>m3</v>
          </cell>
          <cell r="G662">
            <v>1539.23</v>
          </cell>
          <cell r="H662">
            <v>10194.530000000001</v>
          </cell>
        </row>
        <row r="663">
          <cell r="A663" t="str">
            <v>07-46-c</v>
          </cell>
          <cell r="B663" t="str">
            <v>Solid Block Masonry in walls upto 20 feet height in 1:4 cement sand mortar using 16"x8"x4" factory manufactured solid blocks with strength of 1800 psi.</v>
          </cell>
          <cell r="C663" t="str">
            <v>lOOCft</v>
          </cell>
          <cell r="D663">
            <v>4358.6000000000004</v>
          </cell>
          <cell r="E663">
            <v>28392.37</v>
          </cell>
          <cell r="F663" t="str">
            <v>m3</v>
          </cell>
          <cell r="G663">
            <v>1539.23</v>
          </cell>
          <cell r="H663">
            <v>10026.68</v>
          </cell>
        </row>
        <row r="664">
          <cell r="A664" t="str">
            <v>07-46-d</v>
          </cell>
          <cell r="B664" t="str">
            <v>Solid Block Masonry in walls upto 20 feet height in 1:5 cement sand mortar using 16"x8"x4" factory manufactured solid blocks with strength of 1800 psi.</v>
          </cell>
          <cell r="C664" t="str">
            <v>lOOCft</v>
          </cell>
          <cell r="D664">
            <v>4358.6000000000004</v>
          </cell>
          <cell r="E664">
            <v>28076.39</v>
          </cell>
          <cell r="F664" t="str">
            <v>m3</v>
          </cell>
          <cell r="G664">
            <v>1539.23</v>
          </cell>
          <cell r="H664">
            <v>9915.09</v>
          </cell>
        </row>
        <row r="665">
          <cell r="A665" t="str">
            <v>07-46-e</v>
          </cell>
          <cell r="B665" t="str">
            <v xml:space="preserve">Solid Block Masonry in walls upto 20 feet height in 1:6 cement sand mortar using 16"x8"x4" factory manufactured solid blocks with strength of 1800 psi. </v>
          </cell>
          <cell r="C665" t="str">
            <v>lOOCft</v>
          </cell>
          <cell r="D665">
            <v>4358.6000000000004</v>
          </cell>
          <cell r="E665">
            <v>27856.67</v>
          </cell>
          <cell r="F665" t="str">
            <v>m3</v>
          </cell>
          <cell r="G665">
            <v>1539.23</v>
          </cell>
          <cell r="H665">
            <v>9837.5</v>
          </cell>
        </row>
        <row r="666">
          <cell r="A666" t="str">
            <v>07-46-f</v>
          </cell>
          <cell r="B666" t="str">
            <v>Solid Block Masonry in walls upto 20 feet height in 1:7 cement sand mortar using 16"x8"x4" factory manufactured solid blocks with strength of 1800 psi.</v>
          </cell>
          <cell r="C666" t="str">
            <v>lOOCft</v>
          </cell>
          <cell r="D666">
            <v>4358.6000000000004</v>
          </cell>
          <cell r="E666">
            <v>27687.45</v>
          </cell>
          <cell r="F666" t="str">
            <v>m3</v>
          </cell>
          <cell r="G666">
            <v>1539.23</v>
          </cell>
          <cell r="H666">
            <v>9777.74</v>
          </cell>
        </row>
        <row r="667">
          <cell r="A667" t="str">
            <v>07-46-g</v>
          </cell>
          <cell r="B667" t="str">
            <v>Solid Block Masonry in walls upto 20 feet height in 1:8 cement sand mortar using 16"x8"x4" factory manufactured solid blocks with strength of 1800 psi.</v>
          </cell>
          <cell r="C667" t="str">
            <v>lOOCft</v>
          </cell>
          <cell r="D667">
            <v>4358.6000000000004</v>
          </cell>
          <cell r="E667">
            <v>27546.67</v>
          </cell>
          <cell r="F667" t="str">
            <v>m3</v>
          </cell>
          <cell r="G667">
            <v>1539.23</v>
          </cell>
          <cell r="H667">
            <v>9728.02</v>
          </cell>
        </row>
        <row r="668">
          <cell r="A668" t="str">
            <v>08-01-a</v>
          </cell>
          <cell r="B668" t="str">
            <v>Random rubble masonry in foundn. &amp; plinth Dry masonry.</v>
          </cell>
          <cell r="C668" t="str">
            <v>100 Cft</v>
          </cell>
          <cell r="D668">
            <v>4092</v>
          </cell>
          <cell r="E668">
            <v>8834.2000000000007</v>
          </cell>
          <cell r="F668" t="str">
            <v>m3</v>
          </cell>
          <cell r="G668">
            <v>1445.08</v>
          </cell>
          <cell r="H668">
            <v>3119.77</v>
          </cell>
        </row>
        <row r="669">
          <cell r="A669" t="str">
            <v>08-01-b</v>
          </cell>
          <cell r="B669" t="str">
            <v>Random rubble masonry in foundn. &amp; plinth in mud mortar</v>
          </cell>
          <cell r="C669" t="str">
            <v>100 Cft</v>
          </cell>
          <cell r="D669">
            <v>5115</v>
          </cell>
          <cell r="E669">
            <v>10743.85</v>
          </cell>
          <cell r="F669" t="str">
            <v>m3</v>
          </cell>
          <cell r="G669">
            <v>1806.35</v>
          </cell>
          <cell r="H669">
            <v>3794.16</v>
          </cell>
        </row>
        <row r="670">
          <cell r="A670" t="str">
            <v>08-01-c-01</v>
          </cell>
          <cell r="B670" t="str">
            <v>Random rubble masonry (Un coursed) in foundn. &amp; plinth in lime, sand mortar 1:2</v>
          </cell>
          <cell r="C670" t="str">
            <v>100 Cft</v>
          </cell>
          <cell r="D670">
            <v>7874</v>
          </cell>
          <cell r="E670">
            <v>16379.9</v>
          </cell>
          <cell r="F670" t="str">
            <v>m3</v>
          </cell>
          <cell r="G670">
            <v>2780.68</v>
          </cell>
          <cell r="H670">
            <v>5784.51</v>
          </cell>
        </row>
        <row r="671">
          <cell r="A671" t="str">
            <v>08-01-c-02</v>
          </cell>
          <cell r="B671" t="str">
            <v>Random rubble masonry (Un coursed) in foundn. &amp; plinth in lime, sand mortar, Surkhi Ratio 1:1:1</v>
          </cell>
          <cell r="C671" t="str">
            <v>100 Cft</v>
          </cell>
          <cell r="D671">
            <v>7874</v>
          </cell>
          <cell r="E671">
            <v>15991.03</v>
          </cell>
          <cell r="F671" t="str">
            <v>m3</v>
          </cell>
          <cell r="G671">
            <v>2780.68</v>
          </cell>
          <cell r="H671">
            <v>5647.18</v>
          </cell>
        </row>
        <row r="672">
          <cell r="A672" t="str">
            <v>08-01-c-03</v>
          </cell>
          <cell r="B672" t="str">
            <v>Random rubble masonry (Un coursed) in foundn. &amp; plinth in lime, Surkhi Ratio 1:2</v>
          </cell>
          <cell r="C672" t="str">
            <v>100 Cft</v>
          </cell>
          <cell r="D672">
            <v>7874</v>
          </cell>
          <cell r="E672">
            <v>15602.15</v>
          </cell>
          <cell r="F672" t="str">
            <v>m3</v>
          </cell>
          <cell r="G672">
            <v>2780.68</v>
          </cell>
          <cell r="H672">
            <v>5509.85</v>
          </cell>
        </row>
        <row r="673">
          <cell r="A673" t="str">
            <v>08-01-d-01</v>
          </cell>
          <cell r="B673" t="str">
            <v>Random rubble masonry in foundn. &amp; plinth in cement, sand mortar : Ratio 1:3</v>
          </cell>
          <cell r="C673" t="str">
            <v>100 Cft</v>
          </cell>
          <cell r="D673">
            <v>7874</v>
          </cell>
          <cell r="E673">
            <v>18932.75</v>
          </cell>
          <cell r="F673" t="str">
            <v>m3</v>
          </cell>
          <cell r="G673">
            <v>2780.68</v>
          </cell>
          <cell r="H673">
            <v>6686.04</v>
          </cell>
        </row>
        <row r="674">
          <cell r="A674" t="str">
            <v>08-01-d-02</v>
          </cell>
          <cell r="B674" t="str">
            <v>Random rubble masonry in foundn. &amp; plinth in cement, sand mortar : Ratio 1:4</v>
          </cell>
          <cell r="C674" t="str">
            <v>100 Cft</v>
          </cell>
          <cell r="D674">
            <v>7874</v>
          </cell>
          <cell r="E674">
            <v>17917.099999999999</v>
          </cell>
          <cell r="F674" t="str">
            <v>m3</v>
          </cell>
          <cell r="G674">
            <v>2780.68</v>
          </cell>
          <cell r="H674">
            <v>6327.37</v>
          </cell>
        </row>
        <row r="675">
          <cell r="A675" t="str">
            <v>08-01-d-03</v>
          </cell>
          <cell r="B675" t="str">
            <v>Random rubble masonry in foundn. &amp; plinth in cement, sand mortar : Ratio 1:6</v>
          </cell>
          <cell r="C675" t="str">
            <v>100 Cft</v>
          </cell>
          <cell r="D675">
            <v>7874</v>
          </cell>
          <cell r="E675">
            <v>16754.61</v>
          </cell>
          <cell r="F675" t="str">
            <v>m3</v>
          </cell>
          <cell r="G675">
            <v>2780.68</v>
          </cell>
          <cell r="H675">
            <v>5916.84</v>
          </cell>
        </row>
        <row r="676">
          <cell r="A676" t="str">
            <v>08-01-d-04</v>
          </cell>
          <cell r="B676" t="str">
            <v>Random rubble masonry in foundn. &amp; plinth in cement, sand mortar : Ratio 1:8</v>
          </cell>
          <cell r="C676" t="str">
            <v>100 Cft</v>
          </cell>
          <cell r="D676">
            <v>7874</v>
          </cell>
          <cell r="E676">
            <v>16111.5</v>
          </cell>
          <cell r="F676" t="str">
            <v>m3</v>
          </cell>
          <cell r="G676">
            <v>2780.68</v>
          </cell>
          <cell r="H676">
            <v>5689.73</v>
          </cell>
        </row>
        <row r="677">
          <cell r="A677" t="str">
            <v>08-02-a</v>
          </cell>
          <cell r="B677" t="str">
            <v>Coursed rubble masonry in foundn. &amp; plinth dry masonry.</v>
          </cell>
          <cell r="C677" t="str">
            <v>100 Cft</v>
          </cell>
          <cell r="D677">
            <v>5208</v>
          </cell>
          <cell r="E677">
            <v>9959.2000000000007</v>
          </cell>
          <cell r="F677" t="str">
            <v>m3</v>
          </cell>
          <cell r="G677">
            <v>1839.19</v>
          </cell>
          <cell r="H677">
            <v>3517.06</v>
          </cell>
        </row>
        <row r="678">
          <cell r="A678" t="str">
            <v>08-02-b</v>
          </cell>
          <cell r="B678" t="str">
            <v>Coursed rubble masonry in foundn. &amp; plinth in mud mortar</v>
          </cell>
          <cell r="C678" t="str">
            <v>100 Cft</v>
          </cell>
          <cell r="D678">
            <v>7254</v>
          </cell>
          <cell r="E678">
            <v>12900.1</v>
          </cell>
          <cell r="F678" t="str">
            <v>m3</v>
          </cell>
          <cell r="G678">
            <v>2561.73</v>
          </cell>
          <cell r="H678">
            <v>4555.63</v>
          </cell>
        </row>
        <row r="679">
          <cell r="A679" t="str">
            <v>08-02-c-01</v>
          </cell>
          <cell r="B679" t="str">
            <v>Coursed rubble masonry (Hammer Dressed) in foundn. &amp; plinth in lime, sand mortar 1:2</v>
          </cell>
          <cell r="C679" t="str">
            <v>100 Cft</v>
          </cell>
          <cell r="D679">
            <v>8866</v>
          </cell>
          <cell r="E679">
            <v>16963.560000000001</v>
          </cell>
          <cell r="F679" t="str">
            <v>m3</v>
          </cell>
          <cell r="G679">
            <v>3131</v>
          </cell>
          <cell r="H679">
            <v>5990.63</v>
          </cell>
        </row>
        <row r="680">
          <cell r="A680" t="str">
            <v>08-02-c-02</v>
          </cell>
          <cell r="B680" t="str">
            <v>Coursed rubble masonry (Hammer Dressed) in foundn. &amp; plinth in lime, sand mortar, Surkhi Ratio 1:1:1</v>
          </cell>
          <cell r="C680" t="str">
            <v>100 Cft</v>
          </cell>
          <cell r="D680">
            <v>8866</v>
          </cell>
          <cell r="E680">
            <v>17221.61</v>
          </cell>
          <cell r="F680" t="str">
            <v>m3</v>
          </cell>
          <cell r="G680">
            <v>3131</v>
          </cell>
          <cell r="H680">
            <v>6081.76</v>
          </cell>
        </row>
        <row r="681">
          <cell r="A681" t="str">
            <v>08-02-c-03</v>
          </cell>
          <cell r="B681" t="str">
            <v>Coursed rubble masonry (Hammer Dressed) in foundn. &amp; plinth in lime, Surkhi Ratio 1:2</v>
          </cell>
          <cell r="C681" t="str">
            <v>100 Cft</v>
          </cell>
          <cell r="D681">
            <v>8866</v>
          </cell>
          <cell r="E681">
            <v>16876.04</v>
          </cell>
          <cell r="F681" t="str">
            <v>m3</v>
          </cell>
          <cell r="G681">
            <v>3131</v>
          </cell>
          <cell r="H681">
            <v>5959.72</v>
          </cell>
        </row>
        <row r="682">
          <cell r="A682" t="str">
            <v>08-02-d-01</v>
          </cell>
          <cell r="B682" t="str">
            <v>Coursed rubble masonry (Hammer Dressed) in foundn. &amp; plinth in cement,sand mortar : Ratio 1:3</v>
          </cell>
          <cell r="C682" t="str">
            <v>100 Cft</v>
          </cell>
          <cell r="D682">
            <v>8866</v>
          </cell>
          <cell r="E682">
            <v>19838.2</v>
          </cell>
          <cell r="F682" t="str">
            <v>m3</v>
          </cell>
          <cell r="G682">
            <v>3131</v>
          </cell>
          <cell r="H682">
            <v>7005.8</v>
          </cell>
        </row>
        <row r="683">
          <cell r="A683" t="str">
            <v>08-02-d-02</v>
          </cell>
          <cell r="B683" t="str">
            <v>Coursed rubble masonry (Hammer Dressed) in foundn. &amp; plinth in cement,sand mortar : Ratio 1:4</v>
          </cell>
          <cell r="C683" t="str">
            <v>100 Cft</v>
          </cell>
          <cell r="D683">
            <v>8866</v>
          </cell>
          <cell r="E683">
            <v>18935.400000000001</v>
          </cell>
          <cell r="F683" t="str">
            <v>m3</v>
          </cell>
          <cell r="G683">
            <v>3131</v>
          </cell>
          <cell r="H683">
            <v>6686.98</v>
          </cell>
        </row>
        <row r="684">
          <cell r="A684" t="str">
            <v>08-02-d-03</v>
          </cell>
          <cell r="B684" t="str">
            <v>Coursed rubble masonry (Hammer Dressed) in foundn. &amp;  plinth in cement,sand mortar : Ratio 1:6</v>
          </cell>
          <cell r="C684" t="str">
            <v>100 Cft</v>
          </cell>
          <cell r="D684">
            <v>8866</v>
          </cell>
          <cell r="E684">
            <v>17895.11</v>
          </cell>
          <cell r="F684" t="str">
            <v>m3</v>
          </cell>
          <cell r="G684">
            <v>3131</v>
          </cell>
          <cell r="H684">
            <v>6319.6</v>
          </cell>
        </row>
        <row r="685">
          <cell r="A685" t="str">
            <v>08-02-d-04</v>
          </cell>
          <cell r="B685" t="str">
            <v>Coursed rubble masonry (Hammer Dressed) in foundn. &amp; plinth in cement,sand mortar : Ratio 1:8</v>
          </cell>
          <cell r="C685" t="str">
            <v>100 Cft</v>
          </cell>
          <cell r="D685">
            <v>8866</v>
          </cell>
          <cell r="E685">
            <v>17334.27</v>
          </cell>
          <cell r="F685" t="str">
            <v>m3</v>
          </cell>
          <cell r="G685">
            <v>3131</v>
          </cell>
          <cell r="H685">
            <v>6121.55</v>
          </cell>
        </row>
        <row r="686">
          <cell r="A686" t="str">
            <v>08-03-a</v>
          </cell>
          <cell r="B686" t="str">
            <v>Random rubble masonry in ground floor Dry masonry.</v>
          </cell>
          <cell r="C686" t="str">
            <v>100 Cft</v>
          </cell>
          <cell r="D686">
            <v>4650</v>
          </cell>
          <cell r="E686">
            <v>9396.7000000000007</v>
          </cell>
          <cell r="F686" t="str">
            <v>m3</v>
          </cell>
          <cell r="G686">
            <v>1642.13</v>
          </cell>
          <cell r="H686">
            <v>3318.42</v>
          </cell>
        </row>
        <row r="687">
          <cell r="A687" t="str">
            <v>08-03-b</v>
          </cell>
          <cell r="B687" t="str">
            <v>Random rubble masonry in ground floor in mud mortar</v>
          </cell>
          <cell r="C687" t="str">
            <v>100 Cft</v>
          </cell>
          <cell r="D687">
            <v>6138</v>
          </cell>
          <cell r="E687">
            <v>11665.3</v>
          </cell>
          <cell r="F687" t="str">
            <v>m3</v>
          </cell>
          <cell r="G687">
            <v>2167.62</v>
          </cell>
          <cell r="H687">
            <v>4119.57</v>
          </cell>
        </row>
        <row r="688">
          <cell r="A688" t="str">
            <v>08-03-c-01</v>
          </cell>
          <cell r="B688" t="str">
            <v>Random rubble masonry in ground floor in lime, sand mortar 1:2</v>
          </cell>
          <cell r="C688" t="str">
            <v>100 Cft</v>
          </cell>
          <cell r="D688">
            <v>8587</v>
          </cell>
          <cell r="E688">
            <v>17098.650000000001</v>
          </cell>
          <cell r="F688" t="str">
            <v>m3</v>
          </cell>
          <cell r="G688">
            <v>3032.47</v>
          </cell>
          <cell r="H688">
            <v>6038.34</v>
          </cell>
        </row>
        <row r="689">
          <cell r="A689" t="str">
            <v>08-03-c-02</v>
          </cell>
          <cell r="B689" t="str">
            <v>Random rubble masonry in ground floor in lime, sand mortar, Surkhi Ratio 1:1:1</v>
          </cell>
          <cell r="C689" t="str">
            <v>100 Cft</v>
          </cell>
          <cell r="D689">
            <v>8587</v>
          </cell>
          <cell r="E689">
            <v>16709.78</v>
          </cell>
          <cell r="F689" t="str">
            <v>m3</v>
          </cell>
          <cell r="G689">
            <v>3032.47</v>
          </cell>
          <cell r="H689">
            <v>5901.01</v>
          </cell>
        </row>
        <row r="690">
          <cell r="A690" t="str">
            <v>08-03-c-03</v>
          </cell>
          <cell r="B690" t="str">
            <v>Random rubble masonry in ground floor in lime, Surkhi Ratio 1:2</v>
          </cell>
          <cell r="C690" t="str">
            <v>100 Cft</v>
          </cell>
          <cell r="D690">
            <v>8587</v>
          </cell>
          <cell r="E690">
            <v>16320.9</v>
          </cell>
          <cell r="F690" t="str">
            <v>m3</v>
          </cell>
          <cell r="G690">
            <v>3032.47</v>
          </cell>
          <cell r="H690">
            <v>5763.68</v>
          </cell>
        </row>
        <row r="691">
          <cell r="A691" t="str">
            <v>08-03-d-01</v>
          </cell>
          <cell r="B691" t="str">
            <v>Random rubble masonry in ground floor in cement,sand mortar : Ratio 1:3</v>
          </cell>
          <cell r="C691" t="str">
            <v>100 Cft</v>
          </cell>
          <cell r="D691">
            <v>8587</v>
          </cell>
          <cell r="E691">
            <v>19651.5</v>
          </cell>
          <cell r="F691" t="str">
            <v>m3</v>
          </cell>
          <cell r="G691">
            <v>3032.47</v>
          </cell>
          <cell r="H691">
            <v>6939.87</v>
          </cell>
        </row>
        <row r="692">
          <cell r="A692" t="str">
            <v>08-03-d-02</v>
          </cell>
          <cell r="B692" t="str">
            <v>Random rubble masonry in ground floor in cement,sand mortar : Ratio 1:4</v>
          </cell>
          <cell r="C692" t="str">
            <v>100 Cft</v>
          </cell>
          <cell r="D692">
            <v>8587</v>
          </cell>
          <cell r="E692">
            <v>18635.849999999999</v>
          </cell>
          <cell r="F692" t="str">
            <v>m3</v>
          </cell>
          <cell r="G692">
            <v>3032.47</v>
          </cell>
          <cell r="H692">
            <v>6581.19</v>
          </cell>
        </row>
        <row r="693">
          <cell r="A693" t="str">
            <v>08-03-d-03</v>
          </cell>
          <cell r="B693" t="str">
            <v>Random rubble masonry in ground floor in cement,sand mortar : Ratio 1:6</v>
          </cell>
          <cell r="C693" t="str">
            <v>100 Cft</v>
          </cell>
          <cell r="D693">
            <v>8587</v>
          </cell>
          <cell r="E693">
            <v>17473.36</v>
          </cell>
          <cell r="F693" t="str">
            <v>m3</v>
          </cell>
          <cell r="G693">
            <v>3032.47</v>
          </cell>
          <cell r="H693">
            <v>6170.66</v>
          </cell>
        </row>
        <row r="694">
          <cell r="A694" t="str">
            <v>08-03-d-04</v>
          </cell>
          <cell r="B694" t="str">
            <v>Random rubble masonry in ground floor in cement,sand mortar : Ratio 1:8</v>
          </cell>
          <cell r="C694" t="str">
            <v>100 Cft</v>
          </cell>
          <cell r="D694">
            <v>8587</v>
          </cell>
          <cell r="E694">
            <v>16830.25</v>
          </cell>
          <cell r="F694" t="str">
            <v>m3</v>
          </cell>
          <cell r="G694">
            <v>3032.47</v>
          </cell>
          <cell r="H694">
            <v>5943.55</v>
          </cell>
        </row>
        <row r="695">
          <cell r="A695" t="str">
            <v>08-04-a</v>
          </cell>
          <cell r="B695" t="str">
            <v>Coursed rubble masonry in ground floor Dry masonry.</v>
          </cell>
          <cell r="C695" t="str">
            <v>100 Cft</v>
          </cell>
          <cell r="D695">
            <v>6076</v>
          </cell>
          <cell r="E695">
            <v>10834.2</v>
          </cell>
          <cell r="F695" t="str">
            <v>m3</v>
          </cell>
          <cell r="G695">
            <v>2145.7199999999998</v>
          </cell>
          <cell r="H695">
            <v>3826.07</v>
          </cell>
        </row>
        <row r="696">
          <cell r="A696" t="str">
            <v>08-04-b</v>
          </cell>
          <cell r="B696" t="str">
            <v>Coursed rubble masonry in ground floor in mud mortar</v>
          </cell>
          <cell r="C696" t="str">
            <v>100 Cft</v>
          </cell>
          <cell r="D696">
            <v>9548</v>
          </cell>
          <cell r="E696">
            <v>15102.8</v>
          </cell>
          <cell r="F696" t="str">
            <v>m3</v>
          </cell>
          <cell r="G696">
            <v>3371.85</v>
          </cell>
          <cell r="H696">
            <v>5333.51</v>
          </cell>
        </row>
        <row r="697">
          <cell r="A697" t="str">
            <v>08-04-c-01</v>
          </cell>
          <cell r="B697" t="str">
            <v>Coursed rubble masonry in ground floor in lime, sand mortar 1:2</v>
          </cell>
          <cell r="C697" t="str">
            <v>100 Cft</v>
          </cell>
          <cell r="D697">
            <v>10013</v>
          </cell>
          <cell r="E697">
            <v>18117.13</v>
          </cell>
          <cell r="F697" t="str">
            <v>m3</v>
          </cell>
          <cell r="G697">
            <v>3536.06</v>
          </cell>
          <cell r="H697">
            <v>6398.01</v>
          </cell>
        </row>
        <row r="698">
          <cell r="A698" t="str">
            <v>08-04-c-02</v>
          </cell>
          <cell r="B698" t="str">
            <v>Coursed rubble masonry in ground floor in lime, sand mortar, Surkhi Ratio 1:1:1</v>
          </cell>
          <cell r="C698" t="str">
            <v>100 Cft</v>
          </cell>
          <cell r="D698">
            <v>10013</v>
          </cell>
          <cell r="E698">
            <v>18377.86</v>
          </cell>
          <cell r="F698" t="str">
            <v>m3</v>
          </cell>
          <cell r="G698">
            <v>3536.06</v>
          </cell>
          <cell r="H698">
            <v>6490.09</v>
          </cell>
        </row>
        <row r="699">
          <cell r="A699" t="str">
            <v>08-04-c-03</v>
          </cell>
          <cell r="B699" t="str">
            <v>Coursed rubble masonry in ground floor in lime, Surkhi Ratio 1:2</v>
          </cell>
          <cell r="C699" t="str">
            <v>100 Cft</v>
          </cell>
          <cell r="D699">
            <v>10013</v>
          </cell>
          <cell r="E699">
            <v>18032.2</v>
          </cell>
          <cell r="F699" t="str">
            <v>m3</v>
          </cell>
          <cell r="G699">
            <v>3536.06</v>
          </cell>
          <cell r="H699">
            <v>6368.02</v>
          </cell>
        </row>
        <row r="700">
          <cell r="A700" t="str">
            <v>08-04-d-01</v>
          </cell>
          <cell r="B700" t="str">
            <v>Coursed rubble masonry in ground floor in cement,sand mortar : Ratio 1:3</v>
          </cell>
          <cell r="C700" t="str">
            <v>100 Cft</v>
          </cell>
          <cell r="D700">
            <v>10013</v>
          </cell>
          <cell r="E700">
            <v>20994.45</v>
          </cell>
          <cell r="F700" t="str">
            <v>m3</v>
          </cell>
          <cell r="G700">
            <v>3536.06</v>
          </cell>
          <cell r="H700">
            <v>7414.13</v>
          </cell>
        </row>
        <row r="701">
          <cell r="A701" t="str">
            <v>08-04-d-02</v>
          </cell>
          <cell r="B701" t="str">
            <v>Coursed rubble masonry in ground floor in cement,sand mortar : Ratio 1:4</v>
          </cell>
          <cell r="C701" t="str">
            <v>100 Cft</v>
          </cell>
          <cell r="D701">
            <v>10013</v>
          </cell>
          <cell r="E701">
            <v>20091.650000000001</v>
          </cell>
          <cell r="F701" t="str">
            <v>m3</v>
          </cell>
          <cell r="G701">
            <v>3536.06</v>
          </cell>
          <cell r="H701">
            <v>7095.31</v>
          </cell>
        </row>
        <row r="702">
          <cell r="A702" t="str">
            <v>08-04-d-03</v>
          </cell>
          <cell r="B702" t="str">
            <v>Coursed rubble masonry in ground floor in cement,sand mortar : Ratio 1:6</v>
          </cell>
          <cell r="C702" t="str">
            <v>100 Cft</v>
          </cell>
          <cell r="D702">
            <v>10013</v>
          </cell>
          <cell r="E702">
            <v>19056.72</v>
          </cell>
          <cell r="F702" t="str">
            <v>m3</v>
          </cell>
          <cell r="G702">
            <v>3536.06</v>
          </cell>
          <cell r="H702">
            <v>6729.82</v>
          </cell>
        </row>
        <row r="703">
          <cell r="A703" t="str">
            <v>08-04-d-04</v>
          </cell>
          <cell r="B703" t="str">
            <v>Coursed rubble masonry in ground floor in cement,sand mortar : Ratio 1:8</v>
          </cell>
          <cell r="C703" t="str">
            <v>100 Cft</v>
          </cell>
          <cell r="D703">
            <v>10013</v>
          </cell>
          <cell r="E703">
            <v>18517.36</v>
          </cell>
          <cell r="F703" t="str">
            <v>m3</v>
          </cell>
          <cell r="G703">
            <v>3536.06</v>
          </cell>
          <cell r="H703">
            <v>6539.35</v>
          </cell>
        </row>
        <row r="704">
          <cell r="A704" t="str">
            <v>08-05-a-01</v>
          </cell>
          <cell r="B704" t="str">
            <v>Ashlar block masonry in ground floor in lime, sand mortar 1:2</v>
          </cell>
          <cell r="C704" t="str">
            <v>100 Cft</v>
          </cell>
          <cell r="D704">
            <v>27652</v>
          </cell>
          <cell r="E704">
            <v>39185.300000000003</v>
          </cell>
          <cell r="F704" t="str">
            <v>m3</v>
          </cell>
          <cell r="G704">
            <v>9765.2199999999993</v>
          </cell>
          <cell r="H704">
            <v>13838.17</v>
          </cell>
        </row>
        <row r="705">
          <cell r="A705" t="str">
            <v>08-05-a-02</v>
          </cell>
          <cell r="B705" t="str">
            <v>Ashlar block masonry in ground floor in lime, sand mortar, Surkhi Ratio 1:1:1</v>
          </cell>
          <cell r="C705" t="str">
            <v>100 Cft</v>
          </cell>
          <cell r="D705">
            <v>27652</v>
          </cell>
          <cell r="E705">
            <v>38926.050000000003</v>
          </cell>
          <cell r="F705" t="str">
            <v>m3</v>
          </cell>
          <cell r="G705">
            <v>9765.2199999999993</v>
          </cell>
          <cell r="H705">
            <v>13746.62</v>
          </cell>
        </row>
        <row r="706">
          <cell r="A706" t="str">
            <v>08-05-a-03</v>
          </cell>
          <cell r="B706" t="str">
            <v>Ashlar block masonry in ground floor in lime, Surkhi Ratio 1:2</v>
          </cell>
          <cell r="C706" t="str">
            <v>100 Cft</v>
          </cell>
          <cell r="D706">
            <v>27652</v>
          </cell>
          <cell r="E706">
            <v>38666.800000000003</v>
          </cell>
          <cell r="F706" t="str">
            <v>m3</v>
          </cell>
          <cell r="G706">
            <v>9765.2199999999993</v>
          </cell>
          <cell r="H706">
            <v>13655.06</v>
          </cell>
        </row>
        <row r="707">
          <cell r="A707" t="str">
            <v>08-05-b-01</v>
          </cell>
          <cell r="B707" t="str">
            <v>Ashlar block masonry in ground floor in cement,sand mortar : Ratio 1:3</v>
          </cell>
          <cell r="C707" t="str">
            <v>100 Cft</v>
          </cell>
          <cell r="D707">
            <v>27652</v>
          </cell>
          <cell r="E707">
            <v>40887.199999999997</v>
          </cell>
          <cell r="F707" t="str">
            <v>m3</v>
          </cell>
          <cell r="G707">
            <v>9765.2199999999993</v>
          </cell>
          <cell r="H707">
            <v>14439.19</v>
          </cell>
        </row>
        <row r="708">
          <cell r="A708" t="str">
            <v>08-05-b-02</v>
          </cell>
          <cell r="B708" t="str">
            <v>Ashlar block masonry in ground floor in cement,sand mortar : Ratio 1:4</v>
          </cell>
          <cell r="C708" t="str">
            <v>100 Cft</v>
          </cell>
          <cell r="D708">
            <v>27652</v>
          </cell>
          <cell r="E708">
            <v>40210.1</v>
          </cell>
          <cell r="F708" t="str">
            <v>m3</v>
          </cell>
          <cell r="G708">
            <v>9765.2199999999993</v>
          </cell>
          <cell r="H708">
            <v>14200.08</v>
          </cell>
        </row>
        <row r="709">
          <cell r="A709" t="str">
            <v>08-05-b-03</v>
          </cell>
          <cell r="B709" t="str">
            <v>Ashlar block masonry in ground floor in cement,sand mortar : Ratio 1:6</v>
          </cell>
          <cell r="C709" t="str">
            <v>100 Cft</v>
          </cell>
          <cell r="D709">
            <v>27652</v>
          </cell>
          <cell r="E709">
            <v>39442.720000000001</v>
          </cell>
          <cell r="F709" t="str">
            <v>m3</v>
          </cell>
          <cell r="G709">
            <v>9765.2199999999993</v>
          </cell>
          <cell r="H709">
            <v>13929.08</v>
          </cell>
        </row>
        <row r="710">
          <cell r="A710" t="str">
            <v>08-06-a-01</v>
          </cell>
          <cell r="B710" t="str">
            <v>Ashlar fine masonry in ground floor in lime, sand mortar 1:2</v>
          </cell>
          <cell r="C710" t="str">
            <v>100 Cft</v>
          </cell>
          <cell r="D710">
            <v>53010</v>
          </cell>
          <cell r="E710">
            <v>66332.460000000006</v>
          </cell>
          <cell r="F710" t="str">
            <v>m3</v>
          </cell>
          <cell r="G710">
            <v>18720.32</v>
          </cell>
          <cell r="H710">
            <v>23425.11</v>
          </cell>
        </row>
        <row r="711">
          <cell r="A711" t="str">
            <v>08-06-a-02</v>
          </cell>
          <cell r="B711" t="str">
            <v>Ashlar fine masonry in ground floor in lime, sand mortar, Surkhi Ratio 1:1:1</v>
          </cell>
          <cell r="C711" t="str">
            <v>100 Cft</v>
          </cell>
          <cell r="D711">
            <v>53010</v>
          </cell>
          <cell r="E711">
            <v>66202.84</v>
          </cell>
          <cell r="F711" t="str">
            <v>m3</v>
          </cell>
          <cell r="G711">
            <v>18720.32</v>
          </cell>
          <cell r="H711">
            <v>23379.33</v>
          </cell>
        </row>
        <row r="712">
          <cell r="A712" t="str">
            <v>08-06-a-03</v>
          </cell>
          <cell r="B712" t="str">
            <v>Ashlar fine masonry in ground floor in lime, Surkhi Ratio 1:2</v>
          </cell>
          <cell r="C712" t="str">
            <v>100 Cft</v>
          </cell>
          <cell r="D712">
            <v>53010</v>
          </cell>
          <cell r="E712">
            <v>66073.210000000006</v>
          </cell>
          <cell r="F712" t="str">
            <v>m3</v>
          </cell>
          <cell r="G712">
            <v>18720.32</v>
          </cell>
          <cell r="H712">
            <v>23333.56</v>
          </cell>
        </row>
        <row r="713">
          <cell r="A713" t="str">
            <v>08-06-b-01</v>
          </cell>
          <cell r="B713" t="str">
            <v>Ashlar fine masonry in ground floor in cement,sand mortar : Ratio 1:3</v>
          </cell>
          <cell r="C713" t="str">
            <v>100 Cft</v>
          </cell>
          <cell r="D713">
            <v>53010</v>
          </cell>
          <cell r="E713">
            <v>67183.41</v>
          </cell>
          <cell r="F713" t="str">
            <v>m3</v>
          </cell>
          <cell r="G713">
            <v>18720.32</v>
          </cell>
          <cell r="H713">
            <v>23725.62</v>
          </cell>
        </row>
        <row r="714">
          <cell r="A714" t="str">
            <v>08-06-b-02</v>
          </cell>
          <cell r="B714" t="str">
            <v>Ashlar fine masonry in ground floor in cement,sand mortar : Ratio 1:4</v>
          </cell>
          <cell r="C714" t="str">
            <v>100 Cft</v>
          </cell>
          <cell r="D714">
            <v>53010</v>
          </cell>
          <cell r="E714">
            <v>66844.86</v>
          </cell>
          <cell r="F714" t="str">
            <v>m3</v>
          </cell>
          <cell r="G714">
            <v>18720.32</v>
          </cell>
          <cell r="H714">
            <v>23606.06</v>
          </cell>
        </row>
        <row r="715">
          <cell r="A715" t="str">
            <v>08-06-b-03</v>
          </cell>
          <cell r="B715" t="str">
            <v>Ashlar fine masonry in ground floor in cement,sand mortar : Ratio 1:6</v>
          </cell>
          <cell r="C715" t="str">
            <v>100 Cft</v>
          </cell>
          <cell r="D715">
            <v>53010</v>
          </cell>
          <cell r="E715">
            <v>66466.880000000005</v>
          </cell>
          <cell r="F715" t="str">
            <v>m3</v>
          </cell>
          <cell r="G715">
            <v>18720.32</v>
          </cell>
          <cell r="H715">
            <v>23472.58</v>
          </cell>
        </row>
        <row r="716">
          <cell r="A716" t="str">
            <v>08-07-a</v>
          </cell>
          <cell r="B716" t="str">
            <v>Extra labour on items 08-03-a-01 to 08-06-b-03 for work in First floor</v>
          </cell>
          <cell r="C716" t="str">
            <v>100 Cft</v>
          </cell>
          <cell r="D716">
            <v>1283.4000000000001</v>
          </cell>
          <cell r="E716">
            <v>1293.75</v>
          </cell>
          <cell r="F716" t="str">
            <v>m3</v>
          </cell>
          <cell r="G716">
            <v>453.23</v>
          </cell>
          <cell r="H716">
            <v>456.88</v>
          </cell>
        </row>
        <row r="717">
          <cell r="A717" t="str">
            <v>08-07-b</v>
          </cell>
          <cell r="B717" t="str">
            <v>Extra labour on items 08-03-a-01 to 08-06-b-03 for work in Second floor</v>
          </cell>
          <cell r="C717" t="str">
            <v>100 Cft</v>
          </cell>
          <cell r="D717">
            <v>2951.2</v>
          </cell>
          <cell r="E717">
            <v>2975</v>
          </cell>
          <cell r="F717" t="str">
            <v>m3</v>
          </cell>
          <cell r="G717">
            <v>1042.21</v>
          </cell>
          <cell r="H717">
            <v>1050.6099999999999</v>
          </cell>
        </row>
        <row r="718">
          <cell r="A718" t="str">
            <v>08-07-c</v>
          </cell>
          <cell r="B718" t="str">
            <v>Extra labour on items 08-03-a-01 to 08-06-b-03 for work in Third floor</v>
          </cell>
          <cell r="C718" t="str">
            <v>100 Cft</v>
          </cell>
          <cell r="D718">
            <v>4650</v>
          </cell>
          <cell r="E718">
            <v>4687.5</v>
          </cell>
          <cell r="F718" t="str">
            <v>m3</v>
          </cell>
          <cell r="G718">
            <v>1642.13</v>
          </cell>
          <cell r="H718">
            <v>1655.38</v>
          </cell>
        </row>
        <row r="719">
          <cell r="A719" t="str">
            <v>08-07-d</v>
          </cell>
          <cell r="B719" t="str">
            <v>Extra labour on items 08-03-a-01 to 08-06-b-03 for work in Fourth &amp; subsequent floors</v>
          </cell>
          <cell r="C719" t="str">
            <v>100 Cft</v>
          </cell>
          <cell r="D719">
            <v>7378</v>
          </cell>
          <cell r="E719">
            <v>7437.5</v>
          </cell>
          <cell r="F719" t="str">
            <v>m3</v>
          </cell>
          <cell r="G719">
            <v>2605.52</v>
          </cell>
          <cell r="H719">
            <v>2626.53</v>
          </cell>
        </row>
        <row r="720">
          <cell r="A720" t="str">
            <v>08-08</v>
          </cell>
          <cell r="B720" t="str">
            <v>Extra labour on items 08-03-a-01 to 08-06-b-03 for every 5' additional height, other than building</v>
          </cell>
          <cell r="C720" t="str">
            <v>100 Cft</v>
          </cell>
          <cell r="D720">
            <v>1178</v>
          </cell>
          <cell r="E720">
            <v>1187.5</v>
          </cell>
          <cell r="F720" t="str">
            <v>m3</v>
          </cell>
          <cell r="G720">
            <v>416.01</v>
          </cell>
          <cell r="H720">
            <v>419.36</v>
          </cell>
        </row>
        <row r="721">
          <cell r="A721" t="str">
            <v>08-09</v>
          </cell>
          <cell r="B721" t="str">
            <v>Extra labour for arch work in stone masonry including centring &amp; decentring etc.</v>
          </cell>
          <cell r="C721" t="str">
            <v>100 Cft</v>
          </cell>
          <cell r="D721">
            <v>4712</v>
          </cell>
          <cell r="E721">
            <v>4750</v>
          </cell>
          <cell r="F721" t="str">
            <v>m3</v>
          </cell>
          <cell r="G721">
            <v>1664.03</v>
          </cell>
          <cell r="H721">
            <v>1677.45</v>
          </cell>
        </row>
        <row r="722">
          <cell r="A722" t="str">
            <v>08-10-a</v>
          </cell>
          <cell r="B722" t="str">
            <v>Extra labour for coping &amp; caps etc</v>
          </cell>
          <cell r="C722" t="str">
            <v>100 Cft</v>
          </cell>
          <cell r="D722">
            <v>22320</v>
          </cell>
          <cell r="E722">
            <v>22500</v>
          </cell>
          <cell r="F722" t="str">
            <v>m3</v>
          </cell>
          <cell r="G722">
            <v>7882.24</v>
          </cell>
          <cell r="H722">
            <v>7945.81</v>
          </cell>
        </row>
        <row r="723">
          <cell r="A723" t="str">
            <v>08-10-b</v>
          </cell>
          <cell r="B723" t="str">
            <v>Extra labour for cornice &amp; string course</v>
          </cell>
          <cell r="C723" t="str">
            <v>100 Cft</v>
          </cell>
          <cell r="D723">
            <v>22320</v>
          </cell>
          <cell r="E723">
            <v>22500</v>
          </cell>
          <cell r="F723" t="str">
            <v>m3</v>
          </cell>
          <cell r="G723">
            <v>7882.24</v>
          </cell>
          <cell r="H723">
            <v>7945.81</v>
          </cell>
        </row>
        <row r="724">
          <cell r="A724" t="str">
            <v>08-11-a</v>
          </cell>
          <cell r="B724" t="str">
            <v>Dressing stones : Hammer dressed</v>
          </cell>
          <cell r="C724" t="str">
            <v>100 Sft</v>
          </cell>
          <cell r="D724">
            <v>7130</v>
          </cell>
          <cell r="E724">
            <v>7187.5</v>
          </cell>
          <cell r="F724" t="str">
            <v>m2</v>
          </cell>
          <cell r="G724">
            <v>767.19</v>
          </cell>
          <cell r="H724">
            <v>773.38</v>
          </cell>
        </row>
        <row r="725">
          <cell r="A725" t="str">
            <v>08-11-b</v>
          </cell>
          <cell r="B725" t="str">
            <v>Dressing stones : Rough tooled dressed</v>
          </cell>
          <cell r="C725" t="str">
            <v>100 Sft</v>
          </cell>
          <cell r="D725">
            <v>13640</v>
          </cell>
          <cell r="E725">
            <v>13750</v>
          </cell>
          <cell r="F725" t="str">
            <v>m2</v>
          </cell>
          <cell r="G725">
            <v>1467.66</v>
          </cell>
          <cell r="H725">
            <v>1479.5</v>
          </cell>
        </row>
        <row r="726">
          <cell r="A726" t="str">
            <v>08-11-c</v>
          </cell>
          <cell r="B726" t="str">
            <v>Dressing stones : Chisel dressed</v>
          </cell>
          <cell r="C726" t="str">
            <v>100 Sft</v>
          </cell>
          <cell r="D726">
            <v>16492</v>
          </cell>
          <cell r="E726">
            <v>16625</v>
          </cell>
          <cell r="F726" t="str">
            <v>m2</v>
          </cell>
          <cell r="G726">
            <v>1774.54</v>
          </cell>
          <cell r="H726">
            <v>1788.85</v>
          </cell>
        </row>
        <row r="727">
          <cell r="A727" t="str">
            <v>08-11-d</v>
          </cell>
          <cell r="B727" t="str">
            <v>Dressing stones : Fine dressed</v>
          </cell>
          <cell r="C727" t="str">
            <v>100 Sft</v>
          </cell>
          <cell r="D727">
            <v>35464</v>
          </cell>
          <cell r="E727">
            <v>35750</v>
          </cell>
          <cell r="F727" t="str">
            <v>m2</v>
          </cell>
          <cell r="G727">
            <v>3815.93</v>
          </cell>
          <cell r="H727">
            <v>3846.7</v>
          </cell>
        </row>
        <row r="728">
          <cell r="A728" t="str">
            <v>08-12</v>
          </cell>
          <cell r="B728" t="str">
            <v>Dhajji walling 5"x5" thick deodar framing with stone laid in 1:6 c/s mortar &amp; 1:4 c/s plaster</v>
          </cell>
          <cell r="C728" t="str">
            <v>100 Sft</v>
          </cell>
          <cell r="D728">
            <v>10577.2</v>
          </cell>
          <cell r="E728">
            <v>19550.66</v>
          </cell>
          <cell r="F728" t="str">
            <v>m2</v>
          </cell>
          <cell r="G728">
            <v>1138.1099999999999</v>
          </cell>
          <cell r="H728">
            <v>2103.65</v>
          </cell>
        </row>
        <row r="729">
          <cell r="A729" t="str">
            <v>08-13</v>
          </cell>
          <cell r="B729" t="str">
            <v>Provide &amp; fix stone blocks from 2 cft. to 6 cft. each, including lift upto 20 ft.</v>
          </cell>
          <cell r="C729" t="str">
            <v>100 Cft</v>
          </cell>
          <cell r="D729">
            <v>41788</v>
          </cell>
          <cell r="E729">
            <v>46809.8</v>
          </cell>
          <cell r="F729" t="str">
            <v>m3</v>
          </cell>
          <cell r="G729">
            <v>14757.31</v>
          </cell>
          <cell r="H729">
            <v>16530.740000000002</v>
          </cell>
        </row>
        <row r="730">
          <cell r="A730" t="str">
            <v>08-14</v>
          </cell>
          <cell r="B730" t="str">
            <v>Providing and fixing stone blocks, under 2 cft. each, including lift upto 20 ft.</v>
          </cell>
          <cell r="C730" t="e">
            <v>#N/A</v>
          </cell>
          <cell r="D730" t="e">
            <v>#N/A</v>
          </cell>
          <cell r="E730" t="e">
            <v>#N/A</v>
          </cell>
          <cell r="F730" t="str">
            <v>m3</v>
          </cell>
          <cell r="G730">
            <v>0</v>
          </cell>
          <cell r="H730">
            <v>8496.65</v>
          </cell>
        </row>
        <row r="731">
          <cell r="A731" t="str">
            <v>08-15</v>
          </cell>
          <cell r="B731" t="str">
            <v>Provide &amp; lay stone/boulder dry hand packed as filling behind retaining walls or in pitching</v>
          </cell>
          <cell r="C731" t="e">
            <v>#N/A</v>
          </cell>
          <cell r="D731" t="e">
            <v>#N/A</v>
          </cell>
          <cell r="E731" t="e">
            <v>#N/A</v>
          </cell>
          <cell r="F731" t="str">
            <v>m3</v>
          </cell>
          <cell r="G731">
            <v>0</v>
          </cell>
          <cell r="H731">
            <v>23446.799999999999</v>
          </cell>
        </row>
        <row r="732">
          <cell r="A732" t="str">
            <v>09-01</v>
          </cell>
          <cell r="B732" t="str">
            <v>First class tile roofing including earth, mud plaster, gobri leeping, cement plaster etc complete.</v>
          </cell>
          <cell r="C732" t="str">
            <v>100 Sft</v>
          </cell>
          <cell r="D732">
            <v>8568.4</v>
          </cell>
          <cell r="E732">
            <v>20449.05</v>
          </cell>
          <cell r="F732" t="str">
            <v>m2</v>
          </cell>
          <cell r="G732">
            <v>921.96</v>
          </cell>
          <cell r="H732">
            <v>2200.3200000000002</v>
          </cell>
        </row>
        <row r="733">
          <cell r="A733" t="str">
            <v>09-02</v>
          </cell>
          <cell r="B733" t="str">
            <v>Second class tile roofing consisting of 4" earth and 1" mud plaster with gobri leeping etc.</v>
          </cell>
          <cell r="C733" t="str">
            <v>100 Sft</v>
          </cell>
          <cell r="D733">
            <v>6510</v>
          </cell>
          <cell r="E733">
            <v>14741.99</v>
          </cell>
          <cell r="F733" t="str">
            <v>m2</v>
          </cell>
          <cell r="G733">
            <v>700.48</v>
          </cell>
          <cell r="H733">
            <v>1586.24</v>
          </cell>
        </row>
        <row r="734">
          <cell r="A734" t="str">
            <v>09-03</v>
          </cell>
          <cell r="B734" t="str">
            <v>Covering mud roof with coal tar and fine sand.</v>
          </cell>
          <cell r="C734" t="str">
            <v>100 Sft</v>
          </cell>
          <cell r="D734">
            <v>288.92</v>
          </cell>
          <cell r="E734">
            <v>1380.34</v>
          </cell>
          <cell r="F734" t="str">
            <v>m2</v>
          </cell>
          <cell r="G734">
            <v>31.09</v>
          </cell>
          <cell r="H734">
            <v>148.53</v>
          </cell>
        </row>
        <row r="735">
          <cell r="A735" t="str">
            <v>09-04-a</v>
          </cell>
          <cell r="B735" t="str">
            <v>Filling spaces in between wooden battens over beams, filled with deodar wood pieces</v>
          </cell>
          <cell r="C735" t="str">
            <v>100 Sft</v>
          </cell>
          <cell r="D735">
            <v>806</v>
          </cell>
          <cell r="E735">
            <v>2889.55</v>
          </cell>
          <cell r="F735" t="str">
            <v>m2</v>
          </cell>
          <cell r="G735">
            <v>86.73</v>
          </cell>
          <cell r="H735">
            <v>310.92</v>
          </cell>
        </row>
        <row r="736">
          <cell r="A736" t="str">
            <v>09-04-b</v>
          </cell>
          <cell r="B736" t="str">
            <v>Filling spaces in between RCC battens, filled with PCC block 1:3:6</v>
          </cell>
          <cell r="C736" t="str">
            <v>100 Sft</v>
          </cell>
          <cell r="D736">
            <v>1258.5999999999999</v>
          </cell>
          <cell r="E736">
            <v>1728.08</v>
          </cell>
          <cell r="F736" t="str">
            <v>m2</v>
          </cell>
          <cell r="G736">
            <v>135.43</v>
          </cell>
          <cell r="H736">
            <v>185.94</v>
          </cell>
        </row>
        <row r="737">
          <cell r="A737" t="str">
            <v>09-04-c</v>
          </cell>
          <cell r="B737" t="str">
            <v>Filling spaces in between spacers filled with bricks</v>
          </cell>
          <cell r="C737" t="str">
            <v>100 Sft</v>
          </cell>
          <cell r="D737">
            <v>357.12</v>
          </cell>
          <cell r="E737">
            <v>973.05</v>
          </cell>
          <cell r="F737" t="str">
            <v>m2</v>
          </cell>
          <cell r="G737">
            <v>38.43</v>
          </cell>
          <cell r="H737">
            <v>104.7</v>
          </cell>
        </row>
        <row r="738">
          <cell r="A738" t="str">
            <v>09-05</v>
          </cell>
          <cell r="B738" t="str">
            <v>Single layer of tiles 10"x5"x1.25" laid over 4" earth and 1" mud plaster on top of RCC roof slab.</v>
          </cell>
          <cell r="C738" t="str">
            <v>100 Sft</v>
          </cell>
          <cell r="D738">
            <v>2635</v>
          </cell>
          <cell r="E738">
            <v>12130.04</v>
          </cell>
          <cell r="F738" t="str">
            <v>m2</v>
          </cell>
          <cell r="G738">
            <v>283.52999999999997</v>
          </cell>
          <cell r="H738">
            <v>1305.19</v>
          </cell>
        </row>
        <row r="739">
          <cell r="A739" t="str">
            <v>09-06-a</v>
          </cell>
          <cell r="B739" t="str">
            <v>Jack arch roof 4.5" thick laid in 1:5 c/s mortar a) cement concrete in haunches 1:6:12</v>
          </cell>
          <cell r="C739" t="str">
            <v>100 Sft</v>
          </cell>
          <cell r="D739">
            <v>9362</v>
          </cell>
          <cell r="E739">
            <v>23450.42</v>
          </cell>
          <cell r="F739" t="str">
            <v>m2</v>
          </cell>
          <cell r="G739">
            <v>1007.35</v>
          </cell>
          <cell r="H739">
            <v>2523.27</v>
          </cell>
        </row>
        <row r="740">
          <cell r="A740" t="str">
            <v>09-06-b</v>
          </cell>
          <cell r="B740" t="str">
            <v>Jack arch roof 4.5" thick laid in 1:5 c/s mortar b) cement concrete in haunches 1:3:6</v>
          </cell>
          <cell r="C740" t="str">
            <v>100 Sft</v>
          </cell>
          <cell r="D740">
            <v>9362</v>
          </cell>
          <cell r="E740">
            <v>24867.69</v>
          </cell>
          <cell r="F740" t="str">
            <v>m2</v>
          </cell>
          <cell r="G740">
            <v>1007.35</v>
          </cell>
          <cell r="H740">
            <v>2675.76</v>
          </cell>
        </row>
        <row r="741">
          <cell r="A741" t="str">
            <v>09-07-a</v>
          </cell>
          <cell r="B741" t="str">
            <v>Jack arch roofing 4.5"thick laid in 1:5 c/s mortar complete Cement concrete in haunches 1:6:12.</v>
          </cell>
          <cell r="C741" t="str">
            <v>100 Sft</v>
          </cell>
          <cell r="D741">
            <v>7595</v>
          </cell>
          <cell r="E741">
            <v>20896.79</v>
          </cell>
          <cell r="F741" t="str">
            <v>m2</v>
          </cell>
          <cell r="G741">
            <v>817.22</v>
          </cell>
          <cell r="H741">
            <v>2248.4899999999998</v>
          </cell>
        </row>
        <row r="742">
          <cell r="A742" t="str">
            <v>09-07-b</v>
          </cell>
          <cell r="B742" t="str">
            <v>Jack arch roofing 4.5"thick laid in 1:5 cement mortar,</v>
          </cell>
          <cell r="C742" t="str">
            <v>100 Sft</v>
          </cell>
          <cell r="D742">
            <v>7595</v>
          </cell>
          <cell r="E742">
            <v>22115.08</v>
          </cell>
          <cell r="F742" t="str">
            <v>m2</v>
          </cell>
          <cell r="G742">
            <v>817.22</v>
          </cell>
          <cell r="H742">
            <v>2379.58</v>
          </cell>
        </row>
        <row r="743">
          <cell r="A743" t="str">
            <v>09-08</v>
          </cell>
          <cell r="B743" t="str">
            <v>including complete. Cement concrete in haunches 1:3:6 Extra for vaulted jack arch roofing</v>
          </cell>
          <cell r="C743" t="str">
            <v>100 Sft</v>
          </cell>
          <cell r="D743">
            <v>2108</v>
          </cell>
          <cell r="E743">
            <v>2125</v>
          </cell>
          <cell r="F743" t="str">
            <v>m2</v>
          </cell>
          <cell r="G743">
            <v>226.82</v>
          </cell>
          <cell r="H743">
            <v>228.65</v>
          </cell>
        </row>
        <row r="744">
          <cell r="A744" t="str">
            <v>09-09</v>
          </cell>
          <cell r="B744" t="str">
            <v>Jack arch roofing of shingle &amp; cement concrete 1:3:6, 4.5"</v>
          </cell>
          <cell r="C744" t="str">
            <v>100 Sft</v>
          </cell>
          <cell r="D744">
            <v>7750</v>
          </cell>
          <cell r="E744">
            <v>13095.34</v>
          </cell>
          <cell r="F744" t="str">
            <v>m2</v>
          </cell>
          <cell r="G744">
            <v>833.9</v>
          </cell>
          <cell r="H744">
            <v>1409.06</v>
          </cell>
        </row>
        <row r="745">
          <cell r="A745" t="str">
            <v>09-10-a</v>
          </cell>
          <cell r="B745" t="str">
            <v>at crown &amp; 1/2" cem. plaster complete Earth filling over roof including watering, ramming etc 3" thick earth filling and 1" mud plaster</v>
          </cell>
          <cell r="C745" t="str">
            <v>100 Sft</v>
          </cell>
          <cell r="D745">
            <v>828.32</v>
          </cell>
          <cell r="E745">
            <v>2053.7800000000002</v>
          </cell>
          <cell r="F745" t="str">
            <v>m2</v>
          </cell>
          <cell r="G745">
            <v>89.13</v>
          </cell>
          <cell r="H745">
            <v>220.99</v>
          </cell>
        </row>
        <row r="746">
          <cell r="A746" t="str">
            <v>09-10-b</v>
          </cell>
          <cell r="B746" t="str">
            <v>Earth filling over roof including watering, ramming etc 4"</v>
          </cell>
          <cell r="C746" t="str">
            <v>100 Sft</v>
          </cell>
          <cell r="D746">
            <v>865.52</v>
          </cell>
          <cell r="E746">
            <v>2262.08</v>
          </cell>
          <cell r="F746" t="str">
            <v>m2</v>
          </cell>
          <cell r="G746">
            <v>93.13</v>
          </cell>
          <cell r="H746">
            <v>243.4</v>
          </cell>
        </row>
        <row r="747">
          <cell r="A747" t="str">
            <v>09-11</v>
          </cell>
          <cell r="B747" t="str">
            <v>thick earth filling and 1" mud plaster 1/8" thick gobri leeping on roofs or floors</v>
          </cell>
          <cell r="C747" t="str">
            <v>100 Sft</v>
          </cell>
          <cell r="D747">
            <v>171.12</v>
          </cell>
          <cell r="E747">
            <v>311.58</v>
          </cell>
          <cell r="F747" t="str">
            <v>m2</v>
          </cell>
          <cell r="G747">
            <v>18.41</v>
          </cell>
          <cell r="H747">
            <v>33.53</v>
          </cell>
        </row>
        <row r="748">
          <cell r="A748" t="str">
            <v>09-12</v>
          </cell>
          <cell r="B748" t="str">
            <v>2 coats of bitumen laid hot using 34 lbs. for %sft over roof</v>
          </cell>
          <cell r="C748" t="str">
            <v>100 Sft</v>
          </cell>
          <cell r="D748">
            <v>620</v>
          </cell>
          <cell r="E748">
            <v>2783.79</v>
          </cell>
          <cell r="F748" t="str">
            <v>m2</v>
          </cell>
          <cell r="G748">
            <v>66.709999999999994</v>
          </cell>
          <cell r="H748">
            <v>299.54000000000002</v>
          </cell>
        </row>
        <row r="749">
          <cell r="A749" t="str">
            <v>09-13-a</v>
          </cell>
          <cell r="B749" t="str">
            <v>&amp; blinded with sand at 1 cft per % sft Supply &amp; fix corrugated GI sheet with GI bolts, nuts, limpet etc. complete : 20 BWG</v>
          </cell>
          <cell r="C749" t="str">
            <v>100 Sft</v>
          </cell>
          <cell r="D749">
            <v>1736</v>
          </cell>
          <cell r="E749">
            <v>18986.16</v>
          </cell>
          <cell r="F749" t="str">
            <v>m2</v>
          </cell>
          <cell r="G749">
            <v>186.79</v>
          </cell>
          <cell r="H749">
            <v>2042.91</v>
          </cell>
        </row>
        <row r="750">
          <cell r="A750" t="str">
            <v>09-13-b</v>
          </cell>
          <cell r="B750" t="str">
            <v>Supply &amp; fix corrugated GI sheet with GI bolts, nuts,</v>
          </cell>
          <cell r="C750" t="str">
            <v>100 Sft</v>
          </cell>
          <cell r="D750">
            <v>1736</v>
          </cell>
          <cell r="E750">
            <v>16546.16</v>
          </cell>
          <cell r="F750" t="str">
            <v>m2</v>
          </cell>
          <cell r="G750">
            <v>186.79</v>
          </cell>
          <cell r="H750">
            <v>1780.37</v>
          </cell>
        </row>
        <row r="751">
          <cell r="A751" t="str">
            <v>09-13-c</v>
          </cell>
          <cell r="B751" t="str">
            <v>limpet etc. complete : 22 BWG Supply &amp; fix corrugated GI sheet with GI bolts, nuts,</v>
          </cell>
          <cell r="C751" t="str">
            <v>100 Sft</v>
          </cell>
          <cell r="D751">
            <v>1736</v>
          </cell>
          <cell r="E751">
            <v>13801.16</v>
          </cell>
          <cell r="F751" t="str">
            <v>m2</v>
          </cell>
          <cell r="G751">
            <v>186.79</v>
          </cell>
          <cell r="H751">
            <v>1485</v>
          </cell>
        </row>
        <row r="752">
          <cell r="A752" t="str">
            <v>09-14</v>
          </cell>
          <cell r="B752" t="str">
            <v>limpet etc. complete : 24 BWG Khassi parnalas in c/s mortar 1:2, 12" outside width</v>
          </cell>
          <cell r="C752" t="str">
            <v>Rft</v>
          </cell>
          <cell r="D752">
            <v>101.58</v>
          </cell>
          <cell r="E752">
            <v>130.04</v>
          </cell>
          <cell r="F752" t="str">
            <v>m</v>
          </cell>
          <cell r="G752">
            <v>333.26</v>
          </cell>
          <cell r="H752">
            <v>426.64</v>
          </cell>
        </row>
        <row r="753">
          <cell r="A753" t="str">
            <v>09-15</v>
          </cell>
          <cell r="B753" t="str">
            <v>finished smooth with a floating coat Khuras on roof 2'x2'x6"</v>
          </cell>
          <cell r="C753" t="str">
            <v>Each</v>
          </cell>
          <cell r="D753">
            <v>378.2</v>
          </cell>
          <cell r="E753">
            <v>655.75</v>
          </cell>
          <cell r="F753" t="str">
            <v>Each</v>
          </cell>
          <cell r="G753">
            <v>378.2</v>
          </cell>
          <cell r="H753">
            <v>655.75</v>
          </cell>
        </row>
        <row r="754">
          <cell r="A754" t="str">
            <v>09-16</v>
          </cell>
          <cell r="B754" t="str">
            <v>Bottom khuras of brick masonry in c/s mortar 1:6,4'x2'x4.5" over 3" cem. concrete 1:4:8</v>
          </cell>
          <cell r="C754" t="str">
            <v>Each</v>
          </cell>
          <cell r="D754">
            <v>378.2</v>
          </cell>
          <cell r="E754">
            <v>1122.4000000000001</v>
          </cell>
          <cell r="F754" t="str">
            <v>Each</v>
          </cell>
          <cell r="G754">
            <v>378.2</v>
          </cell>
          <cell r="H754">
            <v>1122.4000000000001</v>
          </cell>
        </row>
        <row r="755">
          <cell r="A755" t="str">
            <v>09-17-a</v>
          </cell>
          <cell r="B755" t="str">
            <v>Plain GI sheets 22 SWG rain water down pipe a) 4" diameter down pipe</v>
          </cell>
          <cell r="C755" t="str">
            <v>Rft</v>
          </cell>
          <cell r="D755">
            <v>79.39</v>
          </cell>
          <cell r="E755">
            <v>206.96</v>
          </cell>
          <cell r="F755" t="str">
            <v>m</v>
          </cell>
          <cell r="G755">
            <v>260.47000000000003</v>
          </cell>
          <cell r="H755">
            <v>679</v>
          </cell>
        </row>
        <row r="756">
          <cell r="A756" t="str">
            <v>09-17-b</v>
          </cell>
          <cell r="B756" t="str">
            <v>Plain GI sheets 22 SWG rain water down pipe b) 5" diameter down pipe</v>
          </cell>
          <cell r="C756" t="str">
            <v>Rft</v>
          </cell>
          <cell r="D756">
            <v>79.39</v>
          </cell>
          <cell r="E756">
            <v>234.39</v>
          </cell>
          <cell r="F756" t="str">
            <v>m</v>
          </cell>
          <cell r="G756">
            <v>260.47000000000003</v>
          </cell>
          <cell r="H756">
            <v>769</v>
          </cell>
        </row>
        <row r="757">
          <cell r="A757" t="str">
            <v>09-18</v>
          </cell>
          <cell r="B757" t="str">
            <v xml:space="preserve">Plain galvanized iron sheet flashing, 22 guage </v>
          </cell>
          <cell r="C757" t="str">
            <v>100 Sft</v>
          </cell>
          <cell r="D757">
            <v>10763.57</v>
          </cell>
          <cell r="E757">
            <v>18121.05</v>
          </cell>
          <cell r="F757" t="str">
            <v>m2</v>
          </cell>
          <cell r="G757">
            <v>1158.1600000000001</v>
          </cell>
          <cell r="H757">
            <v>1949.82</v>
          </cell>
        </row>
        <row r="758">
          <cell r="A758" t="str">
            <v>09-19-a</v>
          </cell>
          <cell r="B758" t="str">
            <v>Cast iron rain water down pipe fixed in position excluding heads &amp; shoes : 4" dia</v>
          </cell>
          <cell r="C758" t="str">
            <v>Rft</v>
          </cell>
          <cell r="D758">
            <v>58.85</v>
          </cell>
          <cell r="E758">
            <v>689.34</v>
          </cell>
          <cell r="F758" t="str">
            <v>m</v>
          </cell>
          <cell r="G758">
            <v>193.07</v>
          </cell>
          <cell r="H758">
            <v>2261.62</v>
          </cell>
        </row>
        <row r="759">
          <cell r="A759" t="str">
            <v>09-19-b</v>
          </cell>
          <cell r="B759" t="str">
            <v>Cast iron rain water down pipe fixed in position excluding heads &amp; shoes : 3" dia</v>
          </cell>
          <cell r="C759" t="str">
            <v>Rft</v>
          </cell>
          <cell r="D759">
            <v>58.85</v>
          </cell>
          <cell r="E759">
            <v>565.45000000000005</v>
          </cell>
          <cell r="F759" t="str">
            <v>m</v>
          </cell>
          <cell r="G759">
            <v>193.07</v>
          </cell>
          <cell r="H759">
            <v>1855.14</v>
          </cell>
        </row>
        <row r="760">
          <cell r="A760" t="str">
            <v>09-20</v>
          </cell>
          <cell r="B760" t="str">
            <v>Heads for cast iron rain water down pipe fixed in place including cost of clamp holdfast and painting</v>
          </cell>
          <cell r="C760" t="str">
            <v>Each</v>
          </cell>
          <cell r="D760">
            <v>223.2</v>
          </cell>
          <cell r="E760">
            <v>1898.91</v>
          </cell>
          <cell r="F760" t="str">
            <v>Each</v>
          </cell>
          <cell r="G760">
            <v>223.2</v>
          </cell>
          <cell r="H760">
            <v>1898.91</v>
          </cell>
        </row>
        <row r="761">
          <cell r="A761" t="str">
            <v>09-21</v>
          </cell>
          <cell r="B761" t="str">
            <v>Shoes, bends or offsets for cast iron ran water down pipe, including fixing &amp; painting</v>
          </cell>
          <cell r="C761" t="str">
            <v>Each</v>
          </cell>
          <cell r="D761">
            <v>130.19999999999999</v>
          </cell>
          <cell r="E761">
            <v>1805.16</v>
          </cell>
          <cell r="F761" t="str">
            <v>Each</v>
          </cell>
          <cell r="G761">
            <v>130.19999999999999</v>
          </cell>
          <cell r="H761">
            <v>1805.16</v>
          </cell>
        </row>
        <row r="762">
          <cell r="A762" t="str">
            <v>09-22</v>
          </cell>
          <cell r="B762" t="str">
            <v>Plain GI sheet spouts fixed in position, including paint</v>
          </cell>
          <cell r="C762" t="str">
            <v>Each</v>
          </cell>
          <cell r="D762">
            <v>285.2</v>
          </cell>
          <cell r="E762">
            <v>537.66999999999996</v>
          </cell>
          <cell r="F762" t="str">
            <v>Each</v>
          </cell>
          <cell r="G762">
            <v>285.2</v>
          </cell>
          <cell r="H762">
            <v>537.66999999999996</v>
          </cell>
        </row>
        <row r="763">
          <cell r="A763" t="str">
            <v>09-23</v>
          </cell>
          <cell r="B763" t="str">
            <v>Laying 1/2" thick deodar ceiling complete, including sawing, planing &amp; fixing</v>
          </cell>
          <cell r="C763" t="str">
            <v>100 Sft</v>
          </cell>
          <cell r="D763">
            <v>5828</v>
          </cell>
          <cell r="E763">
            <v>22076.6</v>
          </cell>
          <cell r="F763" t="str">
            <v>m2</v>
          </cell>
          <cell r="G763">
            <v>627.09</v>
          </cell>
          <cell r="H763">
            <v>2375.44</v>
          </cell>
        </row>
        <row r="764">
          <cell r="A764" t="str">
            <v>09-24-a</v>
          </cell>
          <cell r="B764" t="str">
            <v>Flat sheet roof with GI plain sheets, including batten rolls, screws, clips etc : 22 BWG</v>
          </cell>
          <cell r="C764" t="str">
            <v>100 Sft</v>
          </cell>
          <cell r="D764">
            <v>4464</v>
          </cell>
          <cell r="E764">
            <v>19224.48</v>
          </cell>
          <cell r="F764" t="str">
            <v>m2</v>
          </cell>
          <cell r="G764">
            <v>480.33</v>
          </cell>
          <cell r="H764">
            <v>2068.5500000000002</v>
          </cell>
        </row>
        <row r="765">
          <cell r="A765" t="str">
            <v>09-24-b</v>
          </cell>
          <cell r="B765" t="str">
            <v>Flat sheet roof with GI plain sheets, including batten rolls, screws, clips etc : 24 BWG</v>
          </cell>
          <cell r="C765" t="str">
            <v>100 Sft</v>
          </cell>
          <cell r="D765">
            <v>4464</v>
          </cell>
          <cell r="E765">
            <v>17494.39</v>
          </cell>
          <cell r="F765" t="str">
            <v>m2</v>
          </cell>
          <cell r="G765">
            <v>480.33</v>
          </cell>
          <cell r="H765">
            <v>1882.4</v>
          </cell>
        </row>
        <row r="766">
          <cell r="A766" t="str">
            <v>09-25</v>
          </cell>
          <cell r="B766" t="str">
            <v>Asbestos cement corrugated sheet roofing including overlaps, GI hooks, bolts, nuts etc</v>
          </cell>
          <cell r="C766" t="str">
            <v>100 Sft</v>
          </cell>
          <cell r="D766">
            <v>2232</v>
          </cell>
          <cell r="E766">
            <v>16387.36</v>
          </cell>
          <cell r="F766" t="str">
            <v>m2</v>
          </cell>
          <cell r="G766">
            <v>240.16</v>
          </cell>
          <cell r="H766">
            <v>1763.28</v>
          </cell>
        </row>
        <row r="767">
          <cell r="A767" t="str">
            <v>09-26</v>
          </cell>
          <cell r="B767" t="str">
            <v>Extra labour for erection of GI sheets, flat sheet or asbestos sheet roofing above 20' height</v>
          </cell>
          <cell r="C767" t="str">
            <v>100 Sft</v>
          </cell>
          <cell r="D767">
            <v>396.8</v>
          </cell>
          <cell r="E767">
            <v>400</v>
          </cell>
          <cell r="F767" t="str">
            <v>m2</v>
          </cell>
          <cell r="G767">
            <v>42.7</v>
          </cell>
          <cell r="H767">
            <v>43.04</v>
          </cell>
        </row>
        <row r="768">
          <cell r="A768" t="str">
            <v>09-27</v>
          </cell>
          <cell r="B768" t="str">
            <v>Fixing asbestos cement sheet ridges and valleys 1/4" thick</v>
          </cell>
          <cell r="C768" t="str">
            <v>100 RFT</v>
          </cell>
          <cell r="D768">
            <v>2728</v>
          </cell>
          <cell r="E768">
            <v>9362.4</v>
          </cell>
          <cell r="F768" t="str">
            <v>m</v>
          </cell>
          <cell r="G768">
            <v>89.5</v>
          </cell>
          <cell r="H768">
            <v>307.17</v>
          </cell>
        </row>
        <row r="769">
          <cell r="A769" t="str">
            <v>09-28-a</v>
          </cell>
          <cell r="B769" t="str">
            <v>Plain GI sheet ridging including fixture complete 6" lap &amp; 18" overall of 22 gauge GI sheet ridging</v>
          </cell>
          <cell r="C769" t="str">
            <v>Rft</v>
          </cell>
          <cell r="D769">
            <v>102.07</v>
          </cell>
          <cell r="E769">
            <v>547.75</v>
          </cell>
          <cell r="F769" t="str">
            <v>m</v>
          </cell>
          <cell r="G769">
            <v>334.89</v>
          </cell>
          <cell r="H769">
            <v>1797.08</v>
          </cell>
        </row>
        <row r="770">
          <cell r="A770" t="str">
            <v>09-28-b</v>
          </cell>
          <cell r="B770" t="str">
            <v>Plain GI sheet ridging including fixture complete 9" lap &amp; 24" overall, of 24 gauge GI sheet ridging</v>
          </cell>
          <cell r="C770" t="str">
            <v>Rft</v>
          </cell>
          <cell r="D770">
            <v>102.07</v>
          </cell>
          <cell r="E770">
            <v>546.63</v>
          </cell>
          <cell r="F770" t="str">
            <v>m</v>
          </cell>
          <cell r="G770">
            <v>334.89</v>
          </cell>
          <cell r="H770">
            <v>1793.42</v>
          </cell>
        </row>
        <row r="771">
          <cell r="A771" t="str">
            <v>09-28-c</v>
          </cell>
          <cell r="B771" t="str">
            <v>Plain GI sheet ridging including fixture complete 12" lap &amp; 30 overall, of 22 gauge GI sheet ridging</v>
          </cell>
          <cell r="C771" t="str">
            <v>Rft</v>
          </cell>
          <cell r="D771">
            <v>102.07</v>
          </cell>
          <cell r="E771">
            <v>622.88</v>
          </cell>
          <cell r="F771" t="str">
            <v>m</v>
          </cell>
          <cell r="G771">
            <v>334.89</v>
          </cell>
          <cell r="H771">
            <v>2043.58</v>
          </cell>
        </row>
        <row r="772">
          <cell r="A772" t="str">
            <v>09-29</v>
          </cell>
          <cell r="B772" t="str">
            <v>Plain 22 gauge GI sheet gutter semi circular 8" diameter</v>
          </cell>
          <cell r="C772" t="str">
            <v>Rft</v>
          </cell>
          <cell r="D772">
            <v>52.93</v>
          </cell>
          <cell r="E772">
            <v>251.42</v>
          </cell>
          <cell r="F772" t="str">
            <v>m</v>
          </cell>
          <cell r="G772">
            <v>173.64</v>
          </cell>
          <cell r="H772">
            <v>824.86</v>
          </cell>
        </row>
        <row r="773">
          <cell r="A773" t="str">
            <v>09-30</v>
          </cell>
          <cell r="B773" t="str">
            <v>Fixing water spouse or parnala.</v>
          </cell>
          <cell r="C773" t="str">
            <v>Each</v>
          </cell>
          <cell r="D773">
            <v>434</v>
          </cell>
          <cell r="E773">
            <v>437.5</v>
          </cell>
          <cell r="F773" t="str">
            <v>Each</v>
          </cell>
          <cell r="G773">
            <v>434</v>
          </cell>
          <cell r="H773">
            <v>437.5</v>
          </cell>
        </row>
        <row r="774">
          <cell r="A774" t="str">
            <v>09-31</v>
          </cell>
          <cell r="B774" t="str">
            <v>Making masonry ventilators in c/s mortar 1:4</v>
          </cell>
          <cell r="C774" t="str">
            <v>Each</v>
          </cell>
          <cell r="D774">
            <v>1736</v>
          </cell>
          <cell r="E774">
            <v>2406.5300000000002</v>
          </cell>
          <cell r="F774" t="str">
            <v>Each</v>
          </cell>
          <cell r="G774">
            <v>1736</v>
          </cell>
          <cell r="H774">
            <v>2406.5300000000002</v>
          </cell>
        </row>
        <row r="775">
          <cell r="A775" t="str">
            <v>09-32</v>
          </cell>
          <cell r="B775" t="str">
            <v>Making drip course 2"x1/2" under RCC slab edges in outer opening, in c/s mortar 1:2</v>
          </cell>
          <cell r="C775" t="str">
            <v>Rft</v>
          </cell>
          <cell r="D775">
            <v>13.16</v>
          </cell>
          <cell r="E775">
            <v>14.7</v>
          </cell>
          <cell r="F775" t="str">
            <v>m</v>
          </cell>
          <cell r="G775">
            <v>43.16</v>
          </cell>
          <cell r="H775">
            <v>48.23</v>
          </cell>
        </row>
        <row r="776">
          <cell r="A776" t="str">
            <v>09-33</v>
          </cell>
          <cell r="B776" t="str">
            <v>Supply and laying of twin GI sheet 20 SWG painted with bitumen &amp; polythene fim complete</v>
          </cell>
          <cell r="C776" t="str">
            <v>100 Sft</v>
          </cell>
          <cell r="D776">
            <v>3543.92</v>
          </cell>
          <cell r="E776">
            <v>27247.71</v>
          </cell>
          <cell r="F776" t="str">
            <v>m2</v>
          </cell>
          <cell r="G776">
            <v>381.33</v>
          </cell>
          <cell r="H776">
            <v>2931.85</v>
          </cell>
        </row>
        <row r="777">
          <cell r="A777" t="str">
            <v>09-34-a</v>
          </cell>
          <cell r="B777" t="str">
            <v>Provide &amp; lay roof insulation complete with Thermopore sheet 1/2" thick</v>
          </cell>
          <cell r="C777" t="str">
            <v>Sft</v>
          </cell>
          <cell r="D777">
            <v>28</v>
          </cell>
          <cell r="E777">
            <v>134.69999999999999</v>
          </cell>
          <cell r="F777" t="str">
            <v>m2</v>
          </cell>
          <cell r="G777">
            <v>301.32</v>
          </cell>
          <cell r="H777">
            <v>1449.38</v>
          </cell>
        </row>
        <row r="778">
          <cell r="A778" t="str">
            <v>09-34-b</v>
          </cell>
          <cell r="B778" t="str">
            <v>Provide &amp; lay roof insulation complete with Thermopore sheet 3/4" thick</v>
          </cell>
          <cell r="C778" t="str">
            <v>Sft</v>
          </cell>
          <cell r="D778">
            <v>28</v>
          </cell>
          <cell r="E778">
            <v>134.58000000000001</v>
          </cell>
          <cell r="F778" t="str">
            <v>m2</v>
          </cell>
          <cell r="G778">
            <v>301.32</v>
          </cell>
          <cell r="H778">
            <v>1448.1</v>
          </cell>
        </row>
        <row r="779">
          <cell r="A779" t="str">
            <v>09-34-c</v>
          </cell>
          <cell r="B779" t="str">
            <v>Provide &amp; lay roof insulation complete with Thermopore sheet 1" thick</v>
          </cell>
          <cell r="C779" t="str">
            <v>Sft</v>
          </cell>
          <cell r="D779">
            <v>28</v>
          </cell>
          <cell r="E779">
            <v>137.02000000000001</v>
          </cell>
          <cell r="F779" t="str">
            <v>m2</v>
          </cell>
          <cell r="G779">
            <v>301.32</v>
          </cell>
          <cell r="H779">
            <v>1474.35</v>
          </cell>
        </row>
        <row r="780">
          <cell r="A780" t="str">
            <v>09-35</v>
          </cell>
          <cell r="B780" t="str">
            <v>Providing and fixing AC rain water down pipe 4" dia, with shoe, tee, bend &amp; clamp etc</v>
          </cell>
          <cell r="C780" t="str">
            <v>Rft</v>
          </cell>
          <cell r="D780">
            <v>58.9</v>
          </cell>
          <cell r="E780">
            <v>726.72</v>
          </cell>
          <cell r="F780" t="str">
            <v>m</v>
          </cell>
          <cell r="G780">
            <v>193.24</v>
          </cell>
          <cell r="H780">
            <v>2384.2399999999998</v>
          </cell>
        </row>
        <row r="781">
          <cell r="A781" t="str">
            <v>09-36-a</v>
          </cell>
          <cell r="B781" t="str">
            <v xml:space="preserve">Making jharries in existing brick masonry For slabs upto 6" thick </v>
          </cell>
          <cell r="C781" t="str">
            <v>Rft</v>
          </cell>
          <cell r="D781">
            <v>33.76</v>
          </cell>
          <cell r="E781">
            <v>63.74</v>
          </cell>
          <cell r="F781" t="str">
            <v>m</v>
          </cell>
          <cell r="G781">
            <v>110.76</v>
          </cell>
          <cell r="H781">
            <v>209.12</v>
          </cell>
        </row>
        <row r="782">
          <cell r="A782" t="str">
            <v>09-36-b</v>
          </cell>
          <cell r="B782" t="str">
            <v>Making jharries in existing brick masonry For slabs  exceeding 6" to 12" thick</v>
          </cell>
          <cell r="C782" t="str">
            <v>Rft</v>
          </cell>
          <cell r="D782">
            <v>85.57</v>
          </cell>
          <cell r="E782">
            <v>90.48</v>
          </cell>
          <cell r="F782" t="str">
            <v>m</v>
          </cell>
          <cell r="G782">
            <v>280.74</v>
          </cell>
          <cell r="H782">
            <v>296.85000000000002</v>
          </cell>
        </row>
        <row r="783">
          <cell r="A783" t="str">
            <v>09-37-a</v>
          </cell>
          <cell r="B783" t="str">
            <v>Making recess in existing brick masonry a) upto 1.0' height of girder or beam</v>
          </cell>
          <cell r="C783" t="str">
            <v>Each</v>
          </cell>
          <cell r="D783">
            <v>334.8</v>
          </cell>
          <cell r="E783">
            <v>367.93</v>
          </cell>
          <cell r="F783" t="str">
            <v>Each</v>
          </cell>
          <cell r="G783">
            <v>334.8</v>
          </cell>
          <cell r="H783">
            <v>367.93</v>
          </cell>
        </row>
        <row r="784">
          <cell r="A784" t="str">
            <v>09-37-b</v>
          </cell>
          <cell r="B784" t="str">
            <v>Making recess in existing brick masonry b) for every 6" additional height or part thereof</v>
          </cell>
          <cell r="C784" t="str">
            <v>Each</v>
          </cell>
          <cell r="D784">
            <v>139.5</v>
          </cell>
          <cell r="E784">
            <v>158.25</v>
          </cell>
          <cell r="F784" t="str">
            <v>Each</v>
          </cell>
          <cell r="G784">
            <v>139.5</v>
          </cell>
          <cell r="H784">
            <v>158.25</v>
          </cell>
        </row>
        <row r="785">
          <cell r="A785" t="str">
            <v>09-38</v>
          </cell>
          <cell r="B785" t="str">
            <v>Hoisting RS Beams &amp; wooden beams and placing in position</v>
          </cell>
          <cell r="C785" t="str">
            <v>Each</v>
          </cell>
          <cell r="D785">
            <v>350.92</v>
          </cell>
          <cell r="E785">
            <v>353.75</v>
          </cell>
          <cell r="F785" t="str">
            <v>Each</v>
          </cell>
          <cell r="G785">
            <v>350.92</v>
          </cell>
          <cell r="H785">
            <v>353.75</v>
          </cell>
        </row>
        <row r="786">
          <cell r="A786" t="str">
            <v>09-39</v>
          </cell>
          <cell r="B786" t="str">
            <v>Hoisting and placing in position sahl ballies, over roof</v>
          </cell>
          <cell r="C786" t="str">
            <v>Each</v>
          </cell>
          <cell r="D786">
            <v>57.29</v>
          </cell>
          <cell r="E786">
            <v>57.75</v>
          </cell>
          <cell r="F786" t="str">
            <v>Each</v>
          </cell>
          <cell r="G786">
            <v>57.29</v>
          </cell>
          <cell r="H786">
            <v>57.75</v>
          </cell>
        </row>
        <row r="787">
          <cell r="A787" t="str">
            <v>09-40-a</v>
          </cell>
          <cell r="B787" t="str">
            <v>Hoist precast RCC/pre-stressed conc. battens a) From 5' to 6' long</v>
          </cell>
          <cell r="C787" t="str">
            <v>Each</v>
          </cell>
          <cell r="D787">
            <v>49.97</v>
          </cell>
          <cell r="E787">
            <v>50.38</v>
          </cell>
          <cell r="F787" t="str">
            <v>Each</v>
          </cell>
          <cell r="G787">
            <v>49.97</v>
          </cell>
          <cell r="H787">
            <v>50.38</v>
          </cell>
        </row>
        <row r="788">
          <cell r="A788" t="str">
            <v>09-40-b</v>
          </cell>
          <cell r="B788" t="str">
            <v>Hoist precast RCC/pre-stressed conc. battens b) Over 6' to 7' long</v>
          </cell>
          <cell r="C788" t="str">
            <v>Each</v>
          </cell>
          <cell r="D788">
            <v>74.400000000000006</v>
          </cell>
          <cell r="E788">
            <v>75</v>
          </cell>
          <cell r="F788" t="str">
            <v>Each</v>
          </cell>
          <cell r="G788">
            <v>74.400000000000006</v>
          </cell>
          <cell r="H788">
            <v>75</v>
          </cell>
        </row>
        <row r="789">
          <cell r="A789" t="str">
            <v>09-40-c</v>
          </cell>
          <cell r="B789" t="str">
            <v>Hoist precast RCC/pre-stressed conc. battens c) Over 7' to 8' long</v>
          </cell>
          <cell r="C789" t="str">
            <v>Each</v>
          </cell>
          <cell r="D789">
            <v>98.83</v>
          </cell>
          <cell r="E789">
            <v>99.63</v>
          </cell>
          <cell r="F789" t="str">
            <v>Each</v>
          </cell>
          <cell r="G789">
            <v>98.83</v>
          </cell>
          <cell r="H789">
            <v>99.63</v>
          </cell>
        </row>
        <row r="790">
          <cell r="A790" t="str">
            <v>09-40-d</v>
          </cell>
          <cell r="B790" t="str">
            <v>Hoist precast RCC/pre-stressed conc. battens d) Over 8' to 9' long</v>
          </cell>
          <cell r="C790" t="str">
            <v>Each</v>
          </cell>
          <cell r="D790">
            <v>119.04</v>
          </cell>
          <cell r="E790">
            <v>120</v>
          </cell>
          <cell r="F790" t="str">
            <v>Each</v>
          </cell>
          <cell r="G790">
            <v>119.04</v>
          </cell>
          <cell r="H790">
            <v>120</v>
          </cell>
        </row>
        <row r="791">
          <cell r="A791" t="str">
            <v>09-40-e</v>
          </cell>
          <cell r="B791" t="str">
            <v>Hoist precast RCC/pre-stressed conc. battens e) Exceeding 9' length</v>
          </cell>
          <cell r="C791" t="str">
            <v>Each</v>
          </cell>
          <cell r="D791">
            <v>148.80000000000001</v>
          </cell>
          <cell r="E791">
            <v>150</v>
          </cell>
          <cell r="F791" t="str">
            <v>Each</v>
          </cell>
          <cell r="G791">
            <v>148.80000000000001</v>
          </cell>
          <cell r="H791">
            <v>150</v>
          </cell>
        </row>
        <row r="792">
          <cell r="A792" t="str">
            <v>09-41-a</v>
          </cell>
          <cell r="B792" t="str">
            <v>Hoisting and placing in position RCC troughs Upto 10' in length</v>
          </cell>
          <cell r="C792" t="str">
            <v>Each</v>
          </cell>
          <cell r="D792">
            <v>148.80000000000001</v>
          </cell>
          <cell r="E792">
            <v>150</v>
          </cell>
          <cell r="F792" t="str">
            <v>Each</v>
          </cell>
          <cell r="G792">
            <v>148.80000000000001</v>
          </cell>
          <cell r="H792">
            <v>150</v>
          </cell>
        </row>
        <row r="793">
          <cell r="A793" t="str">
            <v>09-41-b</v>
          </cell>
          <cell r="B793" t="str">
            <v>Hoisting and placing in position RCC troughs Upto 11' in length</v>
          </cell>
          <cell r="C793" t="str">
            <v>Each</v>
          </cell>
          <cell r="D793">
            <v>198.77</v>
          </cell>
          <cell r="E793">
            <v>200.38</v>
          </cell>
          <cell r="F793" t="str">
            <v>Each</v>
          </cell>
          <cell r="G793">
            <v>198.77</v>
          </cell>
          <cell r="H793">
            <v>200.38</v>
          </cell>
        </row>
        <row r="794">
          <cell r="A794" t="str">
            <v>09-41-c</v>
          </cell>
          <cell r="B794" t="str">
            <v>Hoisting and placing in position RCC troughs Upto 12' in length</v>
          </cell>
          <cell r="C794">
            <v>0</v>
          </cell>
          <cell r="D794">
            <v>0</v>
          </cell>
          <cell r="E794">
            <v>0</v>
          </cell>
          <cell r="F794" t="str">
            <v>Each</v>
          </cell>
          <cell r="G794">
            <v>0</v>
          </cell>
          <cell r="H794">
            <v>249.63</v>
          </cell>
        </row>
        <row r="795">
          <cell r="A795" t="str">
            <v>09-41-d</v>
          </cell>
          <cell r="B795" t="str">
            <v>Hoisting and placing in position RCC troughs Upto 13' in length</v>
          </cell>
          <cell r="C795">
            <v>0</v>
          </cell>
          <cell r="D795">
            <v>0</v>
          </cell>
          <cell r="E795">
            <v>0</v>
          </cell>
          <cell r="F795" t="str">
            <v>Each</v>
          </cell>
          <cell r="G795">
            <v>0</v>
          </cell>
          <cell r="H795">
            <v>271.25</v>
          </cell>
        </row>
        <row r="796">
          <cell r="A796" t="str">
            <v>09-41-e</v>
          </cell>
          <cell r="B796" t="str">
            <v>Hoisting and placing in position RCC troughs Upto 14' in length</v>
          </cell>
          <cell r="C796">
            <v>0</v>
          </cell>
          <cell r="D796">
            <v>0</v>
          </cell>
          <cell r="E796">
            <v>0</v>
          </cell>
          <cell r="F796" t="str">
            <v>Each</v>
          </cell>
          <cell r="G796">
            <v>0</v>
          </cell>
          <cell r="H796">
            <v>300</v>
          </cell>
        </row>
        <row r="797">
          <cell r="A797" t="str">
            <v>09-41-f</v>
          </cell>
          <cell r="B797" t="str">
            <v>Hoisting and placing in position RCC troughs Upto 15' in length</v>
          </cell>
          <cell r="C797">
            <v>0</v>
          </cell>
          <cell r="D797">
            <v>0</v>
          </cell>
          <cell r="E797">
            <v>0</v>
          </cell>
          <cell r="F797" t="str">
            <v>Each</v>
          </cell>
          <cell r="G797">
            <v>0</v>
          </cell>
          <cell r="H797">
            <v>330</v>
          </cell>
        </row>
        <row r="798">
          <cell r="A798" t="str">
            <v>09-41-g</v>
          </cell>
          <cell r="B798" t="str">
            <v>Hoisting and placing in position RCC troughs Upto 16' in length</v>
          </cell>
          <cell r="C798">
            <v>0</v>
          </cell>
          <cell r="D798">
            <v>0</v>
          </cell>
          <cell r="E798">
            <v>0</v>
          </cell>
          <cell r="F798" t="str">
            <v>Each</v>
          </cell>
          <cell r="G798">
            <v>0</v>
          </cell>
          <cell r="H798">
            <v>375</v>
          </cell>
        </row>
        <row r="799">
          <cell r="A799" t="str">
            <v>09-41-h</v>
          </cell>
          <cell r="B799" t="str">
            <v>Hoisting and placing in position RCC troughs Upto 17' in length</v>
          </cell>
          <cell r="C799">
            <v>0</v>
          </cell>
          <cell r="D799">
            <v>0</v>
          </cell>
          <cell r="E799">
            <v>0</v>
          </cell>
          <cell r="F799" t="str">
            <v>Each</v>
          </cell>
          <cell r="G799">
            <v>0</v>
          </cell>
          <cell r="H799">
            <v>427.25</v>
          </cell>
        </row>
        <row r="800">
          <cell r="A800" t="str">
            <v>09-41-i</v>
          </cell>
          <cell r="B800" t="str">
            <v>Hoisting and placing in position RCC troughs Upto 18' in length</v>
          </cell>
          <cell r="C800">
            <v>0</v>
          </cell>
          <cell r="D800">
            <v>0</v>
          </cell>
          <cell r="E800">
            <v>0</v>
          </cell>
          <cell r="F800" t="str">
            <v>Each</v>
          </cell>
          <cell r="G800">
            <v>0</v>
          </cell>
          <cell r="H800">
            <v>500.38</v>
          </cell>
        </row>
        <row r="801">
          <cell r="A801" t="str">
            <v>09-41-j</v>
          </cell>
          <cell r="B801" t="str">
            <v>Hoisting and placing in position RCC troughs Upto 19' in length</v>
          </cell>
          <cell r="C801">
            <v>0</v>
          </cell>
          <cell r="D801">
            <v>0</v>
          </cell>
          <cell r="E801">
            <v>0</v>
          </cell>
          <cell r="F801" t="str">
            <v>Each</v>
          </cell>
          <cell r="G801">
            <v>0</v>
          </cell>
          <cell r="H801">
            <v>600</v>
          </cell>
        </row>
        <row r="802">
          <cell r="A802" t="str">
            <v>09-41-k</v>
          </cell>
          <cell r="B802" t="str">
            <v>Hoisting and placing in position RCC troughs Upto 20' in length</v>
          </cell>
          <cell r="C802">
            <v>0</v>
          </cell>
          <cell r="D802">
            <v>0</v>
          </cell>
          <cell r="E802">
            <v>0</v>
          </cell>
          <cell r="F802" t="str">
            <v>Each</v>
          </cell>
          <cell r="G802">
            <v>0</v>
          </cell>
          <cell r="H802">
            <v>750</v>
          </cell>
        </row>
        <row r="803">
          <cell r="A803" t="str">
            <v>09-42-a</v>
          </cell>
          <cell r="B803" t="str">
            <v>Hoist &amp; place in position RCC inverted battens Upto 10' span</v>
          </cell>
          <cell r="C803">
            <v>0</v>
          </cell>
          <cell r="D803">
            <v>0</v>
          </cell>
          <cell r="E803">
            <v>0</v>
          </cell>
          <cell r="F803" t="str">
            <v>Each</v>
          </cell>
          <cell r="G803">
            <v>0</v>
          </cell>
          <cell r="H803">
            <v>120.25</v>
          </cell>
        </row>
        <row r="804">
          <cell r="A804" t="str">
            <v>09-42-b</v>
          </cell>
          <cell r="B804" t="str">
            <v>Hoist &amp; place in position RCC inverted battens Upto 12' span</v>
          </cell>
          <cell r="C804">
            <v>0</v>
          </cell>
          <cell r="D804">
            <v>0</v>
          </cell>
          <cell r="E804">
            <v>0</v>
          </cell>
          <cell r="F804" t="str">
            <v>Each</v>
          </cell>
          <cell r="G804">
            <v>0</v>
          </cell>
          <cell r="H804">
            <v>240.5</v>
          </cell>
        </row>
        <row r="805">
          <cell r="A805" t="str">
            <v>09-42-c</v>
          </cell>
          <cell r="B805" t="str">
            <v>Hoist &amp; place in position RCC inverted battens Upto 13' span</v>
          </cell>
          <cell r="C805">
            <v>0</v>
          </cell>
          <cell r="D805">
            <v>0</v>
          </cell>
          <cell r="E805">
            <v>0</v>
          </cell>
          <cell r="F805" t="str">
            <v>Each</v>
          </cell>
          <cell r="G805">
            <v>0</v>
          </cell>
          <cell r="H805">
            <v>301.5</v>
          </cell>
        </row>
        <row r="806">
          <cell r="A806" t="str">
            <v>09-42-d</v>
          </cell>
          <cell r="B806" t="str">
            <v>Hoist &amp; place in position RCC inverted battens Upto 14' span</v>
          </cell>
          <cell r="C806">
            <v>0</v>
          </cell>
          <cell r="D806">
            <v>0</v>
          </cell>
          <cell r="E806">
            <v>0</v>
          </cell>
          <cell r="F806" t="str">
            <v>Each</v>
          </cell>
          <cell r="G806">
            <v>0</v>
          </cell>
          <cell r="H806">
            <v>362.5</v>
          </cell>
        </row>
        <row r="807">
          <cell r="A807" t="str">
            <v>09-42-e</v>
          </cell>
          <cell r="B807" t="str">
            <v>Hoist &amp; place in position RCC inverted battens Upto 15' span</v>
          </cell>
          <cell r="C807">
            <v>0</v>
          </cell>
          <cell r="D807">
            <v>0</v>
          </cell>
          <cell r="E807">
            <v>0</v>
          </cell>
          <cell r="F807" t="str">
            <v>Each</v>
          </cell>
          <cell r="G807">
            <v>0</v>
          </cell>
          <cell r="H807">
            <v>398.75</v>
          </cell>
        </row>
        <row r="808">
          <cell r="A808" t="str">
            <v>09-42-f</v>
          </cell>
          <cell r="B808" t="str">
            <v>Hoist &amp; place in position RCC inverted battens Upto 16' span</v>
          </cell>
          <cell r="C808">
            <v>0</v>
          </cell>
          <cell r="D808">
            <v>0</v>
          </cell>
          <cell r="E808">
            <v>0</v>
          </cell>
          <cell r="F808" t="str">
            <v>Each</v>
          </cell>
          <cell r="G808">
            <v>0</v>
          </cell>
          <cell r="H808">
            <v>453.13</v>
          </cell>
        </row>
        <row r="809">
          <cell r="A809" t="str">
            <v>09-42-g</v>
          </cell>
          <cell r="B809" t="str">
            <v>Hoist &amp; place in position RCC inverted battens Upto 18' span</v>
          </cell>
          <cell r="C809">
            <v>0</v>
          </cell>
          <cell r="D809">
            <v>0</v>
          </cell>
          <cell r="E809">
            <v>0</v>
          </cell>
          <cell r="F809" t="str">
            <v>Each</v>
          </cell>
          <cell r="G809">
            <v>0</v>
          </cell>
          <cell r="H809">
            <v>605.38</v>
          </cell>
        </row>
        <row r="810">
          <cell r="A810" t="str">
            <v>09-42-h</v>
          </cell>
          <cell r="B810" t="str">
            <v>Hoist &amp; place in position RCC inverted battens Upto 20'  span</v>
          </cell>
          <cell r="C810">
            <v>0</v>
          </cell>
          <cell r="D810">
            <v>0</v>
          </cell>
          <cell r="E810">
            <v>0</v>
          </cell>
          <cell r="F810" t="str">
            <v>Each</v>
          </cell>
          <cell r="G810">
            <v>0</v>
          </cell>
          <cell r="H810">
            <v>906.25</v>
          </cell>
        </row>
        <row r="811">
          <cell r="A811" t="str">
            <v>09-43</v>
          </cell>
          <cell r="B811" t="str">
            <v>RCC spout including fixing in position, with top and bottom khuras</v>
          </cell>
          <cell r="C811">
            <v>0</v>
          </cell>
          <cell r="D811">
            <v>0</v>
          </cell>
          <cell r="E811">
            <v>0</v>
          </cell>
          <cell r="F811" t="str">
            <v>Each</v>
          </cell>
          <cell r="G811">
            <v>0</v>
          </cell>
          <cell r="H811">
            <v>863.82</v>
          </cell>
        </row>
        <row r="812">
          <cell r="A812" t="str">
            <v>09-44</v>
          </cell>
          <cell r="B812" t="str">
            <v>P/F Burnt Brick Tile Roofing over Tee Iron and Steel Girder, in 1:6 c/s mortar (12' max span)</v>
          </cell>
          <cell r="C812">
            <v>0</v>
          </cell>
          <cell r="D812">
            <v>0</v>
          </cell>
          <cell r="E812">
            <v>0</v>
          </cell>
          <cell r="F812" t="str">
            <v>m2</v>
          </cell>
          <cell r="G812">
            <v>0</v>
          </cell>
          <cell r="H812">
            <v>4699.07</v>
          </cell>
        </row>
        <row r="813">
          <cell r="A813" t="str">
            <v>09-45</v>
          </cell>
          <cell r="B813" t="str">
            <v>Providing and Laying Prestressed Roof of Slab/Girder, 2" thick PCC 1:2:4 with chicken mesh, polythene, mud, tar</v>
          </cell>
          <cell r="C813">
            <v>0</v>
          </cell>
          <cell r="D813">
            <v>0</v>
          </cell>
          <cell r="E813">
            <v>0</v>
          </cell>
          <cell r="F813" t="str">
            <v>m2</v>
          </cell>
          <cell r="G813">
            <v>0</v>
          </cell>
          <cell r="H813">
            <v>2359.5300000000002</v>
          </cell>
        </row>
        <row r="814">
          <cell r="A814" t="str">
            <v>10-01</v>
          </cell>
          <cell r="B814" t="str">
            <v>Laying murum flooring complete as per specs</v>
          </cell>
          <cell r="C814" t="str">
            <v>100 Sft</v>
          </cell>
          <cell r="D814">
            <v>2728</v>
          </cell>
          <cell r="E814">
            <v>7059.04</v>
          </cell>
          <cell r="F814" t="str">
            <v>m2</v>
          </cell>
          <cell r="G814">
            <v>293.52999999999997</v>
          </cell>
          <cell r="H814">
            <v>759.55</v>
          </cell>
        </row>
        <row r="815">
          <cell r="A815" t="str">
            <v>10-02</v>
          </cell>
          <cell r="B815" t="str">
            <v>Earth flooring 6" thick consolidated layer of moistened earth, including ramming</v>
          </cell>
          <cell r="C815" t="str">
            <v>100 Sft</v>
          </cell>
          <cell r="D815">
            <v>914.5</v>
          </cell>
          <cell r="E815">
            <v>2288.27</v>
          </cell>
          <cell r="F815" t="str">
            <v>m2</v>
          </cell>
          <cell r="G815">
            <v>98.4</v>
          </cell>
          <cell r="H815">
            <v>246.22</v>
          </cell>
        </row>
        <row r="816">
          <cell r="A816" t="str">
            <v>10-03-a</v>
          </cell>
          <cell r="B816" t="str">
            <v>Provide, lay, water &amp; ram clean coarse sand under floor / brick paving, complete</v>
          </cell>
          <cell r="C816" t="str">
            <v>100 Cft</v>
          </cell>
          <cell r="D816">
            <v>3606.79</v>
          </cell>
          <cell r="E816">
            <v>4584.67</v>
          </cell>
          <cell r="F816" t="str">
            <v>m3</v>
          </cell>
          <cell r="G816">
            <v>1273.73</v>
          </cell>
          <cell r="H816">
            <v>1619.06</v>
          </cell>
        </row>
        <row r="817">
          <cell r="A817" t="str">
            <v>10-03-b</v>
          </cell>
          <cell r="B817" t="str">
            <v>Provide, lay, water &amp; ram brick ballast 1.5" to 2" guage mixed with 25% sand for floor foundations</v>
          </cell>
          <cell r="C817" t="str">
            <v>100 Cft</v>
          </cell>
          <cell r="D817">
            <v>7216.68</v>
          </cell>
          <cell r="E817">
            <v>12280.6</v>
          </cell>
          <cell r="F817" t="str">
            <v>m3</v>
          </cell>
          <cell r="G817">
            <v>2548.5500000000002</v>
          </cell>
          <cell r="H817">
            <v>4336.8599999999997</v>
          </cell>
        </row>
        <row r="818">
          <cell r="A818" t="str">
            <v>10-04</v>
          </cell>
          <cell r="B818" t="str">
            <v>Mud floor of 6" thick consolidated layer of moist earth &amp; finished off with 1" mud plaster</v>
          </cell>
          <cell r="C818" t="str">
            <v>100 Sft</v>
          </cell>
          <cell r="D818">
            <v>1798</v>
          </cell>
          <cell r="E818">
            <v>3863.32</v>
          </cell>
          <cell r="F818" t="str">
            <v>m2</v>
          </cell>
          <cell r="G818">
            <v>193.46</v>
          </cell>
          <cell r="H818">
            <v>415.69</v>
          </cell>
        </row>
        <row r="819">
          <cell r="A819" t="str">
            <v>10-05</v>
          </cell>
          <cell r="B819" t="str">
            <v>Dry brick paving laid flat,sand grouted, including prep. Of bed, by 1/2" thick mud plaster</v>
          </cell>
          <cell r="C819" t="str">
            <v>100 Sft</v>
          </cell>
          <cell r="D819">
            <v>1209</v>
          </cell>
          <cell r="E819">
            <v>5084.93</v>
          </cell>
          <cell r="F819" t="str">
            <v>m2</v>
          </cell>
          <cell r="G819">
            <v>130.09</v>
          </cell>
          <cell r="H819">
            <v>547.14</v>
          </cell>
        </row>
        <row r="820">
          <cell r="A820" t="str">
            <v>10-06</v>
          </cell>
          <cell r="B820" t="str">
            <v>Dry brick on edge paving, sand grouted, including prep. Of bed, by 1/2" thick mud plaster</v>
          </cell>
          <cell r="C820" t="str">
            <v>100 Sft</v>
          </cell>
          <cell r="D820">
            <v>1716.16</v>
          </cell>
          <cell r="E820">
            <v>7437.77</v>
          </cell>
          <cell r="F820" t="str">
            <v>m2</v>
          </cell>
          <cell r="G820">
            <v>184.66</v>
          </cell>
          <cell r="H820">
            <v>800.3</v>
          </cell>
        </row>
        <row r="821">
          <cell r="A821" t="str">
            <v>10-07</v>
          </cell>
          <cell r="B821" t="str">
            <v xml:space="preserve">Grouting 4.5" dry brick work with cement sand mortar 1:5 </v>
          </cell>
          <cell r="C821" t="str">
            <v>100 Sft</v>
          </cell>
          <cell r="D821">
            <v>1178</v>
          </cell>
          <cell r="E821">
            <v>1732.72</v>
          </cell>
          <cell r="F821" t="str">
            <v>m2</v>
          </cell>
          <cell r="G821">
            <v>126.75</v>
          </cell>
          <cell r="H821">
            <v>186.44</v>
          </cell>
        </row>
        <row r="822">
          <cell r="A822" t="str">
            <v>10-08</v>
          </cell>
          <cell r="B822" t="str">
            <v>Flat brick flooring laid in 1:6 c/s mortar over a bed of 3/4" thick cement mortar 1:6</v>
          </cell>
          <cell r="C822" t="str">
            <v>100 Sft</v>
          </cell>
          <cell r="D822">
            <v>2077</v>
          </cell>
          <cell r="E822">
            <v>6780.75</v>
          </cell>
          <cell r="F822" t="str">
            <v>m2</v>
          </cell>
          <cell r="G822">
            <v>223.49</v>
          </cell>
          <cell r="H822">
            <v>729.61</v>
          </cell>
        </row>
        <row r="823">
          <cell r="A823" t="str">
            <v>10-09</v>
          </cell>
          <cell r="B823" t="str">
            <v>Brick on edge flooring, laid in 1:6 c/s mortar, over a bed of 3/4" thick cement mortar 1:6</v>
          </cell>
          <cell r="C823" t="str">
            <v>100 Sft</v>
          </cell>
          <cell r="D823">
            <v>2666</v>
          </cell>
          <cell r="E823">
            <v>9479</v>
          </cell>
          <cell r="F823" t="str">
            <v>m2</v>
          </cell>
          <cell r="G823">
            <v>286.86</v>
          </cell>
          <cell r="H823">
            <v>1019.94</v>
          </cell>
        </row>
        <row r="824">
          <cell r="A824" t="str">
            <v>10-10</v>
          </cell>
          <cell r="B824" t="str">
            <v>Brick tiles (12"x6"x2") laid in 1:6 c/s mortar, over a bed of 3/4" thick c/s mortar 1:6</v>
          </cell>
          <cell r="C824" t="str">
            <v>100 Sft</v>
          </cell>
          <cell r="D824">
            <v>2077</v>
          </cell>
          <cell r="E824">
            <v>6564.81</v>
          </cell>
          <cell r="F824" t="str">
            <v>m2</v>
          </cell>
          <cell r="G824">
            <v>223.49</v>
          </cell>
          <cell r="H824">
            <v>706.37</v>
          </cell>
        </row>
        <row r="825">
          <cell r="A825" t="str">
            <v>10-11</v>
          </cell>
          <cell r="B825" t="str">
            <v>Brick tiles (9"x4.5"x1.5") laid flat in 1:3 c/s mortar over a bed of 3/4" thick cement mortar 1:6</v>
          </cell>
          <cell r="C825" t="str">
            <v>100 Sft</v>
          </cell>
          <cell r="D825">
            <v>2356</v>
          </cell>
          <cell r="E825">
            <v>8242.9599999999991</v>
          </cell>
          <cell r="F825" t="str">
            <v>m2</v>
          </cell>
          <cell r="G825">
            <v>253.51</v>
          </cell>
          <cell r="H825">
            <v>886.94</v>
          </cell>
        </row>
        <row r="826">
          <cell r="A826" t="str">
            <v>10-12</v>
          </cell>
          <cell r="B826" t="str">
            <v>Cement tiles (8"x8"x3/4") laid flat in 1:2 c/s mortar, over 3/4" thick bed of c/s mortar 1:2</v>
          </cell>
          <cell r="C826" t="str">
            <v>-</v>
          </cell>
          <cell r="D826" t="e">
            <v>#VALUE!</v>
          </cell>
          <cell r="E826" t="e">
            <v>#VALUE!</v>
          </cell>
          <cell r="F826" t="str">
            <v>-</v>
          </cell>
          <cell r="G826" t="e">
            <v>#VALUE!</v>
          </cell>
          <cell r="H826" t="e">
            <v>#VALUE!</v>
          </cell>
        </row>
        <row r="827">
          <cell r="A827" t="str">
            <v>10-13-a</v>
          </cell>
          <cell r="B827" t="str">
            <v>Cement concrete tiles laid in 1:2 c/s mortar over 3/4" thick bed of c/s mortar 1:2 : 12" x 12" x 1"</v>
          </cell>
          <cell r="C827" t="str">
            <v>-</v>
          </cell>
          <cell r="D827" t="e">
            <v>#VALUE!</v>
          </cell>
          <cell r="E827" t="e">
            <v>#VALUE!</v>
          </cell>
          <cell r="F827" t="str">
            <v>-</v>
          </cell>
          <cell r="G827" t="e">
            <v>#VALUE!</v>
          </cell>
          <cell r="H827" t="e">
            <v>#VALUE!</v>
          </cell>
        </row>
        <row r="828">
          <cell r="A828" t="str">
            <v>10-13-b</v>
          </cell>
          <cell r="B828" t="str">
            <v>Cement concrete tiles laid in 1:2 c/s mortar over 3/4" thick bed of c/s mortar 1:2 : 9" x 9" x 3/4"</v>
          </cell>
          <cell r="C828" t="str">
            <v>-</v>
          </cell>
          <cell r="D828" t="e">
            <v>#VALUE!</v>
          </cell>
          <cell r="E828" t="e">
            <v>#VALUE!</v>
          </cell>
          <cell r="F828" t="str">
            <v>-</v>
          </cell>
          <cell r="G828" t="e">
            <v>#VALUE!</v>
          </cell>
          <cell r="H828" t="e">
            <v>#VALUE!</v>
          </cell>
        </row>
        <row r="829">
          <cell r="A829" t="str">
            <v>10-13-c</v>
          </cell>
          <cell r="B829" t="str">
            <v>Cement concrete tiles laid in 1:2 c/s mortar over 3/4" thick bed of c/s mortar 1:2 : 6" x 6" x 3/4"</v>
          </cell>
          <cell r="C829" t="str">
            <v>-</v>
          </cell>
          <cell r="D829" t="e">
            <v>#VALUE!</v>
          </cell>
          <cell r="E829" t="e">
            <v>#VALUE!</v>
          </cell>
          <cell r="F829" t="str">
            <v>-</v>
          </cell>
          <cell r="G829" t="e">
            <v>#VALUE!</v>
          </cell>
          <cell r="H829" t="e">
            <v>#VALUE!</v>
          </cell>
        </row>
        <row r="830">
          <cell r="A830" t="str">
            <v>10-14</v>
          </cell>
          <cell r="B830" t="str">
            <v>Coloured cement tile (8"x8"x3/4") of dark shade laid flat in 1:2 c/s mortar over 3/4" mortar bed</v>
          </cell>
          <cell r="C830" t="str">
            <v>100 Sft</v>
          </cell>
          <cell r="D830">
            <v>3118.6</v>
          </cell>
          <cell r="E830">
            <v>8130.62</v>
          </cell>
          <cell r="F830" t="str">
            <v>m2</v>
          </cell>
          <cell r="G830">
            <v>335.56</v>
          </cell>
          <cell r="H830">
            <v>874.85</v>
          </cell>
        </row>
        <row r="831">
          <cell r="A831" t="str">
            <v>10-15-a</v>
          </cell>
          <cell r="B831" t="str">
            <v>Provide &amp; lay topping of concrete 1:2:4, including surface finishing &amp; dividing in panels : 1" thick.</v>
          </cell>
          <cell r="C831" t="str">
            <v>100 Sft</v>
          </cell>
          <cell r="D831">
            <v>1736</v>
          </cell>
          <cell r="E831">
            <v>3254.75</v>
          </cell>
          <cell r="F831" t="str">
            <v>m2</v>
          </cell>
          <cell r="G831">
            <v>186.79</v>
          </cell>
          <cell r="H831">
            <v>350.21</v>
          </cell>
        </row>
        <row r="832">
          <cell r="A832" t="str">
            <v>10-15-b</v>
          </cell>
          <cell r="B832" t="str">
            <v>Provide &amp; lay topping of concrete 1:2:4, including surface finishing &amp; dividing in panels: 1.5" thick</v>
          </cell>
          <cell r="C832" t="str">
            <v>100 Sft</v>
          </cell>
          <cell r="D832">
            <v>2077</v>
          </cell>
          <cell r="E832">
            <v>4070.15</v>
          </cell>
          <cell r="F832" t="str">
            <v>m2</v>
          </cell>
          <cell r="G832">
            <v>223.49</v>
          </cell>
          <cell r="H832">
            <v>437.95</v>
          </cell>
        </row>
        <row r="833">
          <cell r="A833" t="str">
            <v>10-15-c</v>
          </cell>
          <cell r="B833" t="str">
            <v>Provide &amp; lay topping of concrete 1:2:4, including surface finishing &amp; dividing in panels: 1.5" thick</v>
          </cell>
          <cell r="C833" t="str">
            <v>100 Sft</v>
          </cell>
          <cell r="D833">
            <v>2077</v>
          </cell>
          <cell r="E833">
            <v>4322.2</v>
          </cell>
          <cell r="F833" t="str">
            <v>m2</v>
          </cell>
          <cell r="G833">
            <v>223.49</v>
          </cell>
          <cell r="H833">
            <v>465.07</v>
          </cell>
        </row>
        <row r="834">
          <cell r="A834" t="str">
            <v>10-15-d</v>
          </cell>
          <cell r="B834" t="str">
            <v>Provide &amp; lay topping of concrete 1:2:4, including surface finishing &amp; dividing in panels : 1.75" thick</v>
          </cell>
          <cell r="C834" t="str">
            <v>100 Sft</v>
          </cell>
          <cell r="D834">
            <v>2077</v>
          </cell>
          <cell r="E834">
            <v>4844.24</v>
          </cell>
          <cell r="F834" t="str">
            <v>m2</v>
          </cell>
          <cell r="G834">
            <v>223.49</v>
          </cell>
          <cell r="H834">
            <v>521.24</v>
          </cell>
        </row>
        <row r="835">
          <cell r="A835" t="str">
            <v>10-15-e</v>
          </cell>
          <cell r="B835" t="str">
            <v>Provide &amp; lay topping of concrete 1:2:4, including surface finishing &amp; dividing in panels : 2" thick</v>
          </cell>
          <cell r="C835" t="str">
            <v>100 Sft</v>
          </cell>
          <cell r="D835">
            <v>2387</v>
          </cell>
          <cell r="E835">
            <v>5418.31</v>
          </cell>
          <cell r="F835" t="str">
            <v>m2</v>
          </cell>
          <cell r="G835">
            <v>256.83999999999997</v>
          </cell>
          <cell r="H835">
            <v>583.01</v>
          </cell>
        </row>
        <row r="836">
          <cell r="A836" t="str">
            <v>10-15-f</v>
          </cell>
          <cell r="B836" t="str">
            <v>Provide &amp; lay topping of concrete 1:2:4, including surface finishing &amp; dividing in panels: 2.25" thick</v>
          </cell>
          <cell r="C836" t="str">
            <v>100 Sft</v>
          </cell>
          <cell r="D836">
            <v>3410</v>
          </cell>
          <cell r="E836">
            <v>6887.66</v>
          </cell>
          <cell r="F836" t="str">
            <v>m2</v>
          </cell>
          <cell r="G836">
            <v>366.92</v>
          </cell>
          <cell r="H836">
            <v>741.11</v>
          </cell>
        </row>
        <row r="837">
          <cell r="A837" t="str">
            <v>10-15-g</v>
          </cell>
          <cell r="B837" t="str">
            <v>Provide &amp; lay topping of concrete 1:2:4, including surface finishing &amp; dividing in panels: 2.5" thick</v>
          </cell>
          <cell r="C837" t="str">
            <v>100 Sft</v>
          </cell>
          <cell r="D837">
            <v>3565</v>
          </cell>
          <cell r="E837">
            <v>7361.45</v>
          </cell>
          <cell r="F837" t="str">
            <v>m2</v>
          </cell>
          <cell r="G837">
            <v>383.59</v>
          </cell>
          <cell r="H837">
            <v>792.09</v>
          </cell>
        </row>
        <row r="838">
          <cell r="A838" t="str">
            <v>10-15-h</v>
          </cell>
          <cell r="B838" t="str">
            <v>Provide &amp; lay topping of concrete 1:2:4, including surface finishing &amp; dividing in panels: 2.75" thick</v>
          </cell>
          <cell r="C838" t="str">
            <v>100 Sft</v>
          </cell>
          <cell r="D838">
            <v>4247</v>
          </cell>
          <cell r="E838">
            <v>8367.0300000000007</v>
          </cell>
          <cell r="F838" t="str">
            <v>m2</v>
          </cell>
          <cell r="G838">
            <v>456.98</v>
          </cell>
          <cell r="H838">
            <v>900.29</v>
          </cell>
        </row>
        <row r="839">
          <cell r="A839" t="str">
            <v>10-15-i</v>
          </cell>
          <cell r="B839" t="str">
            <v>Provide &amp; lay topping of concrete 1:2:4, including surface finishing &amp; dividing in panels : 3" thick</v>
          </cell>
          <cell r="C839" t="str">
            <v>100 Sft</v>
          </cell>
          <cell r="D839">
            <v>3999</v>
          </cell>
          <cell r="E839">
            <v>8482.18</v>
          </cell>
          <cell r="F839" t="str">
            <v>m2</v>
          </cell>
          <cell r="G839">
            <v>430.29</v>
          </cell>
          <cell r="H839">
            <v>912.68</v>
          </cell>
        </row>
        <row r="840">
          <cell r="A840" t="str">
            <v>10-16-a</v>
          </cell>
          <cell r="B840" t="str">
            <v>Provide &amp; laying conglomerate floor (two coat work) with top layer of 1/2" thick wearing surface of one part of cement 2 parts of stone chips passing 3/16" sieve over bottom layer of cement concrete (1:3:6) including surface finishing &amp; dividing in panels: 1.5" thick</v>
          </cell>
          <cell r="C840" t="str">
            <v>100 Sft</v>
          </cell>
          <cell r="D840">
            <v>3906</v>
          </cell>
          <cell r="E840">
            <v>5724.85</v>
          </cell>
          <cell r="F840" t="str">
            <v>m2</v>
          </cell>
          <cell r="G840">
            <v>420.29</v>
          </cell>
          <cell r="H840">
            <v>615.99</v>
          </cell>
        </row>
        <row r="841">
          <cell r="A841" t="str">
            <v>10-16-b</v>
          </cell>
          <cell r="B841"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841" t="str">
            <v>100 Sft</v>
          </cell>
          <cell r="D841">
            <v>2790</v>
          </cell>
          <cell r="E841">
            <v>4787.92</v>
          </cell>
          <cell r="F841" t="str">
            <v>m2</v>
          </cell>
          <cell r="G841">
            <v>300.2</v>
          </cell>
          <cell r="H841">
            <v>515.17999999999995</v>
          </cell>
        </row>
        <row r="842">
          <cell r="A842" t="str">
            <v>10-16-c</v>
          </cell>
          <cell r="B842" t="str">
            <v>Provide &amp; laying conglomerate floor (two coat work) with top layer of 1/2" thick wearing surface of one part of cement 2 parts of stone chips passing 3/16" sieve over bottom layer of cement concrete (1:3:6) including surface finishing &amp; dividing in panels : 2" thick</v>
          </cell>
          <cell r="C842" t="str">
            <v>100 Sft</v>
          </cell>
          <cell r="D842">
            <v>3100</v>
          </cell>
          <cell r="E842">
            <v>5295.16</v>
          </cell>
          <cell r="F842" t="str">
            <v>m2</v>
          </cell>
          <cell r="G842">
            <v>333.56</v>
          </cell>
          <cell r="H842">
            <v>569.76</v>
          </cell>
        </row>
        <row r="843">
          <cell r="A843" t="str">
            <v>10-17</v>
          </cell>
          <cell r="B843" t="str">
            <v>Add extra in cement concrete floor topping if finished with pigment and polishing</v>
          </cell>
          <cell r="C843" t="str">
            <v>100 Sft</v>
          </cell>
          <cell r="D843">
            <v>868</v>
          </cell>
          <cell r="E843">
            <v>1667.88</v>
          </cell>
          <cell r="F843" t="str">
            <v>m2</v>
          </cell>
          <cell r="G843">
            <v>93.4</v>
          </cell>
          <cell r="H843">
            <v>179.46</v>
          </cell>
        </row>
        <row r="844">
          <cell r="A844" t="str">
            <v>10-18</v>
          </cell>
          <cell r="B844" t="str">
            <v>Extra labour for each storey above ground for mosaic, conglomerate, tiles, stone &amp; wood floor.</v>
          </cell>
          <cell r="C844" t="str">
            <v>100 Sft</v>
          </cell>
          <cell r="D844">
            <v>465</v>
          </cell>
          <cell r="E844">
            <v>468.75</v>
          </cell>
          <cell r="F844" t="str">
            <v>m2</v>
          </cell>
          <cell r="G844">
            <v>50.03</v>
          </cell>
          <cell r="H844">
            <v>50.44</v>
          </cell>
        </row>
        <row r="845">
          <cell r="A845" t="str">
            <v>10-19-a</v>
          </cell>
          <cell r="B845" t="str">
            <v>Flag stone flooring in lime mortar 1:2, over 3/4" bedding : 2" thick</v>
          </cell>
          <cell r="C845" t="str">
            <v>100 Sft</v>
          </cell>
          <cell r="D845">
            <v>5301</v>
          </cell>
          <cell r="E845">
            <v>8009.21</v>
          </cell>
          <cell r="F845" t="str">
            <v>m2</v>
          </cell>
          <cell r="G845">
            <v>570.39</v>
          </cell>
          <cell r="H845">
            <v>861.79</v>
          </cell>
        </row>
        <row r="846">
          <cell r="A846" t="str">
            <v>10-19-b</v>
          </cell>
          <cell r="B846" t="str">
            <v>Flag stone flooring in lime mortar 1:2, over 3/4" bedding : 3" thick</v>
          </cell>
          <cell r="C846" t="str">
            <v>100 Sft</v>
          </cell>
          <cell r="D846">
            <v>4910.3999999999996</v>
          </cell>
          <cell r="E846">
            <v>8198.86</v>
          </cell>
          <cell r="F846" t="str">
            <v>m2</v>
          </cell>
          <cell r="G846">
            <v>528.36</v>
          </cell>
          <cell r="H846">
            <v>882.2</v>
          </cell>
        </row>
        <row r="847">
          <cell r="A847" t="str">
            <v>10-20-a</v>
          </cell>
          <cell r="B847" t="str">
            <v>Asphalt floor, including base preparation, remelting, setting out &amp; finish : 1" thick topping</v>
          </cell>
          <cell r="C847" t="str">
            <v>100 Sft</v>
          </cell>
          <cell r="D847">
            <v>1767</v>
          </cell>
          <cell r="E847">
            <v>20188.61</v>
          </cell>
          <cell r="F847" t="str">
            <v>m2</v>
          </cell>
          <cell r="G847">
            <v>190.13</v>
          </cell>
          <cell r="H847">
            <v>2172.29</v>
          </cell>
        </row>
        <row r="848">
          <cell r="A848" t="str">
            <v>10-20-b</v>
          </cell>
          <cell r="B848" t="str">
            <v>Asphalt floor, including base preparation, remelting, setting out &amp; finish : 1/2" thick topping</v>
          </cell>
          <cell r="C848" t="str">
            <v>100 Sft</v>
          </cell>
          <cell r="D848">
            <v>1512.8</v>
          </cell>
          <cell r="E848">
            <v>10728.68</v>
          </cell>
          <cell r="F848" t="str">
            <v>m2</v>
          </cell>
          <cell r="G848">
            <v>162.78</v>
          </cell>
          <cell r="H848">
            <v>1154.4100000000001</v>
          </cell>
        </row>
        <row r="849">
          <cell r="A849" t="str">
            <v>10-20-c</v>
          </cell>
          <cell r="B849" t="str">
            <v>Asphalt floor, including base preparation, remelting, setting out &amp; finish : 1/4" thick topping</v>
          </cell>
          <cell r="C849" t="str">
            <v>100 Sft</v>
          </cell>
          <cell r="D849">
            <v>1046.56</v>
          </cell>
          <cell r="E849">
            <v>5663.55</v>
          </cell>
          <cell r="F849" t="str">
            <v>m2</v>
          </cell>
          <cell r="G849">
            <v>112.61</v>
          </cell>
          <cell r="H849">
            <v>609.4</v>
          </cell>
        </row>
        <row r="850">
          <cell r="A850" t="str">
            <v>10-21-a</v>
          </cell>
          <cell r="B850" t="str">
            <v>1.375" thick mosaic flooring, including rubbing and polishing complete : Using grey cement</v>
          </cell>
          <cell r="C850" t="str">
            <v>100 Sft</v>
          </cell>
          <cell r="D850">
            <v>7192</v>
          </cell>
          <cell r="E850">
            <v>11356.76</v>
          </cell>
          <cell r="F850" t="str">
            <v>m2</v>
          </cell>
          <cell r="G850">
            <v>773.86</v>
          </cell>
          <cell r="H850">
            <v>1221.99</v>
          </cell>
        </row>
        <row r="851">
          <cell r="A851" t="str">
            <v>10-21-b</v>
          </cell>
          <cell r="B851" t="str">
            <v>1.375" thick mosaic flooring, including rubbing and polishing complete : Using white cement</v>
          </cell>
          <cell r="C851" t="str">
            <v>100 Sft</v>
          </cell>
          <cell r="D851">
            <v>7192</v>
          </cell>
          <cell r="E851">
            <v>10846.44</v>
          </cell>
          <cell r="F851" t="str">
            <v>m2</v>
          </cell>
          <cell r="G851">
            <v>773.86</v>
          </cell>
          <cell r="H851">
            <v>1167.08</v>
          </cell>
        </row>
        <row r="852">
          <cell r="A852" t="str">
            <v>10-22-a</v>
          </cell>
          <cell r="B852" t="str">
            <v>1.5" thick mosaic flooring, including rubbing &amp; polishing complete : Using grey cement</v>
          </cell>
          <cell r="C852" t="str">
            <v>100 Sft</v>
          </cell>
          <cell r="D852">
            <v>7378</v>
          </cell>
          <cell r="E852">
            <v>10994.29</v>
          </cell>
          <cell r="F852" t="str">
            <v>m2</v>
          </cell>
          <cell r="G852">
            <v>793.87</v>
          </cell>
          <cell r="H852">
            <v>1182.99</v>
          </cell>
        </row>
        <row r="853">
          <cell r="A853" t="str">
            <v>10-22-b</v>
          </cell>
          <cell r="B853" t="str">
            <v>1.5" thick mosaic flooring, including rubbing &amp; polishing complete : Using white cement</v>
          </cell>
          <cell r="C853" t="str">
            <v>100 Sft</v>
          </cell>
          <cell r="D853">
            <v>7378</v>
          </cell>
          <cell r="E853">
            <v>11438.37</v>
          </cell>
          <cell r="F853" t="str">
            <v>m2</v>
          </cell>
          <cell r="G853">
            <v>793.87</v>
          </cell>
          <cell r="H853">
            <v>1230.77</v>
          </cell>
        </row>
        <row r="854">
          <cell r="A854" t="str">
            <v>10-23</v>
          </cell>
          <cell r="B854" t="str">
            <v>Laying floor of mosaic marble chips tiles of approved shade including finishing complete</v>
          </cell>
          <cell r="C854" t="str">
            <v>100 Sft</v>
          </cell>
          <cell r="D854">
            <v>3875</v>
          </cell>
          <cell r="E854">
            <v>13832.54</v>
          </cell>
          <cell r="F854" t="str">
            <v>m2</v>
          </cell>
          <cell r="G854">
            <v>416.95</v>
          </cell>
          <cell r="H854">
            <v>1488.38</v>
          </cell>
        </row>
        <row r="855">
          <cell r="A855" t="str">
            <v>10-24</v>
          </cell>
          <cell r="B855" t="str">
            <v>Lay floor of white glazed tile 1/4" thick in white cement 1:2 over 3/4" thick cement mortar 1:2</v>
          </cell>
          <cell r="C855" t="str">
            <v>100 Sft</v>
          </cell>
          <cell r="D855">
            <v>5022</v>
          </cell>
          <cell r="E855">
            <v>14288.63</v>
          </cell>
          <cell r="F855" t="str">
            <v>m2</v>
          </cell>
          <cell r="G855">
            <v>540.37</v>
          </cell>
          <cell r="H855">
            <v>1537.46</v>
          </cell>
        </row>
        <row r="856">
          <cell r="A856" t="str">
            <v>10-25</v>
          </cell>
          <cell r="B856" t="str">
            <v>Lay floor of approved coloured glazed tiles 1/4" thick laid in white cement &amp; pigment complete</v>
          </cell>
          <cell r="C856" t="str">
            <v>100 Sft</v>
          </cell>
          <cell r="D856">
            <v>5022</v>
          </cell>
          <cell r="E856">
            <v>14344.75</v>
          </cell>
          <cell r="F856" t="str">
            <v>m2</v>
          </cell>
          <cell r="G856">
            <v>540.37</v>
          </cell>
          <cell r="H856">
            <v>1543.5</v>
          </cell>
        </row>
        <row r="857">
          <cell r="A857" t="str">
            <v>10-26-a</v>
          </cell>
          <cell r="B857" t="str">
            <v>Provide &amp; lay marble fine dressed stone flooring on surface in white cement complete: 3/4" thick (Badel, Silky black, Sunny white, Sunny Grey or eq)</v>
          </cell>
          <cell r="C857" t="str">
            <v>100 Sft</v>
          </cell>
          <cell r="D857">
            <v>9920</v>
          </cell>
          <cell r="E857">
            <v>19079.97</v>
          </cell>
          <cell r="F857" t="str">
            <v>m2</v>
          </cell>
          <cell r="G857">
            <v>1067.3900000000001</v>
          </cell>
          <cell r="H857">
            <v>2053</v>
          </cell>
        </row>
        <row r="858">
          <cell r="A858" t="str">
            <v>10-26-b</v>
          </cell>
          <cell r="B858" t="str">
            <v>Provide &amp; lay marble fine dressed stone flooring on surface in white cement complete: 1" thick (Badel, Silky black, Sunny white, Sunny Grey or eq)</v>
          </cell>
          <cell r="C858" t="str">
            <v>100 Sft</v>
          </cell>
          <cell r="D858">
            <v>9920</v>
          </cell>
          <cell r="E858">
            <v>21001.47</v>
          </cell>
          <cell r="F858" t="str">
            <v>m2</v>
          </cell>
          <cell r="G858">
            <v>1067.3900000000001</v>
          </cell>
          <cell r="H858">
            <v>2259.7600000000002</v>
          </cell>
        </row>
        <row r="859">
          <cell r="A859" t="str">
            <v>10-26-c</v>
          </cell>
          <cell r="B859" t="str">
            <v xml:space="preserve">Provide &amp; lay marble fine dressed stone flooring on surface in white cement complete: 1/2" thick (Badel, Silky black, Sunny white, Sunny Grey or eq) </v>
          </cell>
          <cell r="C859" t="str">
            <v>100 Sft</v>
          </cell>
          <cell r="D859">
            <v>9920</v>
          </cell>
          <cell r="E859">
            <v>22282.47</v>
          </cell>
          <cell r="F859" t="str">
            <v>m2</v>
          </cell>
          <cell r="G859">
            <v>1067.3900000000001</v>
          </cell>
          <cell r="H859">
            <v>2397.59</v>
          </cell>
        </row>
        <row r="860">
          <cell r="A860" t="str">
            <v>10-26-d</v>
          </cell>
          <cell r="B860" t="str">
            <v>Providing and Laying marble fine dressed stone 4-5 feet and 12" wide 1" thick for stairs steps.</v>
          </cell>
          <cell r="C860" t="str">
            <v>100 Sft</v>
          </cell>
          <cell r="D860">
            <v>9920</v>
          </cell>
          <cell r="E860">
            <v>20031.45</v>
          </cell>
          <cell r="F860" t="str">
            <v>m2</v>
          </cell>
          <cell r="G860">
            <v>1067.3900000000001</v>
          </cell>
          <cell r="H860">
            <v>2155.38</v>
          </cell>
        </row>
        <row r="861">
          <cell r="A861" t="str">
            <v>10-26-e</v>
          </cell>
          <cell r="B861" t="str">
            <v>Providing and Laying marble fine dressed stone 7x1.5 feet and 1" thick for stairs steps.</v>
          </cell>
          <cell r="C861" t="str">
            <v>100 Sft</v>
          </cell>
          <cell r="D861">
            <v>9920</v>
          </cell>
          <cell r="E861">
            <v>20031.45</v>
          </cell>
          <cell r="F861" t="str">
            <v>m2</v>
          </cell>
          <cell r="G861">
            <v>1067.3900000000001</v>
          </cell>
          <cell r="H861">
            <v>2155.38</v>
          </cell>
        </row>
        <row r="862">
          <cell r="A862" t="str">
            <v>10-26-f</v>
          </cell>
          <cell r="B862" t="str">
            <v>Providing and fixing glazed tile colour printed border 2" wide.</v>
          </cell>
          <cell r="C862" t="str">
            <v>100 Rft</v>
          </cell>
          <cell r="D862">
            <v>961</v>
          </cell>
          <cell r="E862">
            <v>20579.03</v>
          </cell>
          <cell r="F862" t="str">
            <v>m</v>
          </cell>
          <cell r="G862">
            <v>31.53</v>
          </cell>
          <cell r="H862">
            <v>675.17</v>
          </cell>
        </row>
        <row r="863">
          <cell r="A863" t="str">
            <v>10-26-g</v>
          </cell>
          <cell r="B863" t="str">
            <v>Providing and fixing glazed tile colour printed border 3" wide</v>
          </cell>
          <cell r="C863" t="str">
            <v>100 Rft</v>
          </cell>
          <cell r="D863">
            <v>961</v>
          </cell>
          <cell r="E863">
            <v>20579.03</v>
          </cell>
          <cell r="F863" t="str">
            <v>m</v>
          </cell>
          <cell r="G863">
            <v>31.53</v>
          </cell>
          <cell r="H863">
            <v>675.17</v>
          </cell>
        </row>
        <row r="864">
          <cell r="A864" t="str">
            <v>10-26-h</v>
          </cell>
          <cell r="B864" t="str">
            <v>Providing and fixing glazed tile colour printed border 4" wide</v>
          </cell>
          <cell r="C864" t="str">
            <v>100 Rft</v>
          </cell>
          <cell r="D864">
            <v>961</v>
          </cell>
          <cell r="E864">
            <v>20579.03</v>
          </cell>
          <cell r="F864" t="str">
            <v>m</v>
          </cell>
          <cell r="G864">
            <v>31.53</v>
          </cell>
          <cell r="H864">
            <v>675.17</v>
          </cell>
        </row>
        <row r="865">
          <cell r="A865" t="str">
            <v>10-27</v>
          </cell>
          <cell r="B865" t="str">
            <v>Rubbing and polishing old grit/mosaic floor, including repairing voids, uneven surface, complete.</v>
          </cell>
          <cell r="C865" t="str">
            <v>100 Sft</v>
          </cell>
          <cell r="D865">
            <v>5022</v>
          </cell>
          <cell r="E865">
            <v>5125.9399999999996</v>
          </cell>
          <cell r="F865" t="str">
            <v>m2</v>
          </cell>
          <cell r="G865">
            <v>540.37</v>
          </cell>
          <cell r="H865">
            <v>551.54999999999995</v>
          </cell>
        </row>
        <row r="866">
          <cell r="A866" t="str">
            <v>10-28</v>
          </cell>
          <cell r="B866" t="str">
            <v>Rubbing &amp; polishing grit floor, including repairing voids,uneen surface, complete.</v>
          </cell>
          <cell r="C866" t="str">
            <v>100 Sft</v>
          </cell>
          <cell r="D866">
            <v>1935.64</v>
          </cell>
          <cell r="E866">
            <v>2130.1</v>
          </cell>
          <cell r="F866" t="str">
            <v>m2</v>
          </cell>
          <cell r="G866">
            <v>208.27</v>
          </cell>
          <cell r="H866">
            <v>229.2</v>
          </cell>
        </row>
        <row r="867">
          <cell r="A867" t="str">
            <v>10-29</v>
          </cell>
          <cell r="B867" t="str">
            <v>Cleaning and washing mosaic or marble floor with caustic soda mixture</v>
          </cell>
          <cell r="C867" t="str">
            <v>100 Sft</v>
          </cell>
          <cell r="D867">
            <v>245.52</v>
          </cell>
          <cell r="E867">
            <v>464.42</v>
          </cell>
          <cell r="F867" t="str">
            <v>m2</v>
          </cell>
          <cell r="G867">
            <v>26.42</v>
          </cell>
          <cell r="H867">
            <v>49.97</v>
          </cell>
        </row>
        <row r="868">
          <cell r="A868" t="str">
            <v>10-30</v>
          </cell>
          <cell r="B868" t="str">
            <v>Shisham wood boarding or strip flooring 3/4" thick including 2 coats of bitumen laid hot complete</v>
          </cell>
          <cell r="C868" t="str">
            <v>100 Sft</v>
          </cell>
          <cell r="D868">
            <v>13020</v>
          </cell>
          <cell r="E868">
            <v>52009.33</v>
          </cell>
          <cell r="F868" t="str">
            <v>m2</v>
          </cell>
          <cell r="G868">
            <v>1400.95</v>
          </cell>
          <cell r="H868">
            <v>5596.2</v>
          </cell>
        </row>
        <row r="869">
          <cell r="A869" t="str">
            <v>10-31</v>
          </cell>
          <cell r="B869" t="str">
            <v>Deodar wood boarding or strip flooring 3/4" thickincluding 2 coats of bitumen laid hot complete</v>
          </cell>
          <cell r="C869" t="str">
            <v>100 Sft</v>
          </cell>
          <cell r="D869">
            <v>9672</v>
          </cell>
          <cell r="E869">
            <v>54416.39</v>
          </cell>
          <cell r="F869" t="str">
            <v>m2</v>
          </cell>
          <cell r="G869">
            <v>1040.71</v>
          </cell>
          <cell r="H869">
            <v>5855.2</v>
          </cell>
        </row>
        <row r="870">
          <cell r="A870" t="str">
            <v>10-32</v>
          </cell>
          <cell r="B870" t="str">
            <v>Teak wood boarding or strip flooring 1/2" thick including 2 coats of bitumen laid hot complete</v>
          </cell>
          <cell r="C870" t="str">
            <v>100 Sft</v>
          </cell>
          <cell r="D870">
            <v>13020</v>
          </cell>
          <cell r="E870">
            <v>75852.27</v>
          </cell>
          <cell r="F870" t="str">
            <v>m2</v>
          </cell>
          <cell r="G870">
            <v>1400.95</v>
          </cell>
          <cell r="H870">
            <v>8161.7</v>
          </cell>
        </row>
        <row r="871">
          <cell r="A871" t="str">
            <v>10-33</v>
          </cell>
          <cell r="B871" t="str">
            <v>Shisham wood block flooring 1" thick out to required size, fixed on a layer of bitumen base</v>
          </cell>
          <cell r="C871" t="str">
            <v>100 Sft</v>
          </cell>
          <cell r="D871">
            <v>9672</v>
          </cell>
          <cell r="E871">
            <v>51903.32</v>
          </cell>
          <cell r="F871" t="str">
            <v>m2</v>
          </cell>
          <cell r="G871">
            <v>1040.71</v>
          </cell>
          <cell r="H871">
            <v>5584.8</v>
          </cell>
        </row>
        <row r="872">
          <cell r="A872" t="str">
            <v>10-34</v>
          </cell>
          <cell r="B872" t="str">
            <v>Teak wood block 1" thick cut to required size, fixed on a layer of asphalt bitumen laid on base</v>
          </cell>
          <cell r="C872" t="str">
            <v>100 Sft</v>
          </cell>
          <cell r="D872">
            <v>13020</v>
          </cell>
          <cell r="E872">
            <v>126804.48</v>
          </cell>
          <cell r="F872" t="str">
            <v>m2</v>
          </cell>
          <cell r="G872">
            <v>1400.95</v>
          </cell>
          <cell r="H872">
            <v>13644.16</v>
          </cell>
        </row>
        <row r="873">
          <cell r="A873" t="str">
            <v>10-35-a</v>
          </cell>
          <cell r="B873" t="str">
            <v>Laying wooden paving of hard wood on edge in coal tar &amp; asphalt : Shisham wood</v>
          </cell>
          <cell r="C873" t="str">
            <v>100 Sft</v>
          </cell>
          <cell r="D873">
            <v>3968</v>
          </cell>
          <cell r="E873">
            <v>29915.48</v>
          </cell>
          <cell r="F873" t="str">
            <v>m2</v>
          </cell>
          <cell r="G873">
            <v>426.96</v>
          </cell>
          <cell r="H873">
            <v>3218.91</v>
          </cell>
        </row>
        <row r="874">
          <cell r="A874" t="str">
            <v>10-35-b</v>
          </cell>
          <cell r="B874" t="str">
            <v>Laying wooden paving of hard wood on edge in coal tar &amp; asphalt : Kikar wood</v>
          </cell>
          <cell r="C874" t="str">
            <v>100 Sft</v>
          </cell>
          <cell r="D874">
            <v>3968</v>
          </cell>
          <cell r="E874">
            <v>18224.22</v>
          </cell>
          <cell r="F874" t="str">
            <v>m2</v>
          </cell>
          <cell r="G874">
            <v>426.96</v>
          </cell>
          <cell r="H874">
            <v>1960.93</v>
          </cell>
        </row>
        <row r="875">
          <cell r="A875" t="str">
            <v>10-36-a</v>
          </cell>
          <cell r="B875" t="str">
            <v>Tile skirting laid in 1:2 c/s mortar over 3/4" thick cement mortar 1:2 complete : Cement tiles</v>
          </cell>
          <cell r="C875" t="str">
            <v>100 Sft</v>
          </cell>
          <cell r="D875">
            <v>3428.6</v>
          </cell>
          <cell r="E875">
            <v>6298.36</v>
          </cell>
          <cell r="F875" t="str">
            <v>m2</v>
          </cell>
          <cell r="G875">
            <v>368.92</v>
          </cell>
          <cell r="H875">
            <v>677.7</v>
          </cell>
        </row>
        <row r="876">
          <cell r="A876" t="str">
            <v>10-36-b</v>
          </cell>
          <cell r="B876" t="str">
            <v>Tile skirting laid in 1:2 c/s mortar over 3/4" thick cement mortar 1:2 complete : Mosaic tiles</v>
          </cell>
          <cell r="C876" t="str">
            <v>100 Sft</v>
          </cell>
          <cell r="D876">
            <v>3937</v>
          </cell>
          <cell r="E876">
            <v>36598.379999999997</v>
          </cell>
          <cell r="F876" t="str">
            <v>m2</v>
          </cell>
          <cell r="G876">
            <v>423.62</v>
          </cell>
          <cell r="H876">
            <v>3937.99</v>
          </cell>
        </row>
        <row r="877">
          <cell r="A877" t="str">
            <v>10-37-a</v>
          </cell>
          <cell r="B877" t="str">
            <v>Provide grey cement skirting 3/8" thick complete 1:2 cement, sand mortar</v>
          </cell>
          <cell r="C877" t="str">
            <v>100 Sft</v>
          </cell>
          <cell r="D877">
            <v>3924.6</v>
          </cell>
          <cell r="E877">
            <v>4795.9799999999996</v>
          </cell>
          <cell r="F877" t="str">
            <v>m2</v>
          </cell>
          <cell r="G877">
            <v>422.29</v>
          </cell>
          <cell r="H877">
            <v>516.04999999999995</v>
          </cell>
        </row>
        <row r="878">
          <cell r="A878" t="str">
            <v>10-37-b</v>
          </cell>
          <cell r="B878" t="str">
            <v>Provide grey cement skirting 3/8" thick complete 1:3 cement, sand mortar</v>
          </cell>
          <cell r="C878" t="str">
            <v>100 Sft</v>
          </cell>
          <cell r="D878">
            <v>3924.6</v>
          </cell>
          <cell r="E878">
            <v>4659.95</v>
          </cell>
          <cell r="F878" t="str">
            <v>m2</v>
          </cell>
          <cell r="G878">
            <v>422.29</v>
          </cell>
          <cell r="H878">
            <v>501.41</v>
          </cell>
        </row>
        <row r="879">
          <cell r="A879" t="str">
            <v>10-37-c</v>
          </cell>
          <cell r="B879" t="str">
            <v>Provide grey cement skirting 3/8" thick complete Extra if skirting or dado is finished with pigment</v>
          </cell>
          <cell r="C879" t="str">
            <v>100 Sft</v>
          </cell>
          <cell r="D879">
            <v>372</v>
          </cell>
          <cell r="E879">
            <v>1298.6300000000001</v>
          </cell>
          <cell r="F879" t="str">
            <v>m2</v>
          </cell>
          <cell r="G879">
            <v>40.03</v>
          </cell>
          <cell r="H879">
            <v>139.72999999999999</v>
          </cell>
        </row>
        <row r="880">
          <cell r="A880" t="str">
            <v>10-38-a</v>
          </cell>
          <cell r="B880" t="str">
            <v>Glazed tile 1/4" thick dado jointed in white cement complete : White Plain tiles</v>
          </cell>
          <cell r="C880" t="str">
            <v>100 Sft</v>
          </cell>
          <cell r="D880">
            <v>5642</v>
          </cell>
          <cell r="E880">
            <v>14913.63</v>
          </cell>
          <cell r="F880" t="str">
            <v>m2</v>
          </cell>
          <cell r="G880">
            <v>607.08000000000004</v>
          </cell>
          <cell r="H880">
            <v>1604.71</v>
          </cell>
        </row>
        <row r="881">
          <cell r="A881" t="str">
            <v>10-38-b</v>
          </cell>
          <cell r="B881" t="str">
            <v>Glazed tile 1/4" thick dado jointed in white cement complete : Coloured Plain tiles</v>
          </cell>
          <cell r="C881" t="str">
            <v>100 Sft</v>
          </cell>
          <cell r="D881">
            <v>5642</v>
          </cell>
          <cell r="E881">
            <v>14794.07</v>
          </cell>
          <cell r="F881" t="str">
            <v>m2</v>
          </cell>
          <cell r="G881">
            <v>607.08000000000004</v>
          </cell>
          <cell r="H881">
            <v>1591.84</v>
          </cell>
        </row>
        <row r="882">
          <cell r="A882" t="str">
            <v>10-38-c</v>
          </cell>
          <cell r="B882" t="str">
            <v>Glazed tile 1/4" thick dado jointed in white cement complete : Printed tiles</v>
          </cell>
          <cell r="C882" t="str">
            <v>100 Sft</v>
          </cell>
          <cell r="D882">
            <v>5642</v>
          </cell>
          <cell r="E882">
            <v>14913.63</v>
          </cell>
          <cell r="F882" t="str">
            <v>m2</v>
          </cell>
          <cell r="G882">
            <v>607.08000000000004</v>
          </cell>
          <cell r="H882">
            <v>1604.71</v>
          </cell>
        </row>
        <row r="883">
          <cell r="A883" t="str">
            <v>10-39</v>
          </cell>
          <cell r="B883" t="str">
            <v>Glazed tile dado 1/4" thick in pigment over 1:2 c/s mortar 3/4" thick including finishing complete</v>
          </cell>
          <cell r="C883" t="str">
            <v>100 Sft</v>
          </cell>
          <cell r="D883">
            <v>5642</v>
          </cell>
          <cell r="E883">
            <v>15081.38</v>
          </cell>
          <cell r="F883" t="str">
            <v>m2</v>
          </cell>
          <cell r="G883">
            <v>607.08000000000004</v>
          </cell>
          <cell r="H883">
            <v>1622.76</v>
          </cell>
        </row>
        <row r="884">
          <cell r="A884" t="str">
            <v>10-40-a-01</v>
          </cell>
          <cell r="B884" t="str">
            <v>Mosaic dado or skirting complete as per specs Using grey cement : 3/8" thick</v>
          </cell>
          <cell r="C884" t="str">
            <v>100 Sft</v>
          </cell>
          <cell r="D884">
            <v>6944</v>
          </cell>
          <cell r="E884">
            <v>9527.35</v>
          </cell>
          <cell r="F884" t="str">
            <v>m2</v>
          </cell>
          <cell r="G884">
            <v>747.17</v>
          </cell>
          <cell r="H884">
            <v>1025.1400000000001</v>
          </cell>
        </row>
        <row r="885">
          <cell r="A885" t="str">
            <v>10-40-a-02</v>
          </cell>
          <cell r="B885" t="str">
            <v>Mosaic dado or skirting complete as per specs Using grey cement : 1/2" thick</v>
          </cell>
          <cell r="C885" t="str">
            <v>100 Sft</v>
          </cell>
          <cell r="D885">
            <v>6944</v>
          </cell>
          <cell r="E885">
            <v>10116.25</v>
          </cell>
          <cell r="F885" t="str">
            <v>m2</v>
          </cell>
          <cell r="G885">
            <v>747.17</v>
          </cell>
          <cell r="H885">
            <v>1088.51</v>
          </cell>
        </row>
        <row r="886">
          <cell r="A886" t="str">
            <v>10-40-b-01</v>
          </cell>
          <cell r="B886" t="str">
            <v>Mosaic dado or skirting complete as per specs Using white cement : 3/8" thick including grinding and polishing</v>
          </cell>
          <cell r="C886" t="str">
            <v>100 Sft</v>
          </cell>
          <cell r="D886">
            <v>6944</v>
          </cell>
          <cell r="E886">
            <v>9695.59</v>
          </cell>
          <cell r="F886" t="str">
            <v>m2</v>
          </cell>
          <cell r="G886">
            <v>747.17</v>
          </cell>
          <cell r="H886">
            <v>1043.25</v>
          </cell>
        </row>
        <row r="887">
          <cell r="A887" t="str">
            <v>10-40-b-02</v>
          </cell>
          <cell r="B887" t="str">
            <v>Mosaic dado or skirting complete as per specs Using white cement : 1/2" thick including grinding and polishing</v>
          </cell>
          <cell r="C887" t="str">
            <v>100 Sft</v>
          </cell>
          <cell r="D887">
            <v>6944</v>
          </cell>
          <cell r="E887">
            <v>10461.14</v>
          </cell>
          <cell r="F887" t="str">
            <v>m2</v>
          </cell>
          <cell r="G887">
            <v>747.17</v>
          </cell>
          <cell r="H887">
            <v>1125.6199999999999</v>
          </cell>
        </row>
        <row r="888">
          <cell r="A888" t="str">
            <v>10-41-a</v>
          </cell>
          <cell r="B888" t="str">
            <v xml:space="preserve">Provide &amp; lay marble fine dressed and polished stone dado or skirting in white cement complete : 3/8" thick (Badel, Silky black, Sunny white, Sunny Grey or eq) </v>
          </cell>
          <cell r="C888" t="str">
            <v>100 Sft</v>
          </cell>
          <cell r="D888">
            <v>3224</v>
          </cell>
          <cell r="E888">
            <v>13876.2</v>
          </cell>
          <cell r="F888" t="str">
            <v>m2</v>
          </cell>
          <cell r="G888">
            <v>346.9</v>
          </cell>
          <cell r="H888">
            <v>1493.08</v>
          </cell>
        </row>
        <row r="889">
          <cell r="A889" t="str">
            <v>10-41-b</v>
          </cell>
          <cell r="B889" t="str">
            <v xml:space="preserve">Provide &amp; lay marble fine dressed and polished stone dado or skirting in white cement complete : 1/2" thick (Badel, Silky black, Sunny white, Sunny Grey or eq) </v>
          </cell>
          <cell r="C889" t="str">
            <v>100 Sft</v>
          </cell>
          <cell r="D889">
            <v>3224</v>
          </cell>
          <cell r="E889">
            <v>14403.85</v>
          </cell>
          <cell r="F889" t="str">
            <v>m2</v>
          </cell>
          <cell r="G889">
            <v>346.9</v>
          </cell>
          <cell r="H889">
            <v>1549.85</v>
          </cell>
        </row>
        <row r="890">
          <cell r="A890" t="str">
            <v>10-42</v>
          </cell>
          <cell r="B890" t="str">
            <v>Rubber flooring, consisting of 12"x12"x1/8" rubber tiles laid on firm foundation.</v>
          </cell>
          <cell r="C890" t="str">
            <v>100 Sft</v>
          </cell>
          <cell r="D890">
            <v>2350.42</v>
          </cell>
          <cell r="E890">
            <v>12502.08</v>
          </cell>
          <cell r="F890" t="str">
            <v>m2</v>
          </cell>
          <cell r="G890">
            <v>252.91</v>
          </cell>
          <cell r="H890">
            <v>1345.22</v>
          </cell>
        </row>
        <row r="891">
          <cell r="A891" t="str">
            <v>10-43-a</v>
          </cell>
          <cell r="B891" t="str">
            <v>Provide &amp; fix glass strip 1.5" wide for dividing the floors into panels : 5mm thick</v>
          </cell>
          <cell r="C891" t="str">
            <v>100 Rft</v>
          </cell>
          <cell r="D891">
            <v>79.86</v>
          </cell>
          <cell r="E891">
            <v>849.1</v>
          </cell>
          <cell r="F891" t="str">
            <v>m</v>
          </cell>
          <cell r="G891">
            <v>2.62</v>
          </cell>
          <cell r="H891">
            <v>27.86</v>
          </cell>
        </row>
        <row r="892">
          <cell r="A892" t="str">
            <v>10-43-b</v>
          </cell>
          <cell r="B892" t="str">
            <v>Provide &amp; fix glass strip 1.5" wide for dividing the floors into panels : 3mm thick</v>
          </cell>
          <cell r="C892" t="str">
            <v>100 Rft</v>
          </cell>
          <cell r="D892">
            <v>79.86</v>
          </cell>
          <cell r="E892">
            <v>849.1</v>
          </cell>
          <cell r="F892" t="str">
            <v>m</v>
          </cell>
          <cell r="G892">
            <v>2.62</v>
          </cell>
          <cell r="H892">
            <v>27.86</v>
          </cell>
        </row>
        <row r="893">
          <cell r="A893" t="str">
            <v>10-43-c</v>
          </cell>
          <cell r="B893" t="str">
            <v>Providing and Fixing marble strip 1.5 inch wide 3/8 inch thick for dividing the floor into panels</v>
          </cell>
          <cell r="C893" t="str">
            <v>100 Rft</v>
          </cell>
          <cell r="D893">
            <v>79.86</v>
          </cell>
          <cell r="E893">
            <v>721</v>
          </cell>
          <cell r="F893" t="str">
            <v>m</v>
          </cell>
          <cell r="G893">
            <v>2.62</v>
          </cell>
          <cell r="H893">
            <v>23.65</v>
          </cell>
        </row>
        <row r="894">
          <cell r="A894" t="str">
            <v>10-43-d</v>
          </cell>
          <cell r="B894" t="str">
            <v>Providing and Fixing marble strip 2" wide and 3/8" thick for dividing the floor into panels</v>
          </cell>
          <cell r="C894" t="str">
            <v>100 Rft</v>
          </cell>
          <cell r="D894">
            <v>79.86</v>
          </cell>
          <cell r="E894">
            <v>849.1</v>
          </cell>
          <cell r="F894" t="str">
            <v>m</v>
          </cell>
          <cell r="G894">
            <v>2.62</v>
          </cell>
          <cell r="H894">
            <v>27.86</v>
          </cell>
        </row>
        <row r="895">
          <cell r="A895" t="str">
            <v>10-44</v>
          </cell>
          <cell r="B895" t="str">
            <v>P/F Vinyl Tiles or Vinyl Sheet flooring over firm foundation</v>
          </cell>
          <cell r="C895" t="str">
            <v>100 Sft</v>
          </cell>
          <cell r="D895">
            <v>2232</v>
          </cell>
          <cell r="E895">
            <v>14730.6</v>
          </cell>
          <cell r="F895" t="str">
            <v>m2</v>
          </cell>
          <cell r="G895">
            <v>240.16</v>
          </cell>
          <cell r="H895">
            <v>1585.01</v>
          </cell>
        </row>
        <row r="896">
          <cell r="A896" t="str">
            <v>10-45</v>
          </cell>
          <cell r="B896" t="str">
            <v>P/F Precast Concrete 7000 psi TUFF Tiles over bed of 2" thick sand &amp; 4" thick brick ballast comp</v>
          </cell>
          <cell r="C896" t="str">
            <v>100 Sft</v>
          </cell>
          <cell r="D896">
            <v>2480</v>
          </cell>
          <cell r="E896">
            <v>7953.81</v>
          </cell>
          <cell r="F896" t="str">
            <v>m2</v>
          </cell>
          <cell r="G896">
            <v>266.85000000000002</v>
          </cell>
          <cell r="H896">
            <v>855.83</v>
          </cell>
        </row>
        <row r="897">
          <cell r="A897" t="str">
            <v>10-46-a</v>
          </cell>
          <cell r="B897" t="str">
            <v>P/F Ceramic Floor Tiles (Emco, National or eq) Size : 12" x 12"</v>
          </cell>
          <cell r="C897" t="str">
            <v>100 Sft</v>
          </cell>
          <cell r="D897">
            <v>4588</v>
          </cell>
          <cell r="E897">
            <v>14052.92</v>
          </cell>
          <cell r="F897" t="str">
            <v>m2</v>
          </cell>
          <cell r="G897">
            <v>493.67</v>
          </cell>
          <cell r="H897">
            <v>1512.09</v>
          </cell>
        </row>
        <row r="898">
          <cell r="A898" t="str">
            <v>10-46-b</v>
          </cell>
          <cell r="B898" t="str">
            <v>P/F Ceramic Floor Tiles (Emco, National or eq) Size 20" x 20"</v>
          </cell>
          <cell r="C898" t="str">
            <v>100 Sft</v>
          </cell>
          <cell r="D898">
            <v>4588</v>
          </cell>
          <cell r="E898">
            <v>23202.92</v>
          </cell>
          <cell r="F898" t="str">
            <v>m2</v>
          </cell>
          <cell r="G898">
            <v>493.67</v>
          </cell>
          <cell r="H898">
            <v>2496.63</v>
          </cell>
        </row>
        <row r="899">
          <cell r="A899" t="str">
            <v>10-47</v>
          </cell>
          <cell r="B899" t="str">
            <v>Burnt brick (1st class) pavement on edge grouted with sand including preparation of bed</v>
          </cell>
          <cell r="C899" t="str">
            <v>100 Sft</v>
          </cell>
          <cell r="D899">
            <v>2666</v>
          </cell>
          <cell r="E899">
            <v>8583.15</v>
          </cell>
          <cell r="F899" t="str">
            <v>m2</v>
          </cell>
          <cell r="G899">
            <v>286.86</v>
          </cell>
          <cell r="H899">
            <v>923.55</v>
          </cell>
        </row>
        <row r="900">
          <cell r="A900" t="str">
            <v>10-48-a</v>
          </cell>
          <cell r="B900" t="str">
            <v>Porceline tile floor 1/4" thick laid cement 1:2 or 3/4" thick cement mortar 1:2 (Local Master Tiles)</v>
          </cell>
          <cell r="C900" t="str">
            <v>100 Sft</v>
          </cell>
          <cell r="D900">
            <v>5022</v>
          </cell>
          <cell r="E900">
            <v>21925.83</v>
          </cell>
          <cell r="F900" t="str">
            <v>m2</v>
          </cell>
          <cell r="G900">
            <v>540.37</v>
          </cell>
          <cell r="H900">
            <v>2359.2199999999998</v>
          </cell>
        </row>
        <row r="901">
          <cell r="A901" t="str">
            <v>10-48-b</v>
          </cell>
          <cell r="B901" t="str">
            <v>Porceline tile floor 1/4" thick laid cement 1:2 over 3/4" thick cement mortar 1:2 (Imported Tiles)</v>
          </cell>
          <cell r="C901" t="str">
            <v>100 Sft</v>
          </cell>
          <cell r="D901">
            <v>5022</v>
          </cell>
          <cell r="E901">
            <v>21925.83</v>
          </cell>
          <cell r="F901" t="str">
            <v>m2</v>
          </cell>
          <cell r="G901">
            <v>540.37</v>
          </cell>
          <cell r="H901">
            <v>2359.2199999999998</v>
          </cell>
        </row>
        <row r="902">
          <cell r="A902" t="str">
            <v>10-48-c</v>
          </cell>
          <cell r="B902" t="str">
            <v>Granitto tile floor 1/4" thick laid cement 1:2 or 3/4" thick cement mortar 1:2 (Imported Tiles UAE) 24"x24"</v>
          </cell>
          <cell r="C902" t="str">
            <v>100 Sft</v>
          </cell>
          <cell r="D902">
            <v>5022</v>
          </cell>
          <cell r="E902">
            <v>34125.83</v>
          </cell>
          <cell r="F902" t="str">
            <v>m2</v>
          </cell>
          <cell r="G902">
            <v>540.37</v>
          </cell>
          <cell r="H902">
            <v>3671.94</v>
          </cell>
        </row>
        <row r="903">
          <cell r="A903" t="str">
            <v>10-48-d</v>
          </cell>
          <cell r="B903" t="str">
            <v>Granitto tile floor 1/4" thick laid cement 1:2 or 3/4" thick cement mortar 1:2 (Imported Tiles UAE) 16"x16"</v>
          </cell>
          <cell r="C903" t="str">
            <v>100 Sft</v>
          </cell>
          <cell r="D903">
            <v>5022</v>
          </cell>
          <cell r="E903">
            <v>29971.73</v>
          </cell>
          <cell r="F903" t="str">
            <v>m2</v>
          </cell>
          <cell r="G903">
            <v>540.37</v>
          </cell>
          <cell r="H903">
            <v>3224.96</v>
          </cell>
        </row>
        <row r="904">
          <cell r="A904" t="str">
            <v>10-49-a</v>
          </cell>
          <cell r="B904" t="str">
            <v>Providing and Laying marble fine dressed stone flooring on surface in white cement complete using indian green marble 12"x12"x3/4" thick</v>
          </cell>
          <cell r="C904" t="str">
            <v>100 Sft</v>
          </cell>
          <cell r="D904">
            <v>5952</v>
          </cell>
          <cell r="E904">
            <v>44634.47</v>
          </cell>
          <cell r="F904" t="str">
            <v>m2</v>
          </cell>
          <cell r="G904">
            <v>640.44000000000005</v>
          </cell>
          <cell r="H904">
            <v>4802.67</v>
          </cell>
        </row>
        <row r="905">
          <cell r="A905" t="str">
            <v>10-49-b</v>
          </cell>
          <cell r="B905" t="str">
            <v>Providing and Laying marble fine dressed stone flooring on surface in white cement complete using Trevera marble 12"x12"x3/4" thick</v>
          </cell>
          <cell r="C905" t="str">
            <v>100 Sft</v>
          </cell>
          <cell r="D905">
            <v>5952</v>
          </cell>
          <cell r="E905">
            <v>17184.47</v>
          </cell>
          <cell r="F905" t="str">
            <v>m2</v>
          </cell>
          <cell r="G905">
            <v>640.44000000000005</v>
          </cell>
          <cell r="H905">
            <v>1849.05</v>
          </cell>
        </row>
        <row r="906">
          <cell r="A906" t="str">
            <v>10-49-c</v>
          </cell>
          <cell r="B906" t="str">
            <v>Providing and Laying marble fine dressed stone flooring on surface in white cement complete using Botocina marble 12"x12"x3/4" thick</v>
          </cell>
          <cell r="C906" t="str">
            <v>100 Sft</v>
          </cell>
          <cell r="D906">
            <v>5952</v>
          </cell>
          <cell r="E906">
            <v>19624.47</v>
          </cell>
          <cell r="F906" t="str">
            <v>m2</v>
          </cell>
          <cell r="G906">
            <v>640.44000000000005</v>
          </cell>
          <cell r="H906">
            <v>2111.59</v>
          </cell>
        </row>
        <row r="907">
          <cell r="A907" t="str">
            <v>10-49-d</v>
          </cell>
          <cell r="B907" t="str">
            <v xml:space="preserve">Providing and Laying marble fine dressed stone flooring on surface in white cement complete using Veroona/Lasbela marble 12"x12"x3/4" thick </v>
          </cell>
          <cell r="C907" t="str">
            <v>100 Sft</v>
          </cell>
          <cell r="D907">
            <v>5952</v>
          </cell>
          <cell r="E907">
            <v>19014.47</v>
          </cell>
          <cell r="F907" t="str">
            <v>m2</v>
          </cell>
          <cell r="G907">
            <v>640.44000000000005</v>
          </cell>
          <cell r="H907">
            <v>2045.96</v>
          </cell>
        </row>
        <row r="908">
          <cell r="A908" t="str">
            <v>10-50</v>
          </cell>
          <cell r="B908" t="str">
            <v>Chemical polishing of marble floor/Dado</v>
          </cell>
          <cell r="C908" t="str">
            <v>100 Sft</v>
          </cell>
          <cell r="D908">
            <v>1178</v>
          </cell>
          <cell r="E908">
            <v>2444.1</v>
          </cell>
          <cell r="F908" t="str">
            <v>m2</v>
          </cell>
          <cell r="G908">
            <v>126.75</v>
          </cell>
          <cell r="H908">
            <v>262.99</v>
          </cell>
        </row>
        <row r="909">
          <cell r="A909" t="str">
            <v>10-51</v>
          </cell>
          <cell r="B909" t="str">
            <v>Replaced coloured glass panes of sizes upto 4 mm thickness with iron, nails and putty including removing broken ones if required in all floors.</v>
          </cell>
          <cell r="C909" t="str">
            <v>Sft</v>
          </cell>
          <cell r="D909">
            <v>41.66</v>
          </cell>
          <cell r="E909">
            <v>237.2</v>
          </cell>
          <cell r="F909" t="str">
            <v>m2</v>
          </cell>
          <cell r="G909">
            <v>448.3</v>
          </cell>
          <cell r="H909">
            <v>2552.27</v>
          </cell>
        </row>
        <row r="910">
          <cell r="A910" t="str">
            <v>11-01-a</v>
          </cell>
          <cell r="B910" t="str">
            <v>Mud plaster on walls (excluding gobri leeping) upto 20' height : 1/2" thick</v>
          </cell>
          <cell r="C910" t="str">
            <v>100 Sft</v>
          </cell>
          <cell r="D910">
            <v>530.72</v>
          </cell>
          <cell r="E910">
            <v>783.88</v>
          </cell>
          <cell r="F910" t="str">
            <v>m2</v>
          </cell>
          <cell r="G910">
            <v>57.11</v>
          </cell>
          <cell r="H910">
            <v>84.35</v>
          </cell>
        </row>
        <row r="911">
          <cell r="A911" t="str">
            <v>11-01-b</v>
          </cell>
          <cell r="B911" t="str">
            <v>Mud plaster on walls (excluding gobri leeping) upto 20' height : 1" thick</v>
          </cell>
          <cell r="C911" t="str">
            <v>100 Sft</v>
          </cell>
          <cell r="D911">
            <v>731.6</v>
          </cell>
          <cell r="E911">
            <v>1235.26</v>
          </cell>
          <cell r="F911" t="str">
            <v>m2</v>
          </cell>
          <cell r="G911">
            <v>78.72</v>
          </cell>
          <cell r="H911">
            <v>132.91</v>
          </cell>
        </row>
        <row r="912">
          <cell r="A912" t="str">
            <v>11-02-a</v>
          </cell>
          <cell r="B912" t="str">
            <v>Mud plaster on floor / roof (excluding gobri leeping) upto 20' height : 1/2" thick.</v>
          </cell>
          <cell r="C912" t="str">
            <v>100 Sft</v>
          </cell>
          <cell r="D912">
            <v>477.4</v>
          </cell>
          <cell r="E912">
            <v>730.13</v>
          </cell>
          <cell r="F912" t="str">
            <v>m2</v>
          </cell>
          <cell r="G912">
            <v>51.37</v>
          </cell>
          <cell r="H912">
            <v>78.56</v>
          </cell>
        </row>
        <row r="913">
          <cell r="A913" t="str">
            <v>11-02-b</v>
          </cell>
          <cell r="B913" t="str">
            <v>Mud plaster on floor / roof (excluding gobri leeping) upto 20' height : 1" thick</v>
          </cell>
          <cell r="C913" t="str">
            <v>100 Sft</v>
          </cell>
          <cell r="D913">
            <v>905.2</v>
          </cell>
          <cell r="E913">
            <v>1410.26</v>
          </cell>
          <cell r="F913" t="str">
            <v>m2</v>
          </cell>
          <cell r="G913">
            <v>97.4</v>
          </cell>
          <cell r="H913">
            <v>151.74</v>
          </cell>
        </row>
        <row r="914">
          <cell r="A914" t="str">
            <v>11-03-a</v>
          </cell>
          <cell r="B914" t="str">
            <v>Cement lime plaster 1:7:12 (c/l/s) upto 20' height 1/4" thick</v>
          </cell>
          <cell r="C914" t="str">
            <v>100 Sft</v>
          </cell>
          <cell r="D914">
            <v>1612</v>
          </cell>
          <cell r="E914">
            <v>1877.05</v>
          </cell>
          <cell r="F914" t="str">
            <v>m2</v>
          </cell>
          <cell r="G914">
            <v>173.45</v>
          </cell>
          <cell r="H914">
            <v>201.97</v>
          </cell>
        </row>
        <row r="915">
          <cell r="A915" t="str">
            <v>11-03-b</v>
          </cell>
          <cell r="B915" t="str">
            <v>Cement lime plaster 1:7:12 (c/l/s) upto 20' height 1/2" thick</v>
          </cell>
          <cell r="C915" t="str">
            <v>100 Sft</v>
          </cell>
          <cell r="D915">
            <v>1612</v>
          </cell>
          <cell r="E915">
            <v>2129.59</v>
          </cell>
          <cell r="F915" t="str">
            <v>m2</v>
          </cell>
          <cell r="G915">
            <v>173.45</v>
          </cell>
          <cell r="H915">
            <v>229.14</v>
          </cell>
        </row>
        <row r="916">
          <cell r="A916" t="str">
            <v>11-04-a</v>
          </cell>
          <cell r="B916" t="str">
            <v>Cement Neru plaster 1:2 (c/s) upto 20' height 1/4" thick</v>
          </cell>
          <cell r="C916" t="str">
            <v>100 Sft</v>
          </cell>
          <cell r="D916">
            <v>1612</v>
          </cell>
          <cell r="E916">
            <v>2287.19</v>
          </cell>
          <cell r="F916" t="str">
            <v>m2</v>
          </cell>
          <cell r="G916">
            <v>173.45</v>
          </cell>
          <cell r="H916">
            <v>246.1</v>
          </cell>
        </row>
        <row r="917">
          <cell r="A917" t="str">
            <v>11-04-b</v>
          </cell>
          <cell r="B917" t="str">
            <v>Cement Neru plaster 1:2 (c/s) upto 20' height 1/2" thick</v>
          </cell>
          <cell r="C917" t="str">
            <v>100 Sft</v>
          </cell>
          <cell r="D917">
            <v>1612</v>
          </cell>
          <cell r="E917">
            <v>2782</v>
          </cell>
          <cell r="F917" t="str">
            <v>m2</v>
          </cell>
          <cell r="G917">
            <v>173.45</v>
          </cell>
          <cell r="H917">
            <v>299.33999999999997</v>
          </cell>
        </row>
        <row r="918">
          <cell r="A918" t="str">
            <v>11-05</v>
          </cell>
          <cell r="B918" t="str">
            <v>2" stucco cement plaster 1:2:4 (c/s/shingle) upto 20' height</v>
          </cell>
          <cell r="C918" t="str">
            <v>100 Sft</v>
          </cell>
          <cell r="D918">
            <v>3782</v>
          </cell>
          <cell r="E918">
            <v>6328.26</v>
          </cell>
          <cell r="F918" t="str">
            <v>m2</v>
          </cell>
          <cell r="G918">
            <v>406.94</v>
          </cell>
          <cell r="H918">
            <v>680.92</v>
          </cell>
        </row>
        <row r="919">
          <cell r="A919" t="str">
            <v>11-06-a</v>
          </cell>
          <cell r="B919" t="str">
            <v>Provide/lay machine sprayed plaster 1/2" thick using cement &amp; zero guage chips : Ratio 1:1</v>
          </cell>
          <cell r="C919" t="str">
            <v>100 Sft</v>
          </cell>
          <cell r="D919">
            <v>1248.68</v>
          </cell>
          <cell r="E919">
            <v>3547.71</v>
          </cell>
          <cell r="F919" t="str">
            <v>m2</v>
          </cell>
          <cell r="G919">
            <v>134.36000000000001</v>
          </cell>
          <cell r="H919">
            <v>381.73</v>
          </cell>
        </row>
        <row r="920">
          <cell r="A920" t="str">
            <v>11-06-b</v>
          </cell>
          <cell r="B920" t="str">
            <v>Provide/lay machine sprayed plaster 1/2" thick using cement &amp; zero guage chips : Ratio 1:1.5</v>
          </cell>
          <cell r="C920" t="str">
            <v>100 Sft</v>
          </cell>
          <cell r="D920">
            <v>1261.08</v>
          </cell>
          <cell r="E920">
            <v>3443.76</v>
          </cell>
          <cell r="F920" t="str">
            <v>m2</v>
          </cell>
          <cell r="G920">
            <v>135.69</v>
          </cell>
          <cell r="H920">
            <v>370.55</v>
          </cell>
        </row>
        <row r="921">
          <cell r="A921" t="str">
            <v>11-06-c</v>
          </cell>
          <cell r="B921" t="str">
            <v>Provide/lay machine sprayed plaster 1/2" thick using cement &amp; zero guage chips : Ratio 1:2</v>
          </cell>
          <cell r="C921" t="str">
            <v>100 Sft</v>
          </cell>
          <cell r="D921">
            <v>1282.1600000000001</v>
          </cell>
          <cell r="E921">
            <v>3405.78</v>
          </cell>
          <cell r="F921" t="str">
            <v>m2</v>
          </cell>
          <cell r="G921">
            <v>137.96</v>
          </cell>
          <cell r="H921">
            <v>366.46</v>
          </cell>
        </row>
        <row r="922">
          <cell r="A922" t="str">
            <v>11-07-a</v>
          </cell>
          <cell r="B922" t="str">
            <v>Cement plaster 1:2, upto 20' height 3/8" thick</v>
          </cell>
          <cell r="C922" t="str">
            <v>100 Sft</v>
          </cell>
          <cell r="D922">
            <v>1612</v>
          </cell>
          <cell r="E922">
            <v>2277.94</v>
          </cell>
          <cell r="F922" t="str">
            <v>m2</v>
          </cell>
          <cell r="G922">
            <v>173.45</v>
          </cell>
          <cell r="H922">
            <v>245.11</v>
          </cell>
        </row>
        <row r="923">
          <cell r="A923" t="str">
            <v>11-07-b</v>
          </cell>
          <cell r="B923" t="str">
            <v>Cement plaster 1:2, upto 20' height 1/2" thick</v>
          </cell>
          <cell r="C923" t="str">
            <v>100 Sft</v>
          </cell>
          <cell r="D923">
            <v>1612</v>
          </cell>
          <cell r="E923">
            <v>2464.73</v>
          </cell>
          <cell r="F923" t="str">
            <v>m2</v>
          </cell>
          <cell r="G923">
            <v>173.45</v>
          </cell>
          <cell r="H923">
            <v>265.2</v>
          </cell>
        </row>
        <row r="924">
          <cell r="A924" t="str">
            <v>11-07-c</v>
          </cell>
          <cell r="B924" t="str">
            <v>Cement plaster 1:2, upto 20' height 3/4" thick</v>
          </cell>
          <cell r="C924" t="str">
            <v>100 Sft</v>
          </cell>
          <cell r="D924">
            <v>2046</v>
          </cell>
          <cell r="E924">
            <v>3362.41</v>
          </cell>
          <cell r="F924" t="str">
            <v>m2</v>
          </cell>
          <cell r="G924">
            <v>220.15</v>
          </cell>
          <cell r="H924">
            <v>361.8</v>
          </cell>
        </row>
        <row r="925">
          <cell r="A925" t="str">
            <v>11-08-a</v>
          </cell>
          <cell r="B925" t="str">
            <v>Cement plaster 1:3 upto 20' height 3/8" thick</v>
          </cell>
          <cell r="C925" t="str">
            <v>100 Sft</v>
          </cell>
          <cell r="D925">
            <v>1612</v>
          </cell>
          <cell r="E925">
            <v>2093.9699999999998</v>
          </cell>
          <cell r="F925" t="str">
            <v>m2</v>
          </cell>
          <cell r="G925">
            <v>173.45</v>
          </cell>
          <cell r="H925">
            <v>225.31</v>
          </cell>
        </row>
        <row r="926">
          <cell r="A926" t="str">
            <v>11-08-b</v>
          </cell>
          <cell r="B926" t="str">
            <v>Cement plaster 1:3 upto 20' height 1/2" thick</v>
          </cell>
          <cell r="C926" t="str">
            <v>100 Sft</v>
          </cell>
          <cell r="D926">
            <v>1612</v>
          </cell>
          <cell r="E926">
            <v>2248.3000000000002</v>
          </cell>
          <cell r="F926" t="str">
            <v>m2</v>
          </cell>
          <cell r="G926">
            <v>173.45</v>
          </cell>
          <cell r="H926">
            <v>241.92</v>
          </cell>
        </row>
        <row r="927">
          <cell r="A927" t="str">
            <v>11-08-c</v>
          </cell>
          <cell r="B927" t="str">
            <v>Cement plaster 1:3 upto 20' height 3/4" thick</v>
          </cell>
          <cell r="C927" t="str">
            <v>100 Sft</v>
          </cell>
          <cell r="D927">
            <v>2046</v>
          </cell>
          <cell r="E927">
            <v>3000.44</v>
          </cell>
          <cell r="F927" t="str">
            <v>m2</v>
          </cell>
          <cell r="G927">
            <v>220.15</v>
          </cell>
          <cell r="H927">
            <v>322.85000000000002</v>
          </cell>
        </row>
        <row r="928">
          <cell r="A928" t="str">
            <v>11-09-a</v>
          </cell>
          <cell r="B928" t="str">
            <v>Cement plaster 1:4 upto 20' height 3/8" thick</v>
          </cell>
          <cell r="C928" t="str">
            <v>100 Sft</v>
          </cell>
          <cell r="D928">
            <v>1612</v>
          </cell>
          <cell r="E928">
            <v>2052.2399999999998</v>
          </cell>
          <cell r="F928" t="str">
            <v>m2</v>
          </cell>
          <cell r="G928">
            <v>173.45</v>
          </cell>
          <cell r="H928">
            <v>220.82</v>
          </cell>
        </row>
        <row r="929">
          <cell r="A929" t="str">
            <v>11-09-b</v>
          </cell>
          <cell r="B929" t="str">
            <v>Cement plaster 1:4 upto 20' height 1/2" thick</v>
          </cell>
          <cell r="C929" t="str">
            <v>100 Sft</v>
          </cell>
          <cell r="D929">
            <v>1612</v>
          </cell>
          <cell r="E929">
            <v>2164</v>
          </cell>
          <cell r="F929" t="str">
            <v>m2</v>
          </cell>
          <cell r="G929">
            <v>173.45</v>
          </cell>
          <cell r="H929">
            <v>232.85</v>
          </cell>
        </row>
        <row r="930">
          <cell r="A930" t="str">
            <v>11-09-c</v>
          </cell>
          <cell r="B930" t="str">
            <v>Cement plaster 1:4 upto 20' height 3/4" thick</v>
          </cell>
          <cell r="C930" t="str">
            <v>100 Sft</v>
          </cell>
          <cell r="D930">
            <v>2046</v>
          </cell>
          <cell r="E930">
            <v>2903.57</v>
          </cell>
          <cell r="F930" t="str">
            <v>m2</v>
          </cell>
          <cell r="G930">
            <v>220.15</v>
          </cell>
          <cell r="H930">
            <v>312.42</v>
          </cell>
        </row>
        <row r="931">
          <cell r="A931" t="str">
            <v>11-10-a</v>
          </cell>
          <cell r="B931" t="str">
            <v>Cement plaster 3/8" thick under soffit of RCC roof slabs only upto 20' height : (1:2)</v>
          </cell>
          <cell r="C931" t="str">
            <v>100 Sft</v>
          </cell>
          <cell r="D931">
            <v>2046</v>
          </cell>
          <cell r="E931">
            <v>2564.5300000000002</v>
          </cell>
          <cell r="F931" t="str">
            <v>m2</v>
          </cell>
          <cell r="G931">
            <v>220.15</v>
          </cell>
          <cell r="H931">
            <v>275.94</v>
          </cell>
        </row>
        <row r="932">
          <cell r="A932" t="str">
            <v>11-10-b</v>
          </cell>
          <cell r="B932" t="str">
            <v>Cement plaster 3/8" thick under soffit of RCC roof slabs only upto 20' height : (1:3)</v>
          </cell>
          <cell r="C932" t="str">
            <v>100 Sft</v>
          </cell>
          <cell r="D932">
            <v>2046</v>
          </cell>
          <cell r="E932">
            <v>2561.8200000000002</v>
          </cell>
          <cell r="F932" t="str">
            <v>m2</v>
          </cell>
          <cell r="G932">
            <v>220.15</v>
          </cell>
          <cell r="H932">
            <v>275.64999999999998</v>
          </cell>
        </row>
        <row r="933">
          <cell r="A933" t="str">
            <v>11-10-c</v>
          </cell>
          <cell r="B933" t="str">
            <v>Cement plaster 3/8" thick under soffit of RCC roof slabs only upto 20' height : (1:4)</v>
          </cell>
          <cell r="C933" t="str">
            <v>100 Sft</v>
          </cell>
          <cell r="D933">
            <v>2046</v>
          </cell>
          <cell r="E933">
            <v>2401.9</v>
          </cell>
          <cell r="F933" t="str">
            <v>m2</v>
          </cell>
          <cell r="G933">
            <v>220.15</v>
          </cell>
          <cell r="H933">
            <v>258.44</v>
          </cell>
        </row>
        <row r="934">
          <cell r="A934" t="str">
            <v>11-11-a</v>
          </cell>
          <cell r="B934" t="str">
            <v>Cement plaster 1:5, upto 20' height 3/8" thick</v>
          </cell>
          <cell r="C934" t="str">
            <v>100 Sft</v>
          </cell>
          <cell r="D934">
            <v>1612</v>
          </cell>
          <cell r="E934">
            <v>2010.4</v>
          </cell>
          <cell r="F934" t="str">
            <v>m2</v>
          </cell>
          <cell r="G934">
            <v>173.45</v>
          </cell>
          <cell r="H934">
            <v>216.32</v>
          </cell>
        </row>
        <row r="935">
          <cell r="A935" t="str">
            <v>11-11-b</v>
          </cell>
          <cell r="B935" t="str">
            <v>Cement plaster 1:5, upto 20' height 1/2" thick</v>
          </cell>
          <cell r="C935" t="str">
            <v>100 Sft</v>
          </cell>
          <cell r="D935">
            <v>1612</v>
          </cell>
          <cell r="E935">
            <v>2132.89</v>
          </cell>
          <cell r="F935" t="str">
            <v>m2</v>
          </cell>
          <cell r="G935">
            <v>173.45</v>
          </cell>
          <cell r="H935">
            <v>229.5</v>
          </cell>
        </row>
        <row r="936">
          <cell r="A936" t="str">
            <v>11-11-c</v>
          </cell>
          <cell r="B936" t="str">
            <v>Cement Plaster 1:5, upto 20' height 3/4" thick</v>
          </cell>
          <cell r="C936" t="str">
            <v>100 Sft</v>
          </cell>
          <cell r="D936">
            <v>2046</v>
          </cell>
          <cell r="E936">
            <v>2833.3</v>
          </cell>
          <cell r="F936" t="str">
            <v>m2</v>
          </cell>
          <cell r="G936">
            <v>220.15</v>
          </cell>
          <cell r="H936">
            <v>304.86</v>
          </cell>
        </row>
        <row r="937">
          <cell r="A937" t="str">
            <v>11-12-a</v>
          </cell>
          <cell r="B937" t="str">
            <v>Cement plaster 1:6, upto 20' height 3/8" thick</v>
          </cell>
          <cell r="C937" t="str">
            <v>100 Sft</v>
          </cell>
          <cell r="D937">
            <v>1612</v>
          </cell>
          <cell r="E937">
            <v>1950.62</v>
          </cell>
          <cell r="F937" t="str">
            <v>m2</v>
          </cell>
          <cell r="G937">
            <v>173.45</v>
          </cell>
          <cell r="H937">
            <v>209.89</v>
          </cell>
        </row>
        <row r="938">
          <cell r="A938" t="str">
            <v>11-12-b</v>
          </cell>
          <cell r="B938" t="str">
            <v>Cement plaster 1:6, upto 20' height 1/2" thick</v>
          </cell>
          <cell r="C938" t="str">
            <v>100 Sft</v>
          </cell>
          <cell r="D938">
            <v>1612</v>
          </cell>
          <cell r="E938">
            <v>2055.17</v>
          </cell>
          <cell r="F938" t="str">
            <v>m2</v>
          </cell>
          <cell r="G938">
            <v>173.45</v>
          </cell>
          <cell r="H938">
            <v>221.14</v>
          </cell>
        </row>
        <row r="939">
          <cell r="A939" t="str">
            <v>11-12-c</v>
          </cell>
          <cell r="B939" t="str">
            <v>Cement plaster 1:6, upto 20' height 3/4" thick</v>
          </cell>
          <cell r="C939" t="str">
            <v>100 Sft</v>
          </cell>
          <cell r="D939">
            <v>2046</v>
          </cell>
          <cell r="E939">
            <v>2707.76</v>
          </cell>
          <cell r="F939" t="str">
            <v>m2</v>
          </cell>
          <cell r="G939">
            <v>220.15</v>
          </cell>
          <cell r="H939">
            <v>291.35000000000002</v>
          </cell>
        </row>
        <row r="940">
          <cell r="A940" t="str">
            <v>11-13</v>
          </cell>
          <cell r="B940" t="str">
            <v>Applying floating coat of cement 1/32" thick</v>
          </cell>
          <cell r="C940" t="str">
            <v>100 Sft</v>
          </cell>
          <cell r="D940">
            <v>1054</v>
          </cell>
          <cell r="E940">
            <v>1307.5999999999999</v>
          </cell>
          <cell r="F940" t="str">
            <v>m2</v>
          </cell>
          <cell r="G940">
            <v>113.41</v>
          </cell>
          <cell r="H940">
            <v>140.69999999999999</v>
          </cell>
        </row>
        <row r="941">
          <cell r="A941" t="str">
            <v>11-14</v>
          </cell>
          <cell r="B941" t="str">
            <v>Lime pointing flush upto 20' height, including racking joints in lime sand mortar 1:2</v>
          </cell>
          <cell r="C941" t="str">
            <v>100 Sft</v>
          </cell>
          <cell r="D941">
            <v>1178</v>
          </cell>
          <cell r="E941">
            <v>1401.73</v>
          </cell>
          <cell r="F941" t="str">
            <v>m2</v>
          </cell>
          <cell r="G941">
            <v>126.75</v>
          </cell>
          <cell r="H941">
            <v>150.83000000000001</v>
          </cell>
        </row>
        <row r="942">
          <cell r="A942" t="str">
            <v>11-16-a</v>
          </cell>
          <cell r="B942" t="str">
            <v>Cement pointing flush, upto 20' height Ratio 1:2</v>
          </cell>
          <cell r="C942" t="str">
            <v>100 Sft</v>
          </cell>
          <cell r="D942">
            <v>1612</v>
          </cell>
          <cell r="E942">
            <v>2109.71</v>
          </cell>
          <cell r="F942" t="str">
            <v>m2</v>
          </cell>
          <cell r="G942">
            <v>173.45</v>
          </cell>
          <cell r="H942">
            <v>227</v>
          </cell>
        </row>
        <row r="943">
          <cell r="A943" t="str">
            <v>11-16-b</v>
          </cell>
          <cell r="B943" t="str">
            <v>Cement pointing flush, upto 20' height Ratio 1:3</v>
          </cell>
          <cell r="C943" t="str">
            <v>100 Sft</v>
          </cell>
          <cell r="D943">
            <v>1612</v>
          </cell>
          <cell r="E943">
            <v>2007.47</v>
          </cell>
          <cell r="F943" t="str">
            <v>m2</v>
          </cell>
          <cell r="G943">
            <v>173.45</v>
          </cell>
          <cell r="H943">
            <v>216</v>
          </cell>
        </row>
        <row r="944">
          <cell r="A944" t="str">
            <v>11-17-a</v>
          </cell>
          <cell r="B944" t="str">
            <v>Cement pointing 1:2 flush, on floor</v>
          </cell>
          <cell r="C944" t="str">
            <v>100 Sft</v>
          </cell>
          <cell r="D944">
            <v>1178</v>
          </cell>
          <cell r="E944">
            <v>1672.21</v>
          </cell>
          <cell r="F944" t="str">
            <v>m2</v>
          </cell>
          <cell r="G944">
            <v>126.75</v>
          </cell>
          <cell r="H944">
            <v>179.93</v>
          </cell>
        </row>
        <row r="945">
          <cell r="A945" t="str">
            <v>11-18-a</v>
          </cell>
          <cell r="B945" t="str">
            <v>Cement pointing struck joints, on walls, upto 20' height : Ratio 1:2</v>
          </cell>
          <cell r="C945" t="str">
            <v>100 Sft</v>
          </cell>
          <cell r="D945">
            <v>1891</v>
          </cell>
          <cell r="E945">
            <v>2390.96</v>
          </cell>
          <cell r="F945" t="str">
            <v>m2</v>
          </cell>
          <cell r="G945">
            <v>203.47</v>
          </cell>
          <cell r="H945">
            <v>257.27</v>
          </cell>
        </row>
        <row r="946">
          <cell r="A946" t="str">
            <v>11-18-b</v>
          </cell>
          <cell r="B946" t="str">
            <v>Cement pointing struck joints, on walls, upto 20' height : Ratio 1:3</v>
          </cell>
          <cell r="C946" t="str">
            <v>100 Sft</v>
          </cell>
          <cell r="D946">
            <v>1891</v>
          </cell>
          <cell r="E946">
            <v>2288.7199999999998</v>
          </cell>
          <cell r="F946" t="str">
            <v>m2</v>
          </cell>
          <cell r="G946">
            <v>203.47</v>
          </cell>
          <cell r="H946">
            <v>246.27</v>
          </cell>
        </row>
        <row r="947">
          <cell r="A947" t="str">
            <v>11-19-a</v>
          </cell>
          <cell r="B947" t="str">
            <v>Pointing flush on stone work, upto 20' height in lime sand mortar 1:2 (lime, sand)</v>
          </cell>
          <cell r="C947" t="str">
            <v>100 Sft</v>
          </cell>
          <cell r="D947">
            <v>1581</v>
          </cell>
          <cell r="E947">
            <v>1867.03</v>
          </cell>
          <cell r="F947" t="str">
            <v>m2</v>
          </cell>
          <cell r="G947">
            <v>170.12</v>
          </cell>
          <cell r="H947">
            <v>200.89</v>
          </cell>
        </row>
        <row r="948">
          <cell r="A948" t="str">
            <v>11-19-c-01</v>
          </cell>
          <cell r="B948" t="str">
            <v>Pointing flush on stone work, upto 20' height On stone work raised : in lime sand mortar 1:2</v>
          </cell>
          <cell r="C948" t="e">
            <v>#N/A</v>
          </cell>
          <cell r="D948" t="e">
            <v>#N/A</v>
          </cell>
          <cell r="E948" t="e">
            <v>#N/A</v>
          </cell>
          <cell r="F948" t="str">
            <v>m2</v>
          </cell>
          <cell r="G948" t="e">
            <v>#N/A</v>
          </cell>
          <cell r="H948">
            <v>355.57</v>
          </cell>
        </row>
        <row r="949">
          <cell r="A949" t="str">
            <v>11-19-c-02</v>
          </cell>
          <cell r="B949" t="str">
            <v>Pointing flush on stone work, upto 20' height On stone work raised : in c/s mortar 1:3</v>
          </cell>
          <cell r="C949" t="str">
            <v>100 Sft</v>
          </cell>
          <cell r="D949">
            <v>3007</v>
          </cell>
          <cell r="E949">
            <v>3413.72</v>
          </cell>
          <cell r="F949" t="str">
            <v>m2</v>
          </cell>
          <cell r="G949">
            <v>323.55</v>
          </cell>
          <cell r="H949">
            <v>367.32</v>
          </cell>
        </row>
        <row r="950">
          <cell r="A950" t="str">
            <v>11-20</v>
          </cell>
          <cell r="B950" t="str">
            <v>Racking and washing joints of stone masonry (old work)</v>
          </cell>
          <cell r="C950" t="str">
            <v>100 Sft</v>
          </cell>
          <cell r="D950">
            <v>775</v>
          </cell>
          <cell r="E950">
            <v>781.25</v>
          </cell>
          <cell r="F950" t="str">
            <v>m2</v>
          </cell>
          <cell r="G950">
            <v>83.39</v>
          </cell>
          <cell r="H950">
            <v>84.06</v>
          </cell>
        </row>
        <row r="951">
          <cell r="A951" t="str">
            <v>11-22</v>
          </cell>
          <cell r="B951" t="str">
            <v>Priming coat of chalk under distemper</v>
          </cell>
          <cell r="C951" t="str">
            <v>100 Sft</v>
          </cell>
          <cell r="D951">
            <v>173.6</v>
          </cell>
          <cell r="E951">
            <v>197.2</v>
          </cell>
          <cell r="F951" t="str">
            <v>m2</v>
          </cell>
          <cell r="G951">
            <v>18.68</v>
          </cell>
          <cell r="H951">
            <v>21.22</v>
          </cell>
        </row>
        <row r="952">
          <cell r="A952" t="str">
            <v>11-23-a-01</v>
          </cell>
          <cell r="B952" t="str">
            <v>Distempering New surface : one coat</v>
          </cell>
          <cell r="C952" t="e">
            <v>#N/A</v>
          </cell>
          <cell r="D952" t="e">
            <v>#N/A</v>
          </cell>
          <cell r="E952" t="e">
            <v>#N/A</v>
          </cell>
          <cell r="F952" t="str">
            <v>m2</v>
          </cell>
          <cell r="G952" t="e">
            <v>#N/A</v>
          </cell>
          <cell r="H952">
            <v>76.040000000000006</v>
          </cell>
        </row>
        <row r="953">
          <cell r="A953" t="str">
            <v>11-23-a-02</v>
          </cell>
          <cell r="B953" t="str">
            <v>Distempering New surface : Two coats</v>
          </cell>
          <cell r="C953" t="e">
            <v>#N/A</v>
          </cell>
          <cell r="D953" t="e">
            <v>#N/A</v>
          </cell>
          <cell r="E953" t="e">
            <v>#N/A</v>
          </cell>
          <cell r="F953" t="str">
            <v>m2</v>
          </cell>
          <cell r="G953" t="e">
            <v>#N/A</v>
          </cell>
          <cell r="H953">
            <v>81.48</v>
          </cell>
        </row>
        <row r="954">
          <cell r="A954" t="str">
            <v>11-23-a-03</v>
          </cell>
          <cell r="B954" t="str">
            <v>Distempering New surface : Three coats</v>
          </cell>
          <cell r="C954" t="e">
            <v>#N/A</v>
          </cell>
          <cell r="D954" t="e">
            <v>#N/A</v>
          </cell>
          <cell r="E954" t="e">
            <v>#N/A</v>
          </cell>
          <cell r="F954" t="str">
            <v>m2</v>
          </cell>
          <cell r="G954" t="e">
            <v>#N/A</v>
          </cell>
          <cell r="H954">
            <v>85.16</v>
          </cell>
        </row>
        <row r="955">
          <cell r="A955" t="str">
            <v>11-23-b-01</v>
          </cell>
          <cell r="B955" t="str">
            <v>Distempering Old surface : One coat</v>
          </cell>
          <cell r="C955" t="e">
            <v>#N/A</v>
          </cell>
          <cell r="D955" t="e">
            <v>#N/A</v>
          </cell>
          <cell r="E955" t="e">
            <v>#N/A</v>
          </cell>
          <cell r="F955" t="str">
            <v>m2</v>
          </cell>
          <cell r="G955" t="e">
            <v>#N/A</v>
          </cell>
          <cell r="H955">
            <v>30.95</v>
          </cell>
        </row>
        <row r="956">
          <cell r="A956" t="str">
            <v>11-23-b-02</v>
          </cell>
          <cell r="B956" t="str">
            <v>Distempering Old surface : Two coat</v>
          </cell>
          <cell r="C956" t="e">
            <v>#N/A</v>
          </cell>
          <cell r="D956" t="e">
            <v>#N/A</v>
          </cell>
          <cell r="E956" t="e">
            <v>#N/A</v>
          </cell>
          <cell r="F956" t="str">
            <v>m2</v>
          </cell>
          <cell r="G956" t="e">
            <v>#N/A</v>
          </cell>
          <cell r="H956">
            <v>41.41</v>
          </cell>
        </row>
        <row r="957">
          <cell r="A957" t="str">
            <v>11-24-a-01</v>
          </cell>
          <cell r="B957" t="str">
            <v>Colour washing: New surface : One coats</v>
          </cell>
          <cell r="C957" t="e">
            <v>#N/A</v>
          </cell>
          <cell r="D957" t="e">
            <v>#N/A</v>
          </cell>
          <cell r="E957" t="e">
            <v>#N/A</v>
          </cell>
          <cell r="F957" t="str">
            <v>m2</v>
          </cell>
          <cell r="G957" t="e">
            <v>#N/A</v>
          </cell>
          <cell r="H957">
            <v>17.95</v>
          </cell>
        </row>
        <row r="958">
          <cell r="A958" t="str">
            <v>11-24-a-02</v>
          </cell>
          <cell r="B958" t="str">
            <v>Colour washing: New surface : Two coats</v>
          </cell>
          <cell r="C958" t="e">
            <v>#N/A</v>
          </cell>
          <cell r="D958" t="e">
            <v>#N/A</v>
          </cell>
          <cell r="E958" t="e">
            <v>#N/A</v>
          </cell>
          <cell r="F958" t="str">
            <v>m2</v>
          </cell>
          <cell r="G958" t="e">
            <v>#N/A</v>
          </cell>
          <cell r="H958">
            <v>39.71</v>
          </cell>
        </row>
        <row r="959">
          <cell r="A959" t="str">
            <v>11-24-b-01</v>
          </cell>
          <cell r="B959" t="str">
            <v>Colour washing: Old surface : One coat</v>
          </cell>
          <cell r="C959" t="e">
            <v>#N/A</v>
          </cell>
          <cell r="D959" t="e">
            <v>#N/A</v>
          </cell>
          <cell r="E959" t="e">
            <v>#N/A</v>
          </cell>
          <cell r="F959" t="str">
            <v>m2</v>
          </cell>
          <cell r="G959" t="e">
            <v>#N/A</v>
          </cell>
          <cell r="H959">
            <v>18.3</v>
          </cell>
        </row>
        <row r="960">
          <cell r="A960" t="str">
            <v>11-24-b-02</v>
          </cell>
          <cell r="B960" t="str">
            <v>Colour washing: Old surface : Two coats</v>
          </cell>
          <cell r="C960" t="e">
            <v>#N/A</v>
          </cell>
          <cell r="D960" t="e">
            <v>#N/A</v>
          </cell>
          <cell r="E960" t="e">
            <v>#N/A</v>
          </cell>
          <cell r="F960" t="str">
            <v>m2</v>
          </cell>
          <cell r="G960" t="e">
            <v>#N/A</v>
          </cell>
          <cell r="H960">
            <v>30.55</v>
          </cell>
        </row>
        <row r="961">
          <cell r="A961" t="str">
            <v>11-25-a-01</v>
          </cell>
          <cell r="B961" t="str">
            <v>White washing: New surface : One coat</v>
          </cell>
          <cell r="C961" t="e">
            <v>#N/A</v>
          </cell>
          <cell r="D961" t="e">
            <v>#N/A</v>
          </cell>
          <cell r="E961" t="e">
            <v>#N/A</v>
          </cell>
          <cell r="F961" t="str">
            <v>m2</v>
          </cell>
          <cell r="G961" t="e">
            <v>#N/A</v>
          </cell>
          <cell r="H961">
            <v>13.21</v>
          </cell>
        </row>
        <row r="962">
          <cell r="A962" t="str">
            <v>11-25-a-02</v>
          </cell>
          <cell r="B962" t="str">
            <v>White washing: New surface : Two coats</v>
          </cell>
          <cell r="C962" t="e">
            <v>#N/A</v>
          </cell>
          <cell r="D962" t="e">
            <v>#N/A</v>
          </cell>
          <cell r="E962" t="e">
            <v>#N/A</v>
          </cell>
          <cell r="F962" t="str">
            <v>m2</v>
          </cell>
          <cell r="G962" t="e">
            <v>#N/A</v>
          </cell>
          <cell r="H962">
            <v>33.68</v>
          </cell>
        </row>
        <row r="963">
          <cell r="A963" t="str">
            <v>11-25-a-03</v>
          </cell>
          <cell r="B963" t="str">
            <v>White washing: New surface : Three coats</v>
          </cell>
          <cell r="C963" t="e">
            <v>#N/A</v>
          </cell>
          <cell r="D963" t="e">
            <v>#N/A</v>
          </cell>
          <cell r="E963" t="e">
            <v>#N/A</v>
          </cell>
          <cell r="F963" t="str">
            <v>m2</v>
          </cell>
          <cell r="G963" t="e">
            <v>#N/A</v>
          </cell>
          <cell r="H963">
            <v>44.12</v>
          </cell>
        </row>
        <row r="964">
          <cell r="A964" t="str">
            <v>11-25-b-01</v>
          </cell>
          <cell r="B964" t="str">
            <v>White washing: Old surface : One coat</v>
          </cell>
          <cell r="C964" t="e">
            <v>#N/A</v>
          </cell>
          <cell r="D964" t="e">
            <v>#N/A</v>
          </cell>
          <cell r="E964" t="e">
            <v>#N/A</v>
          </cell>
          <cell r="F964" t="str">
            <v>m2</v>
          </cell>
          <cell r="G964" t="e">
            <v>#N/A</v>
          </cell>
          <cell r="H964">
            <v>17.16</v>
          </cell>
        </row>
        <row r="965">
          <cell r="A965" t="str">
            <v>11-25-b-02</v>
          </cell>
          <cell r="B965" t="str">
            <v>White washing: Old surface : Two coats</v>
          </cell>
          <cell r="C965" t="e">
            <v>#N/A</v>
          </cell>
          <cell r="D965" t="e">
            <v>#N/A</v>
          </cell>
          <cell r="E965" t="e">
            <v>#N/A</v>
          </cell>
          <cell r="F965" t="str">
            <v>m2</v>
          </cell>
          <cell r="G965" t="e">
            <v>#N/A</v>
          </cell>
          <cell r="H965">
            <v>25.51</v>
          </cell>
        </row>
        <row r="966">
          <cell r="A966" t="str">
            <v>11-26-a</v>
          </cell>
          <cell r="B966" t="str">
            <v>Gobri leeping: On walls</v>
          </cell>
          <cell r="C966" t="str">
            <v>100 Sft</v>
          </cell>
          <cell r="D966">
            <v>171.12</v>
          </cell>
          <cell r="E966">
            <v>219.47</v>
          </cell>
          <cell r="F966" t="str">
            <v>m2</v>
          </cell>
          <cell r="G966">
            <v>18.41</v>
          </cell>
          <cell r="H966">
            <v>23.61</v>
          </cell>
        </row>
        <row r="967">
          <cell r="A967" t="str">
            <v>11-26-b</v>
          </cell>
          <cell r="B967" t="str">
            <v>Gobri leeping: Over roofs</v>
          </cell>
          <cell r="C967" t="str">
            <v>100 Sft</v>
          </cell>
          <cell r="D967">
            <v>171.12</v>
          </cell>
          <cell r="E967">
            <v>275.83</v>
          </cell>
          <cell r="F967" t="str">
            <v>m2</v>
          </cell>
          <cell r="G967">
            <v>18.41</v>
          </cell>
          <cell r="H967">
            <v>29.68</v>
          </cell>
        </row>
        <row r="968">
          <cell r="A968" t="str">
            <v>11-27</v>
          </cell>
          <cell r="B968" t="str">
            <v>Striking joints of burnt brick in lime or cement mortar</v>
          </cell>
          <cell r="C968" t="str">
            <v>100 Sft</v>
          </cell>
          <cell r="D968">
            <v>390.6</v>
          </cell>
          <cell r="E968">
            <v>393.75</v>
          </cell>
          <cell r="F968" t="str">
            <v>m2</v>
          </cell>
          <cell r="G968">
            <v>42.03</v>
          </cell>
          <cell r="H968">
            <v>42.37</v>
          </cell>
        </row>
        <row r="969">
          <cell r="A969" t="str">
            <v>11-28</v>
          </cell>
          <cell r="B969" t="str">
            <v>Extra for lime, mud or cement plaster &amp; pointing from 20' &amp; above for each additional 10' height</v>
          </cell>
          <cell r="C969" t="str">
            <v>100 Sft</v>
          </cell>
          <cell r="D969">
            <v>288.92</v>
          </cell>
          <cell r="E969">
            <v>291.25</v>
          </cell>
          <cell r="F969" t="str">
            <v>m2</v>
          </cell>
          <cell r="G969">
            <v>31.09</v>
          </cell>
          <cell r="H969">
            <v>31.34</v>
          </cell>
        </row>
        <row r="970">
          <cell r="A970" t="str">
            <v>11-29</v>
          </cell>
          <cell r="B970" t="str">
            <v>Caulking joints of sleeper wall, with sand and coaltar</v>
          </cell>
          <cell r="C970" t="str">
            <v>100 Sft</v>
          </cell>
          <cell r="D970">
            <v>682</v>
          </cell>
          <cell r="E970">
            <v>1429.87</v>
          </cell>
          <cell r="F970" t="str">
            <v>m2</v>
          </cell>
          <cell r="G970">
            <v>73.38</v>
          </cell>
          <cell r="H970">
            <v>153.85</v>
          </cell>
        </row>
        <row r="971">
          <cell r="A971" t="str">
            <v>11-30</v>
          </cell>
          <cell r="B971" t="str">
            <v>Caulking joints of sleepers, with mud and chopped straw</v>
          </cell>
          <cell r="C971" t="str">
            <v>100 Sft</v>
          </cell>
          <cell r="D971">
            <v>682</v>
          </cell>
          <cell r="E971">
            <v>953.46</v>
          </cell>
          <cell r="F971" t="str">
            <v>m2</v>
          </cell>
          <cell r="G971">
            <v>73.38</v>
          </cell>
          <cell r="H971">
            <v>102.59</v>
          </cell>
        </row>
        <row r="972">
          <cell r="A972" t="str">
            <v>11-31</v>
          </cell>
          <cell r="B972" t="str">
            <v>Extra cost of labour &amp; material for red oxide pigment in cement pointing to match bricks</v>
          </cell>
          <cell r="C972" t="str">
            <v>100 Sft</v>
          </cell>
          <cell r="D972">
            <v>111.6</v>
          </cell>
          <cell r="E972">
            <v>236.33</v>
          </cell>
          <cell r="F972" t="str">
            <v>m2</v>
          </cell>
          <cell r="G972">
            <v>12.01</v>
          </cell>
          <cell r="H972">
            <v>25.43</v>
          </cell>
        </row>
        <row r="973">
          <cell r="A973" t="str">
            <v>11-32-a</v>
          </cell>
          <cell r="B973" t="str">
            <v>Provide grooved c/s plaster 1:3 over existing plastered &amp; roughened surface 3/8" thick</v>
          </cell>
          <cell r="C973" t="str">
            <v>100 Sft</v>
          </cell>
          <cell r="D973">
            <v>1432.2</v>
          </cell>
          <cell r="E973">
            <v>1942.73</v>
          </cell>
          <cell r="F973" t="str">
            <v>m2</v>
          </cell>
          <cell r="G973">
            <v>154.1</v>
          </cell>
          <cell r="H973">
            <v>209.04</v>
          </cell>
        </row>
        <row r="974">
          <cell r="A974" t="str">
            <v>11-32-b</v>
          </cell>
          <cell r="B974" t="str">
            <v>Provide grooved c/s plaster 1:3 over existing plastered &amp; roughened surface 1/2" thick</v>
          </cell>
          <cell r="C974" t="str">
            <v>100 Sft</v>
          </cell>
          <cell r="D974">
            <v>1432.2</v>
          </cell>
          <cell r="E974">
            <v>2071.1999999999998</v>
          </cell>
          <cell r="F974" t="str">
            <v>m2</v>
          </cell>
          <cell r="G974">
            <v>154.1</v>
          </cell>
          <cell r="H974">
            <v>222.86</v>
          </cell>
        </row>
        <row r="975">
          <cell r="A975" t="str">
            <v>11-32-c</v>
          </cell>
          <cell r="B975" t="str">
            <v xml:space="preserve">Providing ornamental plaster 3/4" thick with (1:3) cement sand mortar on walls, columns chajja and slabs finished smooth including all charges for Labour and Material. </v>
          </cell>
          <cell r="C975" t="str">
            <v>100 Sft</v>
          </cell>
          <cell r="D975">
            <v>10323</v>
          </cell>
          <cell r="E975">
            <v>12040.76</v>
          </cell>
          <cell r="F975" t="str">
            <v>m2</v>
          </cell>
          <cell r="G975">
            <v>1110.75</v>
          </cell>
          <cell r="H975">
            <v>1295.5899999999999</v>
          </cell>
        </row>
        <row r="976">
          <cell r="A976" t="str">
            <v>11-32-d</v>
          </cell>
          <cell r="B976" t="str">
            <v>Providing ornamental moulding of approved design in column with base/top and nosing and shade of lintle or pediments in cement mortar(1 :3) 1-1/8" thick(1 feet under coat x 1/8" finish layer) including all charges for curing/finishing complete</v>
          </cell>
          <cell r="C976" t="str">
            <v>100 Sft</v>
          </cell>
          <cell r="D976">
            <v>9368.2000000000007</v>
          </cell>
          <cell r="E976">
            <v>12252.6</v>
          </cell>
          <cell r="F976" t="str">
            <v>m2</v>
          </cell>
          <cell r="G976">
            <v>1008.02</v>
          </cell>
          <cell r="H976">
            <v>1318.38</v>
          </cell>
        </row>
        <row r="977">
          <cell r="A977" t="str">
            <v>11-33</v>
          </cell>
          <cell r="B977" t="str">
            <v>Provide &amp; fit expanded metal edge bead for corners, with nails on both sides of edges</v>
          </cell>
          <cell r="C977" t="str">
            <v>Rft</v>
          </cell>
          <cell r="D977">
            <v>8.4700000000000006</v>
          </cell>
          <cell r="E977">
            <v>46.55</v>
          </cell>
          <cell r="F977" t="str">
            <v>m</v>
          </cell>
          <cell r="G977">
            <v>27.78</v>
          </cell>
          <cell r="H977">
            <v>152.72</v>
          </cell>
        </row>
        <row r="978">
          <cell r="A978" t="str">
            <v>11-34-a</v>
          </cell>
          <cell r="B978" t="str">
            <v>Petty repairs to Fire Place</v>
          </cell>
          <cell r="C978" t="str">
            <v>Each</v>
          </cell>
          <cell r="D978">
            <v>297.60000000000002</v>
          </cell>
          <cell r="E978">
            <v>605</v>
          </cell>
          <cell r="F978" t="str">
            <v>Each</v>
          </cell>
          <cell r="G978">
            <v>297.60000000000002</v>
          </cell>
          <cell r="H978">
            <v>605</v>
          </cell>
        </row>
        <row r="979">
          <cell r="A979" t="str">
            <v>11-34-b</v>
          </cell>
          <cell r="B979" t="str">
            <v>Petty repairs to Verandah</v>
          </cell>
          <cell r="C979" t="str">
            <v>Each</v>
          </cell>
          <cell r="D979">
            <v>409.2</v>
          </cell>
          <cell r="E979">
            <v>839.5</v>
          </cell>
          <cell r="F979" t="str">
            <v>Each</v>
          </cell>
          <cell r="G979">
            <v>409.2</v>
          </cell>
          <cell r="H979">
            <v>839.5</v>
          </cell>
        </row>
        <row r="980">
          <cell r="A980" t="str">
            <v>11-34-c</v>
          </cell>
          <cell r="B980" t="str">
            <v>Petty repairs to Room upto 100 sft area</v>
          </cell>
          <cell r="C980" t="str">
            <v>Each</v>
          </cell>
          <cell r="D980">
            <v>297.60000000000002</v>
          </cell>
          <cell r="E980">
            <v>788</v>
          </cell>
          <cell r="F980" t="str">
            <v>Each</v>
          </cell>
          <cell r="G980">
            <v>297.60000000000002</v>
          </cell>
          <cell r="H980">
            <v>788</v>
          </cell>
        </row>
        <row r="981">
          <cell r="A981" t="str">
            <v>11-34-d</v>
          </cell>
          <cell r="B981" t="str">
            <v>Petty repairs to Room exceeding 100 sft area</v>
          </cell>
          <cell r="C981" t="str">
            <v>Each</v>
          </cell>
          <cell r="D981">
            <v>465</v>
          </cell>
          <cell r="E981">
            <v>956.75</v>
          </cell>
          <cell r="F981" t="str">
            <v>Each</v>
          </cell>
          <cell r="G981">
            <v>465</v>
          </cell>
          <cell r="H981">
            <v>956.75</v>
          </cell>
        </row>
        <row r="982">
          <cell r="A982" t="str">
            <v>11-35</v>
          </cell>
          <cell r="B982" t="str">
            <v>Extra labour for white washing, priming etc. from 20' height &amp; above for every extra 10' height.</v>
          </cell>
          <cell r="C982" t="str">
            <v>m3 / coat</v>
          </cell>
          <cell r="D982">
            <v>2.23</v>
          </cell>
          <cell r="E982">
            <v>2.25</v>
          </cell>
          <cell r="F982" t="str">
            <v>m3 / coat</v>
          </cell>
          <cell r="G982">
            <v>2.23</v>
          </cell>
          <cell r="H982">
            <v>2.25</v>
          </cell>
        </row>
        <row r="983">
          <cell r="A983" t="str">
            <v>11-36</v>
          </cell>
          <cell r="B983" t="str">
            <v>Providing and fixing of clad stones over 1/2" c/s mortar 1:1 incl curing etc.</v>
          </cell>
          <cell r="C983" t="str">
            <v>100 Sft</v>
          </cell>
          <cell r="D983">
            <v>4092</v>
          </cell>
          <cell r="E983">
            <v>14090.3</v>
          </cell>
          <cell r="F983" t="str">
            <v>m2</v>
          </cell>
          <cell r="G983">
            <v>440.3</v>
          </cell>
          <cell r="H983">
            <v>1516.12</v>
          </cell>
        </row>
        <row r="984">
          <cell r="A984" t="str">
            <v>11-37</v>
          </cell>
          <cell r="B984" t="str">
            <v>Supply &amp; apply acrylic wall coating 10 to 12mm thick of approved quality over plastered surface.</v>
          </cell>
          <cell r="C984" t="str">
            <v>100 Sft</v>
          </cell>
          <cell r="D984">
            <v>2511</v>
          </cell>
          <cell r="E984">
            <v>8420.0499999999993</v>
          </cell>
          <cell r="F984" t="str">
            <v>m2</v>
          </cell>
          <cell r="G984">
            <v>270.18</v>
          </cell>
          <cell r="H984">
            <v>906</v>
          </cell>
        </row>
        <row r="985">
          <cell r="A985" t="str">
            <v>11-38</v>
          </cell>
          <cell r="B985" t="str">
            <v>P/F Ceramic Exterior Finish Tiles over 1/2" cement sand mortar 1:1 including curing complete.</v>
          </cell>
          <cell r="C985" t="str">
            <v>100 Sft</v>
          </cell>
          <cell r="D985">
            <v>5053</v>
          </cell>
          <cell r="E985">
            <v>16334.59</v>
          </cell>
          <cell r="F985" t="str">
            <v>m2</v>
          </cell>
          <cell r="G985">
            <v>543.70000000000005</v>
          </cell>
          <cell r="H985">
            <v>1757.6</v>
          </cell>
        </row>
        <row r="986">
          <cell r="A986" t="str">
            <v>11-39-a</v>
          </cell>
          <cell r="B986" t="str">
            <v>Providing and fixing Chakwal tiles red colour in 1:3 cement mortar complete.</v>
          </cell>
          <cell r="C986" t="str">
            <v>100 Sft</v>
          </cell>
          <cell r="D986">
            <v>4030</v>
          </cell>
          <cell r="E986">
            <v>7728.6</v>
          </cell>
          <cell r="F986" t="str">
            <v>m2</v>
          </cell>
          <cell r="G986">
            <v>433.63</v>
          </cell>
          <cell r="H986">
            <v>831.6</v>
          </cell>
        </row>
        <row r="987">
          <cell r="A987" t="str">
            <v>11-39-b</v>
          </cell>
          <cell r="B987" t="str">
            <v>Providing and fixing Chakwal tiles white colour in 1:3 cement mortar complete.</v>
          </cell>
          <cell r="C987" t="str">
            <v>100 Sft</v>
          </cell>
          <cell r="D987">
            <v>4030</v>
          </cell>
          <cell r="E987">
            <v>8094.6</v>
          </cell>
          <cell r="F987" t="str">
            <v>m2</v>
          </cell>
          <cell r="G987">
            <v>433.63</v>
          </cell>
          <cell r="H987">
            <v>870.98</v>
          </cell>
        </row>
        <row r="988">
          <cell r="A988" t="str">
            <v>12-01-a</v>
          </cell>
          <cell r="B988" t="str">
            <v xml:space="preserve">Plain wood work sawn, wrought, planed &amp; fixed in position, including nails &amp; screws : Deodar wood </v>
          </cell>
          <cell r="C988" t="str">
            <v>Cft</v>
          </cell>
          <cell r="D988">
            <v>651</v>
          </cell>
          <cell r="E988">
            <v>4344.3100000000004</v>
          </cell>
          <cell r="F988" t="str">
            <v>m3</v>
          </cell>
          <cell r="G988">
            <v>22989.87</v>
          </cell>
          <cell r="H988">
            <v>153418</v>
          </cell>
        </row>
        <row r="989">
          <cell r="A989" t="str">
            <v>12-01-b</v>
          </cell>
          <cell r="B989" t="str">
            <v xml:space="preserve">Plain wood work sawn, wrought, planed &amp; fixed in position, including nails &amp; screws : Shisham wood </v>
          </cell>
          <cell r="C989" t="str">
            <v>Cft</v>
          </cell>
          <cell r="D989">
            <v>899</v>
          </cell>
          <cell r="E989">
            <v>3581.71</v>
          </cell>
          <cell r="F989" t="str">
            <v>m3</v>
          </cell>
          <cell r="G989">
            <v>31747.919999999998</v>
          </cell>
          <cell r="H989">
            <v>126487.02</v>
          </cell>
        </row>
        <row r="990">
          <cell r="A990" t="str">
            <v>12-02-a</v>
          </cell>
          <cell r="B990" t="str">
            <v>Plain woodwork for regulation karries or needles etc. complete as per specs : Deodar wood</v>
          </cell>
          <cell r="C990" t="str">
            <v>Cft</v>
          </cell>
          <cell r="D990">
            <v>482.36</v>
          </cell>
          <cell r="E990">
            <v>4134.05</v>
          </cell>
          <cell r="F990" t="str">
            <v>m3</v>
          </cell>
          <cell r="G990">
            <v>17034.400000000001</v>
          </cell>
          <cell r="H990">
            <v>145992.73000000001</v>
          </cell>
        </row>
        <row r="991">
          <cell r="A991" t="str">
            <v>12-02-b</v>
          </cell>
          <cell r="B991" t="str">
            <v>Plain woodwork for regulation karries or needles etc. complete as per specs : Shisham wood</v>
          </cell>
          <cell r="C991" t="str">
            <v>Cft</v>
          </cell>
          <cell r="D991">
            <v>750.2</v>
          </cell>
          <cell r="E991">
            <v>3391.45</v>
          </cell>
          <cell r="F991" t="str">
            <v>m3</v>
          </cell>
          <cell r="G991">
            <v>26493.09</v>
          </cell>
          <cell r="H991">
            <v>119768.04</v>
          </cell>
        </row>
        <row r="992">
          <cell r="A992" t="str">
            <v>12-03-a</v>
          </cell>
          <cell r="B992" t="str">
            <v>1st class teak wood wrought joinery in doors &amp; windows, panelled or glazed complete : 2" thick</v>
          </cell>
          <cell r="C992" t="str">
            <v>Sft</v>
          </cell>
          <cell r="D992">
            <v>234.71</v>
          </cell>
          <cell r="E992">
            <v>2443.52</v>
          </cell>
          <cell r="F992" t="str">
            <v>m2</v>
          </cell>
          <cell r="G992">
            <v>2525.5300000000002</v>
          </cell>
          <cell r="H992">
            <v>26292.25</v>
          </cell>
        </row>
        <row r="993">
          <cell r="A993" t="str">
            <v>12-03-b</v>
          </cell>
          <cell r="B993" t="str">
            <v>1st class teak wood wrought joinery in doors &amp; windows, panelled or glazed complete : 1.75" thick</v>
          </cell>
          <cell r="C993" t="str">
            <v>Sft</v>
          </cell>
          <cell r="D993">
            <v>234.71</v>
          </cell>
          <cell r="E993">
            <v>2277.9499999999998</v>
          </cell>
          <cell r="F993" t="str">
            <v>m2</v>
          </cell>
          <cell r="G993">
            <v>2525.5300000000002</v>
          </cell>
          <cell r="H993">
            <v>24510.7</v>
          </cell>
        </row>
        <row r="994">
          <cell r="A994" t="str">
            <v>12-03-c</v>
          </cell>
          <cell r="B994" t="str">
            <v>1st class teak wood wrought joinery in doors &amp; windows, panelled or glazed complete : 1.5" thick</v>
          </cell>
          <cell r="C994" t="str">
            <v>Sft</v>
          </cell>
          <cell r="D994">
            <v>234.71</v>
          </cell>
          <cell r="E994">
            <v>2112.37</v>
          </cell>
          <cell r="F994" t="str">
            <v>m2</v>
          </cell>
          <cell r="G994">
            <v>2525.5300000000002</v>
          </cell>
          <cell r="H994">
            <v>22729.06</v>
          </cell>
        </row>
        <row r="995">
          <cell r="A995" t="str">
            <v>12-04-a-01</v>
          </cell>
          <cell r="B995" t="str">
            <v>1st class teak wood wrought joinery Teak wood frame 1.75" thick w/o spring/hinge.</v>
          </cell>
          <cell r="C995" t="str">
            <v>Sft</v>
          </cell>
          <cell r="D995">
            <v>148.6</v>
          </cell>
          <cell r="E995">
            <v>1253.9100000000001</v>
          </cell>
          <cell r="F995" t="str">
            <v>m2</v>
          </cell>
          <cell r="G995">
            <v>1598.88</v>
          </cell>
          <cell r="H995">
            <v>13492.06</v>
          </cell>
        </row>
        <row r="996">
          <cell r="A996" t="str">
            <v>12-04-a-02</v>
          </cell>
          <cell r="B996" t="str">
            <v>1st class teak wood wrought joinery Teak wood frame 1.75" thick w/o spring/hinge</v>
          </cell>
          <cell r="C996" t="str">
            <v>Sft</v>
          </cell>
          <cell r="D996">
            <v>148.6</v>
          </cell>
          <cell r="E996">
            <v>1294.24</v>
          </cell>
          <cell r="F996" t="str">
            <v>m2</v>
          </cell>
          <cell r="G996">
            <v>1598.88</v>
          </cell>
          <cell r="H996">
            <v>13926.01</v>
          </cell>
        </row>
        <row r="997">
          <cell r="A997" t="str">
            <v>12-04-b-01</v>
          </cell>
          <cell r="B997" t="str">
            <v>1st Class Teak Wood Wrought Joinery : Teak Wood framing 1.5" thick w/ wire guaze w/o springs</v>
          </cell>
          <cell r="C997" t="str">
            <v>Sft</v>
          </cell>
          <cell r="D997">
            <v>148.6</v>
          </cell>
          <cell r="E997">
            <v>1081.52</v>
          </cell>
          <cell r="F997" t="str">
            <v>m2</v>
          </cell>
          <cell r="G997">
            <v>1598.88</v>
          </cell>
          <cell r="H997">
            <v>11637.12</v>
          </cell>
        </row>
        <row r="998">
          <cell r="A998" t="str">
            <v>12-04-b-02</v>
          </cell>
          <cell r="B998" t="str">
            <v>1st Class Teak Wood wrought joinery : Teak Wood framing 1.5" thick w/ wire guaze w/ springs</v>
          </cell>
          <cell r="C998" t="str">
            <v>Sft</v>
          </cell>
          <cell r="D998">
            <v>148.6</v>
          </cell>
          <cell r="E998">
            <v>1124.3499999999999</v>
          </cell>
          <cell r="F998" t="str">
            <v>m2</v>
          </cell>
          <cell r="G998">
            <v>1598.88</v>
          </cell>
          <cell r="H998">
            <v>12097.97</v>
          </cell>
        </row>
        <row r="999">
          <cell r="A999" t="str">
            <v>12-04-c</v>
          </cell>
          <cell r="B999" t="str">
            <v>1st class teak wood wrought joinery GI wire guaze 22 SWG, fixed to chowkat</v>
          </cell>
          <cell r="C999" t="str">
            <v>Sft</v>
          </cell>
          <cell r="D999">
            <v>59.42</v>
          </cell>
          <cell r="E999">
            <v>340.52</v>
          </cell>
          <cell r="F999" t="str">
            <v>m2</v>
          </cell>
          <cell r="G999">
            <v>639.32000000000005</v>
          </cell>
          <cell r="H999">
            <v>3663.95</v>
          </cell>
        </row>
        <row r="1000">
          <cell r="A1000" t="str">
            <v>12-04-d</v>
          </cell>
          <cell r="B1000" t="str">
            <v>1st class teak wood wrought joinery GI wire guaze 22 SWG, fixed on teak wood frame</v>
          </cell>
          <cell r="C1000" t="str">
            <v>Sft</v>
          </cell>
          <cell r="D1000">
            <v>81.38</v>
          </cell>
          <cell r="E1000">
            <v>885.61</v>
          </cell>
          <cell r="F1000" t="str">
            <v>m2</v>
          </cell>
          <cell r="G1000">
            <v>875.59</v>
          </cell>
          <cell r="H1000">
            <v>9529.2099999999991</v>
          </cell>
        </row>
        <row r="1001">
          <cell r="A1001" t="str">
            <v>12-05</v>
          </cell>
          <cell r="B1001" t="str">
            <v>Provide &amp; fix exp. metal 1/2"-3/4" mesh, 16 guage fixed to chowkat, with 1" teak wood cover strips</v>
          </cell>
          <cell r="C1001" t="str">
            <v>Sft</v>
          </cell>
          <cell r="D1001">
            <v>54.25</v>
          </cell>
          <cell r="E1001">
            <v>381.57</v>
          </cell>
          <cell r="F1001" t="str">
            <v>m2</v>
          </cell>
          <cell r="G1001">
            <v>583.73</v>
          </cell>
          <cell r="H1001">
            <v>4105.6499999999996</v>
          </cell>
        </row>
        <row r="1002">
          <cell r="A1002" t="str">
            <v>12-06</v>
          </cell>
          <cell r="B1002" t="str">
            <v>Provide &amp; fix expanded metal 1/2" to 3/4", 16 guage fixed  to chowkat with 1" cover moulding</v>
          </cell>
          <cell r="C1002" t="str">
            <v>Sft</v>
          </cell>
          <cell r="D1002">
            <v>54.25</v>
          </cell>
          <cell r="E1002">
            <v>381.57</v>
          </cell>
          <cell r="F1002" t="str">
            <v>m2</v>
          </cell>
          <cell r="G1002">
            <v>583.73</v>
          </cell>
          <cell r="H1002">
            <v>4105.6499999999996</v>
          </cell>
        </row>
        <row r="1003">
          <cell r="A1003" t="str">
            <v>12-07-a</v>
          </cell>
          <cell r="B1003" t="str">
            <v>First class deodar wood wrought joinery in doors and windows etc. complete : 2" thick</v>
          </cell>
          <cell r="C1003" t="str">
            <v>Sft</v>
          </cell>
          <cell r="D1003">
            <v>146.13999999999999</v>
          </cell>
          <cell r="E1003">
            <v>1014.64</v>
          </cell>
          <cell r="F1003" t="str">
            <v>m2</v>
          </cell>
          <cell r="G1003">
            <v>1572.5</v>
          </cell>
          <cell r="H1003">
            <v>10917.54</v>
          </cell>
        </row>
        <row r="1004">
          <cell r="A1004" t="str">
            <v>12-07-b</v>
          </cell>
          <cell r="B1004" t="str">
            <v>First class deodar wood wrought joinery in doors and windows etc. complete : 1-3/4" thick</v>
          </cell>
          <cell r="C1004" t="str">
            <v>Sft</v>
          </cell>
          <cell r="D1004">
            <v>146.13999999999999</v>
          </cell>
          <cell r="E1004">
            <v>901.36</v>
          </cell>
          <cell r="F1004" t="str">
            <v>m2</v>
          </cell>
          <cell r="G1004">
            <v>1572.5</v>
          </cell>
          <cell r="H1004">
            <v>9698.58</v>
          </cell>
        </row>
        <row r="1005">
          <cell r="A1005" t="str">
            <v>12-07-c</v>
          </cell>
          <cell r="B1005" t="str">
            <v>First class deodar wood wrought joinery in doors and windows etc. complete : 1.5" thick</v>
          </cell>
          <cell r="C1005" t="str">
            <v>Sft</v>
          </cell>
          <cell r="D1005">
            <v>119.57</v>
          </cell>
          <cell r="E1005">
            <v>852.78</v>
          </cell>
          <cell r="F1005" t="str">
            <v>m2</v>
          </cell>
          <cell r="G1005">
            <v>1286.5899999999999</v>
          </cell>
          <cell r="H1005">
            <v>9175.9599999999991</v>
          </cell>
        </row>
        <row r="1006">
          <cell r="A1006" t="str">
            <v>12-08-a</v>
          </cell>
          <cell r="B1006" t="str">
            <v>Deodar wood framed, braced &amp; battened doors &amp; windows : 2.25" thick, 1.25" battens &amp; 1" planks</v>
          </cell>
          <cell r="C1006" t="str">
            <v>Sft</v>
          </cell>
          <cell r="D1006">
            <v>172.22</v>
          </cell>
          <cell r="E1006">
            <v>1024.03</v>
          </cell>
          <cell r="F1006" t="str">
            <v>m2</v>
          </cell>
          <cell r="G1006">
            <v>1853.11</v>
          </cell>
          <cell r="H1006">
            <v>11018.58</v>
          </cell>
        </row>
        <row r="1007">
          <cell r="A1007" t="str">
            <v>12-08-b</v>
          </cell>
          <cell r="B1007" t="str">
            <v>Deodar wood framed, braced &amp; battened doors &amp; windows : 1.75" thick, 1" battens &amp; 3/4" planks</v>
          </cell>
          <cell r="C1007" t="str">
            <v>Sft</v>
          </cell>
          <cell r="D1007">
            <v>133.54</v>
          </cell>
          <cell r="E1007">
            <v>838.29</v>
          </cell>
          <cell r="F1007" t="str">
            <v>m2</v>
          </cell>
          <cell r="G1007">
            <v>1436.87</v>
          </cell>
          <cell r="H1007">
            <v>9019.9599999999991</v>
          </cell>
        </row>
        <row r="1008">
          <cell r="A1008" t="str">
            <v>12-09</v>
          </cell>
          <cell r="B1008" t="str">
            <v>1" thick battened doors &amp; windows fitted in position, complete with iron fittings</v>
          </cell>
          <cell r="C1008" t="str">
            <v>Sft</v>
          </cell>
          <cell r="D1008">
            <v>100.15</v>
          </cell>
          <cell r="E1008">
            <v>632.19000000000005</v>
          </cell>
          <cell r="F1008" t="str">
            <v>m2</v>
          </cell>
          <cell r="G1008">
            <v>1077.6500000000001</v>
          </cell>
          <cell r="H1008">
            <v>6802.4</v>
          </cell>
        </row>
        <row r="1009">
          <cell r="A1009" t="str">
            <v>12-10</v>
          </cell>
          <cell r="B1009" t="str">
            <v>Deodar wood battened ledged &amp; braced doors &amp; windows 2.25" thick complete</v>
          </cell>
          <cell r="C1009" t="str">
            <v>Sft</v>
          </cell>
          <cell r="D1009">
            <v>147.62</v>
          </cell>
          <cell r="E1009">
            <v>1019.72</v>
          </cell>
          <cell r="F1009" t="str">
            <v>m2</v>
          </cell>
          <cell r="G1009">
            <v>1588.38</v>
          </cell>
          <cell r="H1009">
            <v>10972.13</v>
          </cell>
        </row>
        <row r="1010">
          <cell r="A1010" t="str">
            <v>12-11-a</v>
          </cell>
          <cell r="B1010" t="str">
            <v>Deodar wood doors framed with braces &amp; 22 SWG GI sheet facing on one side complete</v>
          </cell>
          <cell r="C1010" t="str">
            <v>Sft</v>
          </cell>
          <cell r="D1010">
            <v>68.78</v>
          </cell>
          <cell r="E1010">
            <v>442.07</v>
          </cell>
          <cell r="F1010" t="str">
            <v>m2</v>
          </cell>
          <cell r="G1010">
            <v>740.09</v>
          </cell>
          <cell r="H1010">
            <v>4756.62</v>
          </cell>
        </row>
        <row r="1011">
          <cell r="A1011" t="str">
            <v>12-11-b</v>
          </cell>
          <cell r="B1011" t="str">
            <v>Deodar wood doors framed with braces &amp; 22 SWG GI sheet facing on both sides complete</v>
          </cell>
          <cell r="C1011" t="str">
            <v>Sft</v>
          </cell>
          <cell r="D1011">
            <v>68.78</v>
          </cell>
          <cell r="E1011">
            <v>451.27</v>
          </cell>
          <cell r="F1011" t="str">
            <v>m2</v>
          </cell>
          <cell r="G1011">
            <v>740.09</v>
          </cell>
          <cell r="H1011">
            <v>4855.6499999999996</v>
          </cell>
        </row>
        <row r="1012">
          <cell r="A1012" t="str">
            <v>12-12-a</v>
          </cell>
          <cell r="B1012" t="str">
            <v>Partal wood doors framed with braces &amp; 22 SWG GI sheet facing on one side complete</v>
          </cell>
          <cell r="C1012" t="str">
            <v>Sft</v>
          </cell>
          <cell r="D1012">
            <v>48.44</v>
          </cell>
          <cell r="E1012">
            <v>397.68</v>
          </cell>
          <cell r="F1012" t="str">
            <v>m2</v>
          </cell>
          <cell r="G1012">
            <v>521.19000000000005</v>
          </cell>
          <cell r="H1012">
            <v>4279.03</v>
          </cell>
        </row>
        <row r="1013">
          <cell r="A1013" t="str">
            <v>12-12-b</v>
          </cell>
          <cell r="B1013" t="str">
            <v>Partal wood doors framed with braces &amp; 22 SWG GI sheet facing on both sides complete</v>
          </cell>
          <cell r="C1013" t="str">
            <v>Sft</v>
          </cell>
          <cell r="D1013">
            <v>68.78</v>
          </cell>
          <cell r="E1013">
            <v>265</v>
          </cell>
          <cell r="F1013" t="str">
            <v>m2</v>
          </cell>
          <cell r="G1013">
            <v>740.09</v>
          </cell>
          <cell r="H1013">
            <v>2851.39</v>
          </cell>
        </row>
        <row r="1014">
          <cell r="A1014" t="str">
            <v>12-13-a-01</v>
          </cell>
          <cell r="B1014" t="str">
            <v>First class deodar wood wrought joinery work Deodar wood frame 1-3/4" thick w/o springs</v>
          </cell>
          <cell r="C1014" t="str">
            <v>Sft</v>
          </cell>
          <cell r="D1014">
            <v>126.77</v>
          </cell>
          <cell r="E1014">
            <v>572.04999999999995</v>
          </cell>
          <cell r="F1014" t="str">
            <v>m2</v>
          </cell>
          <cell r="G1014">
            <v>1364</v>
          </cell>
          <cell r="H1014">
            <v>6155.27</v>
          </cell>
        </row>
        <row r="1015">
          <cell r="A1015" t="str">
            <v>12-13-a-02</v>
          </cell>
          <cell r="B1015" t="str">
            <v>First class deodar wood wrought joinery work Deodar wood frame 13/4" thick with springs</v>
          </cell>
          <cell r="C1015" t="str">
            <v>Sft</v>
          </cell>
          <cell r="D1015">
            <v>126.77</v>
          </cell>
          <cell r="E1015">
            <v>595</v>
          </cell>
          <cell r="F1015" t="str">
            <v>m2</v>
          </cell>
          <cell r="G1015">
            <v>1364</v>
          </cell>
          <cell r="H1015">
            <v>6402.19</v>
          </cell>
        </row>
        <row r="1016">
          <cell r="A1016" t="str">
            <v>12-13-b-01</v>
          </cell>
          <cell r="B1016" t="str">
            <v>First class deodar wood wrought joinery work Deodar wood frame 1.5" thick w/o springs</v>
          </cell>
          <cell r="C1016" t="str">
            <v>Sft</v>
          </cell>
          <cell r="D1016">
            <v>126.77</v>
          </cell>
          <cell r="E1016">
            <v>524.88</v>
          </cell>
          <cell r="F1016" t="str">
            <v>m2</v>
          </cell>
          <cell r="G1016">
            <v>1364</v>
          </cell>
          <cell r="H1016">
            <v>5647.75</v>
          </cell>
        </row>
        <row r="1017">
          <cell r="A1017" t="str">
            <v>12-13-b-02</v>
          </cell>
          <cell r="B1017" t="str">
            <v>First class deodar wood wrought joinery work Deodar wood frame 1" thick with springs</v>
          </cell>
          <cell r="C1017" t="str">
            <v>Sft</v>
          </cell>
          <cell r="D1017">
            <v>139.44</v>
          </cell>
          <cell r="E1017">
            <v>560.61</v>
          </cell>
          <cell r="F1017" t="str">
            <v>m2</v>
          </cell>
          <cell r="G1017">
            <v>1500.4</v>
          </cell>
          <cell r="H1017">
            <v>6032.17</v>
          </cell>
        </row>
        <row r="1018">
          <cell r="A1018" t="str">
            <v>12-13-c</v>
          </cell>
          <cell r="B1018" t="str">
            <v>First class deodar wood wrought joinery work GI wire guaze fixed to chowkat with 3/4" strip</v>
          </cell>
          <cell r="C1018" t="str">
            <v>Sft</v>
          </cell>
          <cell r="D1018">
            <v>54.25</v>
          </cell>
          <cell r="E1018">
            <v>166.98</v>
          </cell>
          <cell r="F1018" t="str">
            <v>m2</v>
          </cell>
          <cell r="G1018">
            <v>583.73</v>
          </cell>
          <cell r="H1018">
            <v>1796.69</v>
          </cell>
        </row>
        <row r="1019">
          <cell r="A1019" t="str">
            <v>12-13-d</v>
          </cell>
          <cell r="B1019" t="str">
            <v>First class deodar wood wrought joinery work GI wire guaze fixed to chowkat with 1/2" strip</v>
          </cell>
          <cell r="C1019" t="str">
            <v>Sft</v>
          </cell>
          <cell r="D1019">
            <v>54.25</v>
          </cell>
          <cell r="E1019">
            <v>145.83000000000001</v>
          </cell>
          <cell r="F1019" t="str">
            <v>m2</v>
          </cell>
          <cell r="G1019">
            <v>583.73</v>
          </cell>
          <cell r="H1019">
            <v>1569.15</v>
          </cell>
        </row>
        <row r="1020">
          <cell r="A1020" t="str">
            <v>12-14</v>
          </cell>
          <cell r="B1020" t="str">
            <v>Making and fixing trellis doors &amp; windows of deodar wood complete.</v>
          </cell>
          <cell r="C1020" t="str">
            <v>Sft</v>
          </cell>
          <cell r="D1020">
            <v>117.11</v>
          </cell>
          <cell r="E1020">
            <v>562.49</v>
          </cell>
          <cell r="F1020" t="str">
            <v>m2</v>
          </cell>
          <cell r="G1020">
            <v>1260.1199999999999</v>
          </cell>
          <cell r="H1020">
            <v>6052.4</v>
          </cell>
        </row>
        <row r="1021">
          <cell r="A1021" t="str">
            <v>12-15-a</v>
          </cell>
          <cell r="B1021" t="str">
            <v>Provide &amp; fix MS chowkat of doors, windows etc MS angle iron 1.5"x1.5"x1/4" welded with MS flat</v>
          </cell>
          <cell r="C1021" t="str">
            <v>Sft</v>
          </cell>
          <cell r="D1021">
            <v>41.3</v>
          </cell>
          <cell r="E1021">
            <v>147.22</v>
          </cell>
          <cell r="F1021" t="str">
            <v>m2</v>
          </cell>
          <cell r="G1021">
            <v>444.42</v>
          </cell>
          <cell r="H1021">
            <v>1584.06</v>
          </cell>
        </row>
        <row r="1022">
          <cell r="A1022" t="str">
            <v>12-15-b</v>
          </cell>
          <cell r="B1022" t="str">
            <v>Provide &amp; fix MS chowkat of doors, windows etc MS tee iron 1.5"x 1.5"x 1/4" welded with MS flat</v>
          </cell>
          <cell r="C1022" t="str">
            <v>Sft</v>
          </cell>
          <cell r="D1022">
            <v>41.51</v>
          </cell>
          <cell r="E1022">
            <v>156.22999999999999</v>
          </cell>
          <cell r="F1022" t="str">
            <v>m2</v>
          </cell>
          <cell r="G1022">
            <v>446.65</v>
          </cell>
          <cell r="H1022">
            <v>1680.99</v>
          </cell>
        </row>
        <row r="1023">
          <cell r="A1023" t="str">
            <v>12-16</v>
          </cell>
          <cell r="B1023" t="str">
            <v>Extra for providing &amp; fixing iron double spring hinges with brass fittings including finger plate etc</v>
          </cell>
          <cell r="C1023" t="str">
            <v>Sft</v>
          </cell>
          <cell r="D1023">
            <v>38.380000000000003</v>
          </cell>
          <cell r="E1023">
            <v>135.72999999999999</v>
          </cell>
          <cell r="F1023" t="str">
            <v>m2</v>
          </cell>
          <cell r="G1023">
            <v>412.98</v>
          </cell>
          <cell r="H1023">
            <v>1460.48</v>
          </cell>
        </row>
        <row r="1024">
          <cell r="A1024" t="str">
            <v>12-17-a</v>
          </cell>
          <cell r="B1024" t="str">
            <v>P/F brass spring hinges to wire gauzed door.</v>
          </cell>
          <cell r="C1024" t="str">
            <v>Each</v>
          </cell>
          <cell r="D1024">
            <v>80.599999999999994</v>
          </cell>
          <cell r="E1024">
            <v>286.94</v>
          </cell>
          <cell r="F1024" t="str">
            <v>Each</v>
          </cell>
          <cell r="G1024">
            <v>80.599999999999994</v>
          </cell>
          <cell r="H1024">
            <v>286.94</v>
          </cell>
        </row>
        <row r="1025">
          <cell r="A1025" t="str">
            <v>12-17-b</v>
          </cell>
          <cell r="B1025" t="str">
            <v>P/F hydraulic Door Closer (Best Quality)</v>
          </cell>
          <cell r="C1025" t="str">
            <v>Each</v>
          </cell>
          <cell r="D1025">
            <v>173.6</v>
          </cell>
          <cell r="E1025">
            <v>2371</v>
          </cell>
          <cell r="F1025" t="str">
            <v>Each</v>
          </cell>
          <cell r="G1025">
            <v>173.6</v>
          </cell>
          <cell r="H1025">
            <v>2371</v>
          </cell>
        </row>
        <row r="1026">
          <cell r="A1026" t="str">
            <v>12-18-a-01</v>
          </cell>
          <cell r="B1026" t="str">
            <v>Providing and fixing sliding bolt to doors Iron sliding bolts : 10" long</v>
          </cell>
          <cell r="C1026" t="str">
            <v>Each</v>
          </cell>
          <cell r="D1026">
            <v>78.12</v>
          </cell>
          <cell r="E1026">
            <v>274.93</v>
          </cell>
          <cell r="F1026" t="str">
            <v>Each</v>
          </cell>
          <cell r="G1026">
            <v>78.12</v>
          </cell>
          <cell r="H1026">
            <v>274.93</v>
          </cell>
        </row>
        <row r="1027">
          <cell r="A1027" t="str">
            <v>12-18-a-02</v>
          </cell>
          <cell r="B1027" t="str">
            <v>Providing and fixing sliding bolt to doors Iron sliding bolts : 12" long</v>
          </cell>
          <cell r="C1027" t="str">
            <v>Each</v>
          </cell>
          <cell r="D1027">
            <v>78.12</v>
          </cell>
          <cell r="E1027">
            <v>323.73</v>
          </cell>
          <cell r="F1027" t="str">
            <v>Each</v>
          </cell>
          <cell r="G1027">
            <v>78.12</v>
          </cell>
          <cell r="H1027">
            <v>323.73</v>
          </cell>
        </row>
        <row r="1028">
          <cell r="A1028" t="str">
            <v>12-18-b-01</v>
          </cell>
          <cell r="B1028" t="str">
            <v>Providing and fixing sliding bolt to doors CP sliding bolts : 10" long</v>
          </cell>
          <cell r="C1028" t="str">
            <v>Each</v>
          </cell>
          <cell r="D1028">
            <v>78.12</v>
          </cell>
          <cell r="E1028">
            <v>518.92999999999995</v>
          </cell>
          <cell r="F1028" t="str">
            <v>Each</v>
          </cell>
          <cell r="G1028">
            <v>78.12</v>
          </cell>
          <cell r="H1028">
            <v>518.92999999999995</v>
          </cell>
        </row>
        <row r="1029">
          <cell r="A1029" t="str">
            <v>12-18-b-02</v>
          </cell>
          <cell r="B1029" t="str">
            <v>Providing and fixing sliding bolt to doors CP sliding bolts : 12" long</v>
          </cell>
          <cell r="C1029" t="str">
            <v>Each</v>
          </cell>
          <cell r="D1029">
            <v>78.12</v>
          </cell>
          <cell r="E1029">
            <v>640.92999999999995</v>
          </cell>
          <cell r="F1029" t="str">
            <v>Each</v>
          </cell>
          <cell r="G1029">
            <v>78.12</v>
          </cell>
          <cell r="H1029">
            <v>640.92999999999995</v>
          </cell>
        </row>
        <row r="1030">
          <cell r="A1030" t="str">
            <v>12-18-c-01</v>
          </cell>
          <cell r="B1030" t="str">
            <v>Providing and fixing sliding bolt to doors Brass sliding bolts : 10" long</v>
          </cell>
          <cell r="C1030" t="e">
            <v>#N/A</v>
          </cell>
          <cell r="D1030" t="e">
            <v>#N/A</v>
          </cell>
          <cell r="E1030" t="e">
            <v>#N/A</v>
          </cell>
          <cell r="F1030" t="str">
            <v>Each</v>
          </cell>
          <cell r="G1030" t="e">
            <v>#N/A</v>
          </cell>
          <cell r="H1030">
            <v>1128.93</v>
          </cell>
        </row>
        <row r="1031">
          <cell r="A1031" t="str">
            <v>12-18-c-02</v>
          </cell>
          <cell r="B1031" t="str">
            <v>Providing and fixing sliding bolt to doors Brass sliding bolts : 12" long</v>
          </cell>
          <cell r="C1031" t="str">
            <v>Each</v>
          </cell>
          <cell r="D1031">
            <v>78.12</v>
          </cell>
          <cell r="E1031">
            <v>1433.93</v>
          </cell>
          <cell r="F1031" t="str">
            <v>Each</v>
          </cell>
          <cell r="G1031">
            <v>78.12</v>
          </cell>
          <cell r="H1031">
            <v>1433.93</v>
          </cell>
        </row>
        <row r="1032">
          <cell r="A1032" t="str">
            <v>12-19-a</v>
          </cell>
          <cell r="B1032" t="str">
            <v>Extra for brass fittings to doors &amp; windows Deodar panelled, panelled+glazed or fully glazed</v>
          </cell>
          <cell r="C1032" t="str">
            <v>Sft</v>
          </cell>
          <cell r="D1032">
            <v>1.8</v>
          </cell>
          <cell r="E1032">
            <v>17.11</v>
          </cell>
          <cell r="F1032" t="str">
            <v>m2</v>
          </cell>
          <cell r="G1032">
            <v>19.34</v>
          </cell>
          <cell r="H1032">
            <v>184.08</v>
          </cell>
        </row>
        <row r="1033">
          <cell r="A1033" t="str">
            <v>12-19-b</v>
          </cell>
          <cell r="B1033" t="str">
            <v>Extra for brass fittings to doors &amp; windows Deodar wood wire guazed shutters</v>
          </cell>
          <cell r="C1033" t="str">
            <v>Sft</v>
          </cell>
          <cell r="D1033">
            <v>1.95</v>
          </cell>
          <cell r="E1033">
            <v>15.97</v>
          </cell>
          <cell r="F1033" t="str">
            <v>m2</v>
          </cell>
          <cell r="G1033">
            <v>20.96</v>
          </cell>
          <cell r="H1033">
            <v>171.8</v>
          </cell>
        </row>
        <row r="1034">
          <cell r="A1034" t="str">
            <v>12-20-a-01</v>
          </cell>
          <cell r="B1034" t="str">
            <v>Extra for providing/fixing approved quality Rim locks : Imported</v>
          </cell>
          <cell r="C1034" t="str">
            <v>Each</v>
          </cell>
          <cell r="D1034">
            <v>353.4</v>
          </cell>
          <cell r="E1034">
            <v>1820.25</v>
          </cell>
          <cell r="F1034" t="str">
            <v>Each</v>
          </cell>
          <cell r="G1034">
            <v>353.4</v>
          </cell>
          <cell r="H1034">
            <v>1820.25</v>
          </cell>
        </row>
        <row r="1035">
          <cell r="A1035" t="str">
            <v>12-20-a-02</v>
          </cell>
          <cell r="B1035" t="str">
            <v>Extra for providing/fixing approved quality Rim locks : Local</v>
          </cell>
          <cell r="C1035" t="str">
            <v>Each</v>
          </cell>
          <cell r="D1035">
            <v>353.4</v>
          </cell>
          <cell r="E1035">
            <v>1393.25</v>
          </cell>
          <cell r="F1035" t="str">
            <v>Each</v>
          </cell>
          <cell r="G1035">
            <v>353.4</v>
          </cell>
          <cell r="H1035">
            <v>1393.25</v>
          </cell>
        </row>
        <row r="1036">
          <cell r="A1036" t="str">
            <v>12-20-b-01</v>
          </cell>
          <cell r="B1036" t="str">
            <v>Extra for providing/fixing approved quality Rim locks : Imported</v>
          </cell>
          <cell r="C1036" t="str">
            <v>Each</v>
          </cell>
          <cell r="D1036">
            <v>242.17</v>
          </cell>
          <cell r="E1036">
            <v>1769.13</v>
          </cell>
          <cell r="F1036" t="str">
            <v>Each</v>
          </cell>
          <cell r="G1036">
            <v>242.17</v>
          </cell>
          <cell r="H1036">
            <v>1769.13</v>
          </cell>
        </row>
        <row r="1037">
          <cell r="A1037" t="str">
            <v>12-20-b-02</v>
          </cell>
          <cell r="B1037" t="str">
            <v>Extra for providing/fixing approved quality Rim locks : Local</v>
          </cell>
          <cell r="C1037" t="str">
            <v>Each</v>
          </cell>
          <cell r="D1037">
            <v>242.17</v>
          </cell>
          <cell r="E1037">
            <v>1464.13</v>
          </cell>
          <cell r="F1037" t="str">
            <v>Each</v>
          </cell>
          <cell r="G1037">
            <v>242.17</v>
          </cell>
          <cell r="H1037">
            <v>1464.13</v>
          </cell>
        </row>
        <row r="1038">
          <cell r="A1038" t="str">
            <v>12-21-a</v>
          </cell>
          <cell r="B1038" t="str">
            <v>Provide &amp; fix exp. metal 1/2"-3/4"mesh 16 gauge Fixed to chowkat with 1" deodar wood strip etc</v>
          </cell>
          <cell r="C1038" t="str">
            <v>Sft</v>
          </cell>
          <cell r="D1038">
            <v>27.13</v>
          </cell>
          <cell r="E1038">
            <v>246.52</v>
          </cell>
          <cell r="F1038" t="str">
            <v>m2</v>
          </cell>
          <cell r="G1038">
            <v>291.86</v>
          </cell>
          <cell r="H1038">
            <v>2652.54</v>
          </cell>
        </row>
        <row r="1039">
          <cell r="A1039" t="str">
            <v>12-21-b</v>
          </cell>
          <cell r="B1039" t="str">
            <v>Provide &amp; fix exp. metal 1/2"-3/4"mesh 16 gauge Fixed with 1" cover mould &amp; screws including frame</v>
          </cell>
          <cell r="C1039" t="str">
            <v>Sft</v>
          </cell>
          <cell r="D1039">
            <v>25.58</v>
          </cell>
          <cell r="E1039">
            <v>382.79</v>
          </cell>
          <cell r="F1039" t="str">
            <v>m2</v>
          </cell>
          <cell r="G1039">
            <v>275.19</v>
          </cell>
          <cell r="H1039">
            <v>4118.84</v>
          </cell>
        </row>
        <row r="1040">
          <cell r="A1040" t="str">
            <v>12-22-a</v>
          </cell>
          <cell r="B1040" t="str">
            <v>Provide &amp; fix deodar wood almirah 9"-12" depth including boxing with back, shelves, shutters etc</v>
          </cell>
          <cell r="C1040" t="str">
            <v>Sft</v>
          </cell>
          <cell r="D1040">
            <v>239.82</v>
          </cell>
          <cell r="E1040">
            <v>1361.96</v>
          </cell>
          <cell r="F1040" t="str">
            <v>m2</v>
          </cell>
          <cell r="G1040">
            <v>2580.46</v>
          </cell>
          <cell r="H1040">
            <v>14654.69</v>
          </cell>
        </row>
        <row r="1041">
          <cell r="A1041" t="str">
            <v>12-22-b</v>
          </cell>
          <cell r="B1041" t="str">
            <v>Provide &amp; fix deodar wood almirah 9"-12" depth With shelves, shutters etc w/o boxing &amp; back</v>
          </cell>
          <cell r="C1041" t="str">
            <v>Sft</v>
          </cell>
          <cell r="D1041">
            <v>173.66</v>
          </cell>
          <cell r="E1041">
            <v>801.72</v>
          </cell>
          <cell r="F1041" t="str">
            <v>m2</v>
          </cell>
          <cell r="G1041">
            <v>1868.6</v>
          </cell>
          <cell r="H1041">
            <v>8626.4599999999991</v>
          </cell>
        </row>
        <row r="1042">
          <cell r="A1042" t="str">
            <v>12-23-a</v>
          </cell>
          <cell r="B1042" t="str">
            <v>Provide &amp; fix wooden box type wardrobe 22" deep Partal wood boxing &amp; deodar wood shelves etc</v>
          </cell>
          <cell r="C1042" t="str">
            <v>Sft</v>
          </cell>
          <cell r="D1042">
            <v>258.38</v>
          </cell>
          <cell r="E1042">
            <v>976.87</v>
          </cell>
          <cell r="F1042" t="str">
            <v>m2</v>
          </cell>
          <cell r="G1042">
            <v>2780.2</v>
          </cell>
          <cell r="H1042">
            <v>10511.15</v>
          </cell>
        </row>
        <row r="1043">
          <cell r="A1043" t="str">
            <v>12-23-b</v>
          </cell>
          <cell r="B1043" t="str">
            <v>Provide &amp; fix wooden box type wardrobe 22" deep Deodar wood boxing &amp; deodar shelves etc</v>
          </cell>
          <cell r="C1043" t="str">
            <v>Sft</v>
          </cell>
          <cell r="D1043">
            <v>258.38</v>
          </cell>
          <cell r="E1043">
            <v>1076.96</v>
          </cell>
          <cell r="F1043" t="str">
            <v>m2</v>
          </cell>
          <cell r="G1043">
            <v>2780.2</v>
          </cell>
          <cell r="H1043">
            <v>11588.12</v>
          </cell>
        </row>
        <row r="1044">
          <cell r="A1044" t="str">
            <v>12-24-a</v>
          </cell>
          <cell r="B1044" t="str">
            <v>Provide &amp; fix chowkat for doors, windows &amp; CS windows, including holdfast etc : Teak wood</v>
          </cell>
          <cell r="C1044" t="str">
            <v>Sft</v>
          </cell>
          <cell r="D1044">
            <v>46.5</v>
          </cell>
          <cell r="E1044">
            <v>646.59</v>
          </cell>
          <cell r="F1044" t="str">
            <v>m2</v>
          </cell>
          <cell r="G1044">
            <v>500.34</v>
          </cell>
          <cell r="H1044">
            <v>6957.28</v>
          </cell>
        </row>
        <row r="1045">
          <cell r="A1045" t="str">
            <v>12-24-b</v>
          </cell>
          <cell r="B1045" t="str">
            <v>Provide &amp; fix chowkat for doors, windows &amp; CS windows, including holdfast etc : Shisham wood</v>
          </cell>
          <cell r="C1045" t="str">
            <v>Sft</v>
          </cell>
          <cell r="D1045">
            <v>37.64</v>
          </cell>
          <cell r="E1045">
            <v>218.94</v>
          </cell>
          <cell r="F1045" t="str">
            <v>m2</v>
          </cell>
          <cell r="G1045">
            <v>405.04</v>
          </cell>
          <cell r="H1045">
            <v>2355.77</v>
          </cell>
        </row>
        <row r="1046">
          <cell r="A1046" t="str">
            <v>12-24-c</v>
          </cell>
          <cell r="B1046" t="str">
            <v>Provide &amp; fix chowkat for doors, windows &amp; CS windows, including holdfast etc : Deodar wood</v>
          </cell>
          <cell r="C1046" t="str">
            <v>Sft</v>
          </cell>
          <cell r="D1046">
            <v>23.25</v>
          </cell>
          <cell r="E1046">
            <v>258.89</v>
          </cell>
          <cell r="F1046" t="str">
            <v>m2</v>
          </cell>
          <cell r="G1046">
            <v>250.17</v>
          </cell>
          <cell r="H1046">
            <v>2785.69</v>
          </cell>
        </row>
        <row r="1047">
          <cell r="A1047" t="str">
            <v>12-25-a</v>
          </cell>
          <cell r="B1047" t="str">
            <v>Make &amp; fix deodar planking in eave boards etc planed on both sides complete : 1" thick</v>
          </cell>
          <cell r="C1047" t="str">
            <v>100 Sft</v>
          </cell>
          <cell r="D1047">
            <v>4588</v>
          </cell>
          <cell r="E1047">
            <v>36708.61</v>
          </cell>
          <cell r="F1047" t="str">
            <v>m2</v>
          </cell>
          <cell r="G1047">
            <v>493.67</v>
          </cell>
          <cell r="H1047">
            <v>3949.85</v>
          </cell>
        </row>
        <row r="1048">
          <cell r="A1048" t="str">
            <v>12-25-b</v>
          </cell>
          <cell r="B1048" t="str">
            <v>Make &amp; fix deodar planking in eave boards etc planed on both sides complete : 3/4" thick</v>
          </cell>
          <cell r="C1048" t="str">
            <v>100 Sft</v>
          </cell>
          <cell r="D1048">
            <v>4588</v>
          </cell>
          <cell r="E1048">
            <v>29159.19</v>
          </cell>
          <cell r="F1048" t="str">
            <v>m2</v>
          </cell>
          <cell r="G1048">
            <v>493.67</v>
          </cell>
          <cell r="H1048">
            <v>3137.53</v>
          </cell>
        </row>
        <row r="1049">
          <cell r="A1049" t="str">
            <v>12-25-c</v>
          </cell>
          <cell r="B1049" t="str">
            <v>Make &amp; fix deodar planking in eave boards etc planed on both sides complete : 1/2" thick</v>
          </cell>
          <cell r="C1049" t="str">
            <v>100 Sft</v>
          </cell>
          <cell r="D1049">
            <v>4588</v>
          </cell>
          <cell r="E1049">
            <v>21641.55</v>
          </cell>
          <cell r="F1049" t="str">
            <v>m2</v>
          </cell>
          <cell r="G1049">
            <v>493.67</v>
          </cell>
          <cell r="H1049">
            <v>2328.63</v>
          </cell>
        </row>
        <row r="1050">
          <cell r="A1050" t="str">
            <v>12-26-a</v>
          </cell>
          <cell r="B1050" t="str">
            <v>Make &amp; fix deodar wood shelves, incl brackets 1" thick</v>
          </cell>
          <cell r="C1050" t="str">
            <v>100 Sft</v>
          </cell>
          <cell r="D1050">
            <v>4588</v>
          </cell>
          <cell r="E1050">
            <v>36617.050000000003</v>
          </cell>
          <cell r="F1050" t="str">
            <v>m2</v>
          </cell>
          <cell r="G1050">
            <v>493.67</v>
          </cell>
          <cell r="H1050">
            <v>3939.99</v>
          </cell>
        </row>
        <row r="1051">
          <cell r="A1051" t="str">
            <v>12-26-b</v>
          </cell>
          <cell r="B1051" t="str">
            <v>Make &amp; fix deodar wood shelves, incl brackets 1.5" thick</v>
          </cell>
          <cell r="C1051" t="str">
            <v>100 Sft</v>
          </cell>
          <cell r="D1051">
            <v>4588</v>
          </cell>
          <cell r="E1051">
            <v>51701.120000000003</v>
          </cell>
          <cell r="F1051" t="str">
            <v>m2</v>
          </cell>
          <cell r="G1051">
            <v>493.67</v>
          </cell>
          <cell r="H1051">
            <v>5563.04</v>
          </cell>
        </row>
        <row r="1052">
          <cell r="A1052" t="str">
            <v>12-26-c</v>
          </cell>
          <cell r="B1052" t="str">
            <v>Make &amp; fix deodar wood shelves, incl brackets 2" thick</v>
          </cell>
          <cell r="C1052" t="str">
            <v>100 Sft</v>
          </cell>
          <cell r="D1052">
            <v>4588</v>
          </cell>
          <cell r="E1052">
            <v>66785.2</v>
          </cell>
          <cell r="F1052" t="str">
            <v>m2</v>
          </cell>
          <cell r="G1052">
            <v>493.67</v>
          </cell>
          <cell r="H1052">
            <v>7186.09</v>
          </cell>
        </row>
        <row r="1053">
          <cell r="A1053" t="str">
            <v>12-27-a</v>
          </cell>
          <cell r="B1053" t="str">
            <v>Make &amp; fix cleats for doors &amp; windows including hinges and screws.</v>
          </cell>
          <cell r="C1053" t="str">
            <v>Each</v>
          </cell>
          <cell r="D1053">
            <v>65.099999999999994</v>
          </cell>
          <cell r="E1053">
            <v>131.75</v>
          </cell>
          <cell r="F1053" t="str">
            <v>Each</v>
          </cell>
          <cell r="G1053">
            <v>65.099999999999994</v>
          </cell>
          <cell r="H1053">
            <v>131.75</v>
          </cell>
        </row>
        <row r="1054">
          <cell r="A1054" t="str">
            <v>12-27-b</v>
          </cell>
          <cell r="B1054" t="str">
            <v>Make &amp; fix cleats with brass hooks for roof ventilators</v>
          </cell>
          <cell r="C1054" t="str">
            <v>1 No</v>
          </cell>
          <cell r="D1054">
            <v>65.099999999999994</v>
          </cell>
          <cell r="E1054">
            <v>181.52</v>
          </cell>
          <cell r="F1054" t="str">
            <v>no</v>
          </cell>
          <cell r="G1054">
            <v>65.099999999999994</v>
          </cell>
          <cell r="H1054">
            <v>181.52</v>
          </cell>
        </row>
        <row r="1055">
          <cell r="A1055" t="str">
            <v>12-27-c</v>
          </cell>
          <cell r="B1055" t="str">
            <v>Make &amp; fix Door stops of 1.5" dia rubber block</v>
          </cell>
          <cell r="C1055" t="str">
            <v>Each</v>
          </cell>
          <cell r="D1055">
            <v>40.299999999999997</v>
          </cell>
          <cell r="E1055">
            <v>199.23</v>
          </cell>
          <cell r="F1055" t="str">
            <v>Each</v>
          </cell>
          <cell r="G1055">
            <v>40.299999999999997</v>
          </cell>
          <cell r="H1055">
            <v>199.23</v>
          </cell>
        </row>
        <row r="1056">
          <cell r="A1056" t="str">
            <v>12-27-d</v>
          </cell>
          <cell r="B1056" t="str">
            <v>Make &amp; fix GI hook with clamps for doors</v>
          </cell>
          <cell r="C1056" t="str">
            <v>Each</v>
          </cell>
          <cell r="D1056">
            <v>48.36</v>
          </cell>
          <cell r="E1056">
            <v>109.75</v>
          </cell>
          <cell r="F1056" t="str">
            <v>Each</v>
          </cell>
          <cell r="G1056">
            <v>48.36</v>
          </cell>
          <cell r="H1056">
            <v>109.75</v>
          </cell>
        </row>
        <row r="1057">
          <cell r="A1057" t="str">
            <v>12-28-a</v>
          </cell>
          <cell r="B1057" t="str">
            <v>Teak wood railing of any shape &amp; design including bends, corners, polishing etc complete</v>
          </cell>
          <cell r="C1057" t="str">
            <v>Rft</v>
          </cell>
          <cell r="D1057">
            <v>234.48</v>
          </cell>
          <cell r="E1057">
            <v>1994.21</v>
          </cell>
          <cell r="F1057" t="str">
            <v>m</v>
          </cell>
          <cell r="G1057">
            <v>769.3</v>
          </cell>
          <cell r="H1057">
            <v>6542.67</v>
          </cell>
        </row>
        <row r="1058">
          <cell r="A1058" t="str">
            <v>12-28-b</v>
          </cell>
          <cell r="B1058" t="str">
            <v>Shisham wood railing of any shape &amp; design including bends, corners, polishing etc complete</v>
          </cell>
          <cell r="C1058" t="str">
            <v>Rft</v>
          </cell>
          <cell r="D1058">
            <v>234.48</v>
          </cell>
          <cell r="E1058">
            <v>1029.25</v>
          </cell>
          <cell r="F1058" t="str">
            <v>m</v>
          </cell>
          <cell r="G1058">
            <v>769.3</v>
          </cell>
          <cell r="H1058">
            <v>3376.79</v>
          </cell>
        </row>
        <row r="1059">
          <cell r="A1059" t="str">
            <v>12-29</v>
          </cell>
          <cell r="B1059" t="str">
            <v>Deodar wood dado or picture rail 3"x1.5" as per approved design, including moulding etc. complete</v>
          </cell>
          <cell r="C1059" t="str">
            <v>Rft</v>
          </cell>
          <cell r="D1059">
            <v>96.72</v>
          </cell>
          <cell r="E1059">
            <v>472.35</v>
          </cell>
          <cell r="F1059" t="str">
            <v>m</v>
          </cell>
          <cell r="G1059">
            <v>317.32</v>
          </cell>
          <cell r="H1059">
            <v>1549.69</v>
          </cell>
        </row>
        <row r="1060">
          <cell r="A1060" t="str">
            <v>12-30-a</v>
          </cell>
          <cell r="B1060" t="str">
            <v>Sawing wood by hand : Soft wood (deodar, kail or chir)</v>
          </cell>
          <cell r="C1060" t="str">
            <v>100 Sft</v>
          </cell>
          <cell r="D1060">
            <v>2418</v>
          </cell>
          <cell r="E1060">
            <v>2437.5</v>
          </cell>
          <cell r="F1060" t="str">
            <v>m2</v>
          </cell>
          <cell r="G1060">
            <v>260.18</v>
          </cell>
          <cell r="H1060">
            <v>262.27</v>
          </cell>
        </row>
        <row r="1061">
          <cell r="A1061" t="str">
            <v>12-30-b</v>
          </cell>
          <cell r="B1061" t="str">
            <v>Sawing wood by hand : Hard wood (shisham, kikar, teak or sahl)</v>
          </cell>
          <cell r="C1061" t="str">
            <v>100 Sft</v>
          </cell>
          <cell r="D1061">
            <v>4836</v>
          </cell>
          <cell r="E1061">
            <v>4875</v>
          </cell>
          <cell r="F1061" t="str">
            <v>m2</v>
          </cell>
          <cell r="G1061">
            <v>520.35</v>
          </cell>
          <cell r="H1061">
            <v>524.54999999999995</v>
          </cell>
        </row>
        <row r="1062">
          <cell r="A1062" t="str">
            <v>12-31-a</v>
          </cell>
          <cell r="B1062" t="str">
            <v>Sawing wood by machine : Soft Wood</v>
          </cell>
          <cell r="C1062" t="str">
            <v>100 Sft</v>
          </cell>
          <cell r="D1062">
            <v>933.1</v>
          </cell>
          <cell r="E1062">
            <v>940.63</v>
          </cell>
          <cell r="F1062" t="str">
            <v>m2</v>
          </cell>
          <cell r="G1062">
            <v>100.4</v>
          </cell>
          <cell r="H1062">
            <v>101.21</v>
          </cell>
        </row>
        <row r="1063">
          <cell r="A1063" t="str">
            <v>12-31-b</v>
          </cell>
          <cell r="B1063" t="str">
            <v>Sawing wood by machine : Hard Wood</v>
          </cell>
          <cell r="C1063" t="str">
            <v>100 Sft</v>
          </cell>
          <cell r="D1063">
            <v>1008.24</v>
          </cell>
          <cell r="E1063">
            <v>1016.38</v>
          </cell>
          <cell r="F1063" t="str">
            <v>m2</v>
          </cell>
          <cell r="G1063">
            <v>108.49</v>
          </cell>
          <cell r="H1063">
            <v>109.36</v>
          </cell>
        </row>
        <row r="1064">
          <cell r="A1064" t="str">
            <v>12-32</v>
          </cell>
          <cell r="B1064" t="str">
            <v>Making and fixing sun-shade of deodar wood including fixing brackets</v>
          </cell>
          <cell r="C1064" t="str">
            <v>100 Sft</v>
          </cell>
          <cell r="D1064">
            <v>5890</v>
          </cell>
          <cell r="E1064">
            <v>43663.56</v>
          </cell>
          <cell r="F1064" t="str">
            <v>m2</v>
          </cell>
          <cell r="G1064">
            <v>633.76</v>
          </cell>
          <cell r="H1064">
            <v>4698.2</v>
          </cell>
        </row>
        <row r="1065">
          <cell r="A1065" t="str">
            <v>12-33</v>
          </cell>
          <cell r="B1065" t="str">
            <v>Making and fixing 1" thick kail or chir wooden notice board with frame</v>
          </cell>
          <cell r="C1065" t="str">
            <v>Sft</v>
          </cell>
          <cell r="D1065">
            <v>72.33</v>
          </cell>
          <cell r="E1065">
            <v>268.17</v>
          </cell>
          <cell r="F1065" t="str">
            <v>m2</v>
          </cell>
          <cell r="G1065">
            <v>778.31</v>
          </cell>
          <cell r="H1065">
            <v>2885.56</v>
          </cell>
        </row>
        <row r="1066">
          <cell r="A1066" t="str">
            <v>12-34</v>
          </cell>
          <cell r="B1066" t="str">
            <v>Making deodar punkha pole 10'x6"x6"</v>
          </cell>
          <cell r="C1066" t="str">
            <v>Each</v>
          </cell>
          <cell r="D1066">
            <v>525.14</v>
          </cell>
          <cell r="E1066">
            <v>9242.6200000000008</v>
          </cell>
          <cell r="F1066" t="str">
            <v>Each</v>
          </cell>
          <cell r="G1066">
            <v>525.14</v>
          </cell>
          <cell r="H1066">
            <v>9242.6200000000008</v>
          </cell>
        </row>
        <row r="1067">
          <cell r="A1067" t="str">
            <v>12-35</v>
          </cell>
          <cell r="B1067" t="str">
            <v>Dismantling and refixing eave boards</v>
          </cell>
          <cell r="C1067" t="str">
            <v>Rft</v>
          </cell>
          <cell r="D1067">
            <v>26.87</v>
          </cell>
          <cell r="E1067">
            <v>27.08</v>
          </cell>
          <cell r="F1067" t="str">
            <v>m</v>
          </cell>
          <cell r="G1067">
            <v>88.15</v>
          </cell>
          <cell r="H1067">
            <v>88.86</v>
          </cell>
        </row>
        <row r="1068">
          <cell r="A1068" t="str">
            <v>12-36</v>
          </cell>
          <cell r="B1068" t="str">
            <v>Wooden stair-cases complete 2'-3' wide frame 1.5" thick planks of deodar wood including hand rails</v>
          </cell>
          <cell r="C1068" t="str">
            <v>Rft</v>
          </cell>
          <cell r="D1068">
            <v>281.07</v>
          </cell>
          <cell r="E1068">
            <v>2543.5700000000002</v>
          </cell>
          <cell r="F1068" t="str">
            <v>m</v>
          </cell>
          <cell r="G1068">
            <v>922.13</v>
          </cell>
          <cell r="H1068">
            <v>8345.0400000000009</v>
          </cell>
        </row>
        <row r="1069">
          <cell r="A1069" t="str">
            <v>12-37-a-01</v>
          </cell>
          <cell r="B1069" t="str">
            <v>Providing and fixing partition including framework : Sheet on one side of frame : Hard board</v>
          </cell>
          <cell r="C1069" t="str">
            <v>100 Sft</v>
          </cell>
          <cell r="D1069">
            <v>1612</v>
          </cell>
          <cell r="E1069">
            <v>10284.56</v>
          </cell>
          <cell r="F1069" t="str">
            <v>m2</v>
          </cell>
          <cell r="G1069">
            <v>173.45</v>
          </cell>
          <cell r="H1069">
            <v>1106.6199999999999</v>
          </cell>
        </row>
        <row r="1070">
          <cell r="A1070" t="str">
            <v>12-37-a-02</v>
          </cell>
          <cell r="B1070" t="str">
            <v>Providing and fixing partition including framework : Sheet on one side of frame : Ply wood 1/4" thick</v>
          </cell>
          <cell r="C1070" t="str">
            <v>100 Sft</v>
          </cell>
          <cell r="D1070">
            <v>1612</v>
          </cell>
          <cell r="E1070">
            <v>10687.16</v>
          </cell>
          <cell r="F1070" t="str">
            <v>m2</v>
          </cell>
          <cell r="G1070">
            <v>173.45</v>
          </cell>
          <cell r="H1070">
            <v>1149.94</v>
          </cell>
        </row>
        <row r="1071">
          <cell r="A1071" t="str">
            <v>12-37-a-03</v>
          </cell>
          <cell r="B1071" t="str">
            <v>Providing and fixing partition including framework : Sheet on one side of frame : Masonite</v>
          </cell>
          <cell r="C1071" t="str">
            <v>100 Sft</v>
          </cell>
          <cell r="D1071">
            <v>1612</v>
          </cell>
          <cell r="E1071">
            <v>13856.72</v>
          </cell>
          <cell r="F1071" t="str">
            <v>m2</v>
          </cell>
          <cell r="G1071">
            <v>173.45</v>
          </cell>
          <cell r="H1071">
            <v>1490.98</v>
          </cell>
        </row>
        <row r="1072">
          <cell r="A1072" t="str">
            <v>12-37-b-01</v>
          </cell>
          <cell r="B1072" t="str">
            <v>Providing and fixing partition including framework : Sheets on both sides of frame : Hard board</v>
          </cell>
          <cell r="C1072" t="str">
            <v>100 Sft</v>
          </cell>
          <cell r="D1072">
            <v>2914</v>
          </cell>
          <cell r="E1072">
            <v>13406.32</v>
          </cell>
          <cell r="F1072" t="str">
            <v>m2</v>
          </cell>
          <cell r="G1072">
            <v>313.55</v>
          </cell>
          <cell r="H1072">
            <v>1442.52</v>
          </cell>
        </row>
        <row r="1073">
          <cell r="A1073" t="str">
            <v>12-37-b-02</v>
          </cell>
          <cell r="B1073" t="str">
            <v>Providing and fixing partition including framework : Sheets on both sides of frame : Ply wood 1/4"</v>
          </cell>
          <cell r="C1073" t="str">
            <v>100 Sft</v>
          </cell>
          <cell r="D1073">
            <v>2914</v>
          </cell>
          <cell r="E1073">
            <v>14148.08</v>
          </cell>
          <cell r="F1073" t="str">
            <v>m2</v>
          </cell>
          <cell r="G1073">
            <v>313.55</v>
          </cell>
          <cell r="H1073">
            <v>1522.33</v>
          </cell>
        </row>
        <row r="1074">
          <cell r="A1074" t="str">
            <v>12-37-b-03</v>
          </cell>
          <cell r="B1074" t="str">
            <v>Providing and fixing partition including framework : Sheets on both sides of frame : Masonite</v>
          </cell>
          <cell r="C1074" t="str">
            <v>100 Sft</v>
          </cell>
          <cell r="D1074">
            <v>2914</v>
          </cell>
          <cell r="E1074">
            <v>19866.22</v>
          </cell>
          <cell r="F1074" t="str">
            <v>m2</v>
          </cell>
          <cell r="G1074">
            <v>313.55</v>
          </cell>
          <cell r="H1074">
            <v>2137.61</v>
          </cell>
        </row>
        <row r="1075">
          <cell r="A1075" t="str">
            <v>12-38-a</v>
          </cell>
          <cell r="B1075" t="str">
            <v>Providing and fixing ceiling, including frame work : Hard board</v>
          </cell>
          <cell r="C1075" t="str">
            <v>100 Sft</v>
          </cell>
          <cell r="D1075">
            <v>4464</v>
          </cell>
          <cell r="E1075">
            <v>13159.56</v>
          </cell>
          <cell r="F1075" t="str">
            <v>m2</v>
          </cell>
          <cell r="G1075">
            <v>480.33</v>
          </cell>
          <cell r="H1075">
            <v>1415.97</v>
          </cell>
        </row>
        <row r="1076">
          <cell r="A1076" t="str">
            <v>12-38-b</v>
          </cell>
          <cell r="B1076" t="str">
            <v>Providing and fixing ceiling, including frame work : Chip Board</v>
          </cell>
          <cell r="C1076" t="str">
            <v>100 Sft</v>
          </cell>
          <cell r="D1076">
            <v>4464</v>
          </cell>
          <cell r="E1076">
            <v>16011.92</v>
          </cell>
          <cell r="F1076" t="str">
            <v>m2</v>
          </cell>
          <cell r="G1076">
            <v>480.33</v>
          </cell>
          <cell r="H1076">
            <v>1722.88</v>
          </cell>
        </row>
        <row r="1077">
          <cell r="A1077" t="str">
            <v>12-38-c</v>
          </cell>
          <cell r="B1077" t="str">
            <v>Providing and fixing ceiling, including frame work : Ply wood 1/4" thick</v>
          </cell>
          <cell r="C1077" t="str">
            <v>100 Sft</v>
          </cell>
          <cell r="D1077">
            <v>4464</v>
          </cell>
          <cell r="E1077">
            <v>13491.4</v>
          </cell>
          <cell r="F1077" t="str">
            <v>m2</v>
          </cell>
          <cell r="G1077">
            <v>480.33</v>
          </cell>
          <cell r="H1077">
            <v>1451.67</v>
          </cell>
        </row>
        <row r="1078">
          <cell r="A1078" t="str">
            <v>12-38-d</v>
          </cell>
          <cell r="B1078" t="str">
            <v>Providing and fixing ceiling, including frame work : Masonite</v>
          </cell>
          <cell r="C1078" t="str">
            <v>100 Sft</v>
          </cell>
          <cell r="D1078">
            <v>4464</v>
          </cell>
          <cell r="E1078">
            <v>17585.72</v>
          </cell>
          <cell r="F1078" t="str">
            <v>m2</v>
          </cell>
          <cell r="G1078">
            <v>480.33</v>
          </cell>
          <cell r="H1078">
            <v>1892.22</v>
          </cell>
        </row>
        <row r="1079">
          <cell r="A1079" t="str">
            <v>12-39-a-01</v>
          </cell>
          <cell r="B1079" t="str">
            <v>Provide &amp; fix, thermorpore false ceiling complete Deodar wood frame panelling : 3/4" thick</v>
          </cell>
          <cell r="C1079" t="str">
            <v>100 Sft</v>
          </cell>
          <cell r="D1079">
            <v>3286</v>
          </cell>
          <cell r="E1079">
            <v>14397.42</v>
          </cell>
          <cell r="F1079" t="str">
            <v>m2</v>
          </cell>
          <cell r="G1079">
            <v>353.57</v>
          </cell>
          <cell r="H1079">
            <v>1549.16</v>
          </cell>
        </row>
        <row r="1080">
          <cell r="A1080" t="str">
            <v>12-39-a-02</v>
          </cell>
          <cell r="B1080" t="str">
            <v>Provide &amp; fix, thermorpore false ceiling complete Deodar wood frame panelling : 1" thick</v>
          </cell>
          <cell r="C1080" t="str">
            <v>100 Sft</v>
          </cell>
          <cell r="D1080">
            <v>3286</v>
          </cell>
          <cell r="E1080">
            <v>15490.54</v>
          </cell>
          <cell r="F1080" t="str">
            <v>m2</v>
          </cell>
          <cell r="G1080">
            <v>353.57</v>
          </cell>
          <cell r="H1080">
            <v>1666.78</v>
          </cell>
        </row>
        <row r="1081">
          <cell r="A1081" t="str">
            <v>12-39-b-01</v>
          </cell>
          <cell r="B1081" t="str">
            <v>Provide &amp; fix, thermorpore false ceiling complete Partal wood frame panelling : 3/4" thick</v>
          </cell>
          <cell r="C1081" t="str">
            <v>100 Sft</v>
          </cell>
          <cell r="D1081">
            <v>3286</v>
          </cell>
          <cell r="E1081">
            <v>10112.780000000001</v>
          </cell>
          <cell r="F1081" t="str">
            <v>m2</v>
          </cell>
          <cell r="G1081">
            <v>353.57</v>
          </cell>
          <cell r="H1081">
            <v>1088.1400000000001</v>
          </cell>
        </row>
        <row r="1082">
          <cell r="A1082" t="str">
            <v>12-39-b-02</v>
          </cell>
          <cell r="B1082" t="str">
            <v>Provide &amp; fix, thermorpore false ceiling complete Partal wood frame panelling : 1" thick</v>
          </cell>
          <cell r="C1082" t="str">
            <v>100 Sft</v>
          </cell>
          <cell r="D1082">
            <v>3286</v>
          </cell>
          <cell r="E1082">
            <v>11445.02</v>
          </cell>
          <cell r="F1082" t="str">
            <v>m2</v>
          </cell>
          <cell r="G1082">
            <v>353.57</v>
          </cell>
          <cell r="H1082">
            <v>1231.48</v>
          </cell>
        </row>
        <row r="1083">
          <cell r="A1083" t="str">
            <v>12-40</v>
          </cell>
          <cell r="B1083" t="str">
            <v>Supply and Fixing accoustic miller fibre tile ceiling fixed with aluminium tee hung by GI wire fixed in roof</v>
          </cell>
          <cell r="C1083" t="str">
            <v>100 Sft</v>
          </cell>
          <cell r="D1083">
            <v>2876.8</v>
          </cell>
          <cell r="E1083">
            <v>17344.8</v>
          </cell>
          <cell r="F1083" t="str">
            <v>m2</v>
          </cell>
          <cell r="G1083">
            <v>309.54000000000002</v>
          </cell>
          <cell r="H1083">
            <v>1866.3</v>
          </cell>
        </row>
        <row r="1084">
          <cell r="A1084" t="str">
            <v>12-41-a</v>
          </cell>
          <cell r="B1084" t="str">
            <v>Fixing Door including chowkats</v>
          </cell>
          <cell r="C1084" t="str">
            <v>Each</v>
          </cell>
          <cell r="D1084">
            <v>651</v>
          </cell>
          <cell r="E1084">
            <v>656.25</v>
          </cell>
          <cell r="F1084" t="str">
            <v>Each</v>
          </cell>
          <cell r="G1084">
            <v>651</v>
          </cell>
          <cell r="H1084">
            <v>656.25</v>
          </cell>
        </row>
        <row r="1085">
          <cell r="A1085" t="str">
            <v>12-41-b</v>
          </cell>
          <cell r="B1085" t="str">
            <v>Fixing Windows including chowkats</v>
          </cell>
          <cell r="C1085" t="str">
            <v>Each</v>
          </cell>
          <cell r="D1085">
            <v>325.5</v>
          </cell>
          <cell r="E1085">
            <v>328.13</v>
          </cell>
          <cell r="F1085" t="str">
            <v>Each</v>
          </cell>
          <cell r="G1085">
            <v>325.5</v>
          </cell>
          <cell r="H1085">
            <v>328.13</v>
          </cell>
        </row>
        <row r="1086">
          <cell r="A1086" t="str">
            <v>12-42-a</v>
          </cell>
          <cell r="B1086" t="str">
            <v>Glazing with panes (16-18 oz) including cost of putty</v>
          </cell>
          <cell r="C1086" t="str">
            <v>Sft</v>
          </cell>
          <cell r="D1086">
            <v>26.57</v>
          </cell>
          <cell r="E1086">
            <v>94.58</v>
          </cell>
          <cell r="F1086" t="str">
            <v>m2</v>
          </cell>
          <cell r="G1086">
            <v>285.91000000000003</v>
          </cell>
          <cell r="H1086">
            <v>1017.66</v>
          </cell>
        </row>
        <row r="1087">
          <cell r="A1087" t="str">
            <v>12-42-b</v>
          </cell>
          <cell r="B1087" t="str">
            <v>Glazing with panes (16-18 oz) using deodar wooden fillets &amp; putty</v>
          </cell>
          <cell r="C1087" t="str">
            <v>Sft</v>
          </cell>
          <cell r="D1087">
            <v>33.21</v>
          </cell>
          <cell r="E1087">
            <v>121.67</v>
          </cell>
          <cell r="F1087" t="str">
            <v>m2</v>
          </cell>
          <cell r="G1087">
            <v>357.39</v>
          </cell>
          <cell r="H1087">
            <v>1309.1300000000001</v>
          </cell>
        </row>
        <row r="1088">
          <cell r="A1088" t="str">
            <v>12-42-c</v>
          </cell>
          <cell r="B1088" t="str">
            <v>Glazing with panes (24-26 oz) using putty &amp; deodar wooden fillets</v>
          </cell>
          <cell r="C1088" t="str">
            <v>Sft</v>
          </cell>
          <cell r="D1088">
            <v>33.21</v>
          </cell>
          <cell r="E1088">
            <v>121.67</v>
          </cell>
          <cell r="F1088" t="str">
            <v>m2</v>
          </cell>
          <cell r="G1088">
            <v>357.39</v>
          </cell>
          <cell r="H1088">
            <v>1309.1300000000001</v>
          </cell>
        </row>
        <row r="1089">
          <cell r="A1089" t="str">
            <v>12-43-a</v>
          </cell>
          <cell r="B1089" t="str">
            <v>Cutting to required size &amp; fixing glass panes with putty.</v>
          </cell>
          <cell r="C1089" t="str">
            <v>100 Sft</v>
          </cell>
          <cell r="D1089">
            <v>372</v>
          </cell>
          <cell r="E1089">
            <v>588.5</v>
          </cell>
          <cell r="F1089" t="str">
            <v>m2</v>
          </cell>
          <cell r="G1089">
            <v>40.03</v>
          </cell>
          <cell r="H1089">
            <v>63.32</v>
          </cell>
        </row>
        <row r="1090">
          <cell r="A1090" t="str">
            <v>12-43-b</v>
          </cell>
          <cell r="B1090" t="str">
            <v>Cutting to required size &amp; fixing glass panes Using deodar wood fillets &amp; putty</v>
          </cell>
          <cell r="C1090" t="str">
            <v>Sft</v>
          </cell>
          <cell r="D1090">
            <v>7.34</v>
          </cell>
          <cell r="E1090">
            <v>22.1</v>
          </cell>
          <cell r="F1090" t="str">
            <v>m2</v>
          </cell>
          <cell r="G1090">
            <v>78.94</v>
          </cell>
          <cell r="H1090">
            <v>237.82</v>
          </cell>
        </row>
        <row r="1091">
          <cell r="A1091" t="str">
            <v>12-44-a</v>
          </cell>
          <cell r="B1091" t="str">
            <v>Glazing with plate glass 6 mm thick including cost of deodar wood fillet &amp; putty : Upto 0.75 m2</v>
          </cell>
          <cell r="C1091" t="str">
            <v>Sft</v>
          </cell>
          <cell r="D1091">
            <v>45.86</v>
          </cell>
          <cell r="E1091">
            <v>195.06</v>
          </cell>
          <cell r="F1091" t="str">
            <v>m2</v>
          </cell>
          <cell r="G1091">
            <v>493.43</v>
          </cell>
          <cell r="H1091">
            <v>2098.88</v>
          </cell>
        </row>
        <row r="1092">
          <cell r="A1092" t="str">
            <v>12-44-b</v>
          </cell>
          <cell r="B1092" t="str">
            <v>Glazing with plate glass 6 mm thick including cost of deodar wood fillet &amp; putty : 0.75m2 to 2.25 m2</v>
          </cell>
          <cell r="C1092" t="str">
            <v>Sft</v>
          </cell>
          <cell r="D1092">
            <v>45.86</v>
          </cell>
          <cell r="E1092">
            <v>194.38</v>
          </cell>
          <cell r="F1092" t="str">
            <v>m2</v>
          </cell>
          <cell r="G1092">
            <v>493.42</v>
          </cell>
          <cell r="H1092">
            <v>2091.48</v>
          </cell>
        </row>
        <row r="1093">
          <cell r="A1093" t="str">
            <v>12-45-a</v>
          </cell>
          <cell r="B1093" t="str">
            <v>1.5" thick deodar doors &amp; windows, chowkat of MS angle iron 1.5"x1.5"x1/4" welded with MS flat</v>
          </cell>
          <cell r="C1093" t="str">
            <v>Sft</v>
          </cell>
          <cell r="D1093">
            <v>197.09</v>
          </cell>
          <cell r="E1093">
            <v>982.43</v>
          </cell>
          <cell r="F1093" t="str">
            <v>m2</v>
          </cell>
          <cell r="G1093">
            <v>2120.65</v>
          </cell>
          <cell r="H1093">
            <v>10570.98</v>
          </cell>
        </row>
        <row r="1094">
          <cell r="A1094" t="str">
            <v>12-45-b</v>
          </cell>
          <cell r="B1094" t="str">
            <v>1.5" thick deodar doors &amp; windows, chowkat of MS tee iron 1.5"x 1.5"x 1/4" welded with MS flat</v>
          </cell>
          <cell r="C1094" t="str">
            <v>Sft</v>
          </cell>
          <cell r="D1094">
            <v>221.42</v>
          </cell>
          <cell r="E1094">
            <v>969.29</v>
          </cell>
          <cell r="F1094" t="str">
            <v>m2</v>
          </cell>
          <cell r="G1094">
            <v>2382.52</v>
          </cell>
          <cell r="H1094">
            <v>10429.58</v>
          </cell>
        </row>
        <row r="1095">
          <cell r="A1095" t="str">
            <v>12-46-a</v>
          </cell>
          <cell r="B1095" t="str">
            <v>1.5" thick hollow flush door/window, chowkat of MS angle iron 1.5"x1.5"x1/4" welded with MS flat</v>
          </cell>
          <cell r="C1095" t="str">
            <v>Sft</v>
          </cell>
          <cell r="D1095">
            <v>171.59</v>
          </cell>
          <cell r="E1095">
            <v>717.24</v>
          </cell>
          <cell r="F1095" t="str">
            <v>m2</v>
          </cell>
          <cell r="G1095">
            <v>1846.36</v>
          </cell>
          <cell r="H1095">
            <v>7717.46</v>
          </cell>
        </row>
        <row r="1096">
          <cell r="A1096" t="str">
            <v>12-46-b</v>
          </cell>
          <cell r="B1096" t="str">
            <v>1.5" thick hollow flush door/window, chowkat of MS tee iron 1.5"x 1.5"x 1/4" welded with MS flat</v>
          </cell>
          <cell r="C1096" t="str">
            <v>Sft</v>
          </cell>
          <cell r="D1096">
            <v>169.77</v>
          </cell>
          <cell r="E1096">
            <v>664.64</v>
          </cell>
          <cell r="F1096" t="str">
            <v>m2</v>
          </cell>
          <cell r="G1096">
            <v>1826.77</v>
          </cell>
          <cell r="H1096">
            <v>7151.5</v>
          </cell>
        </row>
        <row r="1097">
          <cell r="A1097" t="str">
            <v>12-47</v>
          </cell>
          <cell r="B1097" t="str">
            <v>Panelled door of MS sheet with forged door leaves of MS sheet 22 SWG etc complete</v>
          </cell>
          <cell r="C1097" t="str">
            <v>Sft</v>
          </cell>
          <cell r="D1097">
            <v>283.52999999999997</v>
          </cell>
          <cell r="E1097">
            <v>688.66</v>
          </cell>
          <cell r="F1097" t="str">
            <v>m2</v>
          </cell>
          <cell r="G1097">
            <v>3050.79</v>
          </cell>
          <cell r="H1097">
            <v>7410.02</v>
          </cell>
        </row>
        <row r="1098">
          <cell r="A1098" t="str">
            <v>12-48</v>
          </cell>
          <cell r="B1098" t="str">
            <v>24 SWG aluminium kick plate 4" high, on bottom rail of flush doors of commercial ply</v>
          </cell>
          <cell r="C1098" t="str">
            <v>Rft</v>
          </cell>
          <cell r="D1098">
            <v>43.52</v>
          </cell>
          <cell r="E1098">
            <v>57.92</v>
          </cell>
          <cell r="F1098" t="str">
            <v>m</v>
          </cell>
          <cell r="G1098">
            <v>142.78</v>
          </cell>
          <cell r="H1098">
            <v>190.03</v>
          </cell>
        </row>
        <row r="1099">
          <cell r="A1099" t="str">
            <v>12-49</v>
          </cell>
          <cell r="B1099" t="str">
            <v>Curtain railing to doors &amp; windows comprising TOSO-elite Japanese railing or equiv. including paint</v>
          </cell>
          <cell r="C1099" t="str">
            <v>Rft</v>
          </cell>
          <cell r="D1099">
            <v>43.34</v>
          </cell>
          <cell r="E1099">
            <v>144.38</v>
          </cell>
          <cell r="F1099" t="str">
            <v>m</v>
          </cell>
          <cell r="G1099">
            <v>142.19</v>
          </cell>
          <cell r="H1099">
            <v>473.68</v>
          </cell>
        </row>
        <row r="1100">
          <cell r="A1100" t="str">
            <v>12-50</v>
          </cell>
          <cell r="B1100" t="str">
            <v>MS flat 1/2"x1/8" grill in windows of approved design including painting 3 coats, complete</v>
          </cell>
          <cell r="C1100" t="str">
            <v>Sft</v>
          </cell>
          <cell r="D1100">
            <v>49.15</v>
          </cell>
          <cell r="E1100">
            <v>293.26</v>
          </cell>
          <cell r="F1100" t="str">
            <v>m2</v>
          </cell>
          <cell r="G1100">
            <v>528.9</v>
          </cell>
          <cell r="H1100">
            <v>3155.51</v>
          </cell>
        </row>
        <row r="1101">
          <cell r="A1101" t="str">
            <v>12-51</v>
          </cell>
          <cell r="B1101" t="str">
            <v>Provide &amp; fix GI wire gauze 22 SWG, 12x12 mesh per sq. in, fixed to steel window complete</v>
          </cell>
          <cell r="C1101" t="str">
            <v>Sft</v>
          </cell>
          <cell r="D1101">
            <v>61.65</v>
          </cell>
          <cell r="E1101">
            <v>180.94</v>
          </cell>
          <cell r="F1101" t="str">
            <v>m2</v>
          </cell>
          <cell r="G1101">
            <v>663.4</v>
          </cell>
          <cell r="H1101">
            <v>1946.87</v>
          </cell>
        </row>
        <row r="1102">
          <cell r="A1102" t="str">
            <v>12-52-a</v>
          </cell>
          <cell r="B1102" t="str">
            <v>Hollow flush door 1.5"-2" thick including iron mongery excluding chowkat &amp; lock : Teak veneered</v>
          </cell>
          <cell r="C1102" t="str">
            <v>Sft</v>
          </cell>
          <cell r="D1102">
            <v>31.81</v>
          </cell>
          <cell r="E1102">
            <v>671.61</v>
          </cell>
          <cell r="F1102" t="str">
            <v>m2</v>
          </cell>
          <cell r="G1102">
            <v>342.25</v>
          </cell>
          <cell r="H1102">
            <v>7226.55</v>
          </cell>
        </row>
        <row r="1103">
          <cell r="A1103" t="str">
            <v>12-52-b</v>
          </cell>
          <cell r="B1103" t="str">
            <v>Hollow flush door 1.5"-2" thick including iron mongery excluding chowkat &amp; lock : Shisham veneered</v>
          </cell>
          <cell r="C1103" t="str">
            <v>Sft</v>
          </cell>
          <cell r="D1103">
            <v>31.81</v>
          </cell>
          <cell r="E1103">
            <v>708.21</v>
          </cell>
          <cell r="F1103" t="str">
            <v>m2</v>
          </cell>
          <cell r="G1103">
            <v>342.25</v>
          </cell>
          <cell r="H1103">
            <v>7620.37</v>
          </cell>
        </row>
        <row r="1104">
          <cell r="A1104" t="str">
            <v>12-52-c</v>
          </cell>
          <cell r="B1104" t="str">
            <v>Hollow flush door 1.5"-2" thick including iron mongery excluding chowkat &amp; lock : Deodar veneered</v>
          </cell>
          <cell r="C1104" t="str">
            <v>Sft</v>
          </cell>
          <cell r="D1104">
            <v>31.77</v>
          </cell>
          <cell r="E1104">
            <v>634.92999999999995</v>
          </cell>
          <cell r="F1104" t="str">
            <v>m2</v>
          </cell>
          <cell r="G1104">
            <v>341.79</v>
          </cell>
          <cell r="H1104">
            <v>6831.84</v>
          </cell>
        </row>
        <row r="1105">
          <cell r="A1105" t="str">
            <v>12-52-d</v>
          </cell>
          <cell r="B1105" t="str">
            <v>Hollow flush door 1.5"-2" thick including iron mongery excluding chowkat &amp; lock : Commercial eneered</v>
          </cell>
          <cell r="C1105" t="str">
            <v>Sft</v>
          </cell>
          <cell r="D1105">
            <v>31.81</v>
          </cell>
          <cell r="E1105">
            <v>610.57000000000005</v>
          </cell>
          <cell r="F1105" t="str">
            <v>m2</v>
          </cell>
          <cell r="G1105">
            <v>342.26</v>
          </cell>
          <cell r="H1105">
            <v>6569.77</v>
          </cell>
        </row>
        <row r="1106">
          <cell r="A1106" t="str">
            <v>12-53-a-01</v>
          </cell>
          <cell r="B1106" t="str">
            <v>Supply and Fixing aluminium door/window, Economy model Sliding window</v>
          </cell>
          <cell r="C1106" t="str">
            <v>Sft</v>
          </cell>
          <cell r="D1106">
            <v>52.1</v>
          </cell>
          <cell r="E1106">
            <v>686.92</v>
          </cell>
          <cell r="F1106" t="str">
            <v>m2</v>
          </cell>
          <cell r="G1106">
            <v>560.6</v>
          </cell>
          <cell r="H1106">
            <v>7391.27</v>
          </cell>
        </row>
        <row r="1107">
          <cell r="A1107" t="str">
            <v>12-53-a-02</v>
          </cell>
          <cell r="B1107" t="str">
            <v>Supply and Fixing aluminium door/window, Economy model Hinges window</v>
          </cell>
          <cell r="C1107" t="str">
            <v>Sft</v>
          </cell>
          <cell r="D1107">
            <v>52.1</v>
          </cell>
          <cell r="E1107">
            <v>662.52</v>
          </cell>
          <cell r="F1107" t="str">
            <v>m2</v>
          </cell>
          <cell r="G1107">
            <v>560.6</v>
          </cell>
          <cell r="H1107">
            <v>7128.73</v>
          </cell>
        </row>
        <row r="1108">
          <cell r="A1108" t="str">
            <v>12-53-a-03</v>
          </cell>
          <cell r="B1108" t="str">
            <v>Supply and Fixing aluminium door/window, Economy model Fixed louver in door frame</v>
          </cell>
          <cell r="C1108" t="str">
            <v>Sft</v>
          </cell>
          <cell r="D1108">
            <v>52.1</v>
          </cell>
          <cell r="E1108">
            <v>911.04</v>
          </cell>
          <cell r="F1108" t="str">
            <v>m2</v>
          </cell>
          <cell r="G1108">
            <v>560.6</v>
          </cell>
          <cell r="H1108">
            <v>9802.81</v>
          </cell>
        </row>
        <row r="1109">
          <cell r="A1109" t="str">
            <v>12-53-a-04</v>
          </cell>
          <cell r="B1109" t="str">
            <v>Supply and Fixing aluminium door/window, Economy model Fixed louver in 2" frame</v>
          </cell>
          <cell r="C1109" t="str">
            <v>Sft</v>
          </cell>
          <cell r="D1109">
            <v>52.1</v>
          </cell>
          <cell r="E1109">
            <v>516.12</v>
          </cell>
          <cell r="F1109" t="str">
            <v>m2</v>
          </cell>
          <cell r="G1109">
            <v>560.6</v>
          </cell>
          <cell r="H1109">
            <v>5553.46</v>
          </cell>
        </row>
        <row r="1110">
          <cell r="A1110" t="str">
            <v>12-53-b-01</v>
          </cell>
          <cell r="B1110" t="str">
            <v>Supply and Fixing aluminium door/window, Deluxe 3" sect. Sliding window</v>
          </cell>
          <cell r="C1110" t="str">
            <v>Sft</v>
          </cell>
          <cell r="D1110">
            <v>52.1</v>
          </cell>
          <cell r="E1110">
            <v>577.12</v>
          </cell>
          <cell r="F1110" t="str">
            <v>m2</v>
          </cell>
          <cell r="G1110">
            <v>560.6</v>
          </cell>
          <cell r="H1110">
            <v>6209.82</v>
          </cell>
        </row>
        <row r="1111">
          <cell r="A1111" t="str">
            <v>12-53-b-02</v>
          </cell>
          <cell r="B1111" t="str">
            <v>Supply and Fixing aluminium door/window, Deluxe 3" sect. Hinges window</v>
          </cell>
          <cell r="C1111" t="str">
            <v>Sft</v>
          </cell>
          <cell r="D1111">
            <v>52.1</v>
          </cell>
          <cell r="E1111">
            <v>613.72</v>
          </cell>
          <cell r="F1111" t="str">
            <v>m2</v>
          </cell>
          <cell r="G1111">
            <v>560.6</v>
          </cell>
          <cell r="H1111">
            <v>6603.64</v>
          </cell>
        </row>
        <row r="1112">
          <cell r="A1112" t="str">
            <v>12-53-b-03</v>
          </cell>
          <cell r="B1112" t="str">
            <v>Supply and Fixing aluminium door/window, Deluxe 3" sect. Fixed glazing</v>
          </cell>
          <cell r="C1112" t="str">
            <v>Sft</v>
          </cell>
          <cell r="D1112">
            <v>52.1</v>
          </cell>
          <cell r="E1112">
            <v>516.12</v>
          </cell>
          <cell r="F1112" t="str">
            <v>m2</v>
          </cell>
          <cell r="G1112">
            <v>560.6</v>
          </cell>
          <cell r="H1112">
            <v>5553.46</v>
          </cell>
        </row>
        <row r="1113">
          <cell r="A1113" t="str">
            <v>12-53-b-04</v>
          </cell>
          <cell r="B1113" t="str">
            <v>Supply and Fixing aluminium door/window, Deluxe 3" sect. Fixed arch</v>
          </cell>
          <cell r="C1113" t="str">
            <v>Sft</v>
          </cell>
          <cell r="D1113">
            <v>52.1</v>
          </cell>
          <cell r="E1113">
            <v>564.91999999999996</v>
          </cell>
          <cell r="F1113" t="str">
            <v>m2</v>
          </cell>
          <cell r="G1113">
            <v>560.6</v>
          </cell>
          <cell r="H1113">
            <v>6078.55</v>
          </cell>
        </row>
        <row r="1114">
          <cell r="A1114" t="str">
            <v>12-53-b-05</v>
          </cell>
          <cell r="B1114" t="str">
            <v>Supply and Fixing aluminium door/window, Deluxe 3" sect. Fixed louvers</v>
          </cell>
          <cell r="C1114" t="str">
            <v>Sft</v>
          </cell>
          <cell r="D1114">
            <v>52.1</v>
          </cell>
          <cell r="E1114">
            <v>801.26</v>
          </cell>
          <cell r="F1114" t="str">
            <v>m2</v>
          </cell>
          <cell r="G1114">
            <v>560.6</v>
          </cell>
          <cell r="H1114">
            <v>8621.52</v>
          </cell>
        </row>
        <row r="1115">
          <cell r="A1115" t="str">
            <v>12-53-b-06</v>
          </cell>
          <cell r="B1115" t="str">
            <v>Supply and Fixing aluminium door/window, Deluxe 3" sect. Sliding door</v>
          </cell>
          <cell r="C1115" t="str">
            <v>Sft</v>
          </cell>
          <cell r="D1115">
            <v>52.1</v>
          </cell>
          <cell r="E1115">
            <v>723.79</v>
          </cell>
          <cell r="F1115" t="str">
            <v>m2</v>
          </cell>
          <cell r="G1115">
            <v>560.6</v>
          </cell>
          <cell r="H1115">
            <v>7788</v>
          </cell>
        </row>
        <row r="1116">
          <cell r="A1116" t="str">
            <v>12-53-b-07</v>
          </cell>
          <cell r="B1116" t="str">
            <v>Supply and Fixing aluminium door/window, Deluxe 3" sect. Swing door single action (short handle)</v>
          </cell>
          <cell r="C1116" t="str">
            <v>Sft</v>
          </cell>
          <cell r="D1116">
            <v>52.1</v>
          </cell>
          <cell r="E1116">
            <v>975.97</v>
          </cell>
          <cell r="F1116" t="str">
            <v>m2</v>
          </cell>
          <cell r="G1116">
            <v>560.6</v>
          </cell>
          <cell r="H1116">
            <v>10501.45</v>
          </cell>
        </row>
        <row r="1117">
          <cell r="A1117" t="str">
            <v>12-53-b-08</v>
          </cell>
          <cell r="B1117" t="str">
            <v>Supply and Fixing aluminium door/window, Deluxe 3" sect. Swing door single action (long handle)</v>
          </cell>
          <cell r="C1117" t="str">
            <v>Sft</v>
          </cell>
          <cell r="D1117">
            <v>52.1</v>
          </cell>
          <cell r="E1117">
            <v>995.73</v>
          </cell>
          <cell r="F1117" t="str">
            <v>m2</v>
          </cell>
          <cell r="G1117">
            <v>560.6</v>
          </cell>
          <cell r="H1117">
            <v>10714.06</v>
          </cell>
        </row>
        <row r="1118">
          <cell r="A1118" t="str">
            <v>12-53-b-09</v>
          </cell>
          <cell r="B1118" t="str">
            <v>Supply and Fixing aluminium door/window, Deluxe 3" sect. Swing door double action (short handle)</v>
          </cell>
          <cell r="C1118" t="str">
            <v>Sft</v>
          </cell>
          <cell r="D1118">
            <v>52.1</v>
          </cell>
          <cell r="E1118">
            <v>975.97</v>
          </cell>
          <cell r="F1118" t="str">
            <v>m2</v>
          </cell>
          <cell r="G1118">
            <v>560.6</v>
          </cell>
          <cell r="H1118">
            <v>10501.45</v>
          </cell>
        </row>
        <row r="1119">
          <cell r="A1119" t="str">
            <v>12-53-b-10</v>
          </cell>
          <cell r="B1119" t="str">
            <v>Supply and Fixing aluminium door/window, Deluxe 3" sect. Swing door double action (short handle)</v>
          </cell>
          <cell r="C1119" t="str">
            <v>Sft</v>
          </cell>
          <cell r="D1119">
            <v>52.1</v>
          </cell>
          <cell r="E1119">
            <v>886.31</v>
          </cell>
          <cell r="F1119" t="str">
            <v>m2</v>
          </cell>
          <cell r="G1119">
            <v>560.6</v>
          </cell>
          <cell r="H1119">
            <v>9536.66</v>
          </cell>
        </row>
        <row r="1120">
          <cell r="A1120" t="str">
            <v>12-53-c-01</v>
          </cell>
          <cell r="B1120" t="str">
            <v>Supply and Fixing aluminium door/window, Deluxe 3.5" sect. Sliding window</v>
          </cell>
          <cell r="C1120" t="e">
            <v>#N/A</v>
          </cell>
          <cell r="D1120" t="e">
            <v>#N/A</v>
          </cell>
          <cell r="E1120" t="e">
            <v>#N/A</v>
          </cell>
          <cell r="F1120" t="str">
            <v>m2</v>
          </cell>
          <cell r="G1120" t="e">
            <v>#N/A</v>
          </cell>
          <cell r="H1120">
            <v>6734.91</v>
          </cell>
        </row>
        <row r="1121">
          <cell r="A1121" t="str">
            <v>12-53-c-02</v>
          </cell>
          <cell r="B1121" t="str">
            <v>Supply and Fixing aluminium door/window, Deluxe 3.5" sect. Hinges window</v>
          </cell>
          <cell r="C1121" t="str">
            <v>Sft</v>
          </cell>
          <cell r="D1121">
            <v>52.1</v>
          </cell>
          <cell r="E1121">
            <v>650.32000000000005</v>
          </cell>
          <cell r="F1121" t="str">
            <v>m2</v>
          </cell>
          <cell r="G1121">
            <v>560.6</v>
          </cell>
          <cell r="H1121">
            <v>6997.45</v>
          </cell>
        </row>
        <row r="1122">
          <cell r="A1122" t="str">
            <v>12-53-c-03</v>
          </cell>
          <cell r="B1122" t="str">
            <v>Supply and Fixing aluminium door/window, Deluxe 3.5" sect. Fixed glazing</v>
          </cell>
          <cell r="C1122" t="str">
            <v>Sft</v>
          </cell>
          <cell r="D1122">
            <v>52.1</v>
          </cell>
          <cell r="E1122">
            <v>540.52</v>
          </cell>
          <cell r="F1122" t="str">
            <v>m2</v>
          </cell>
          <cell r="G1122">
            <v>560.6</v>
          </cell>
          <cell r="H1122">
            <v>5816</v>
          </cell>
        </row>
        <row r="1123">
          <cell r="A1123" t="str">
            <v>12-53-c-04</v>
          </cell>
          <cell r="B1123" t="str">
            <v>Supply and Fixing aluminium door/window, Deluxe 3.5" sect. Fixed arch</v>
          </cell>
          <cell r="C1123" t="str">
            <v>Sft</v>
          </cell>
          <cell r="D1123">
            <v>52.1</v>
          </cell>
          <cell r="E1123">
            <v>552.72</v>
          </cell>
          <cell r="F1123" t="str">
            <v>m2</v>
          </cell>
          <cell r="G1123">
            <v>560.6</v>
          </cell>
          <cell r="H1123">
            <v>5947.28</v>
          </cell>
        </row>
        <row r="1124">
          <cell r="A1124" t="str">
            <v>12-53-c-05</v>
          </cell>
          <cell r="B1124" t="str">
            <v>Supply and Fixing aluminium door/window, Deluxe 3.5" sect. Sliding door</v>
          </cell>
          <cell r="C1124" t="str">
            <v>Sft</v>
          </cell>
          <cell r="D1124">
            <v>52.1</v>
          </cell>
          <cell r="E1124">
            <v>699.34</v>
          </cell>
          <cell r="F1124" t="str">
            <v>m2</v>
          </cell>
          <cell r="G1124">
            <v>560.6</v>
          </cell>
          <cell r="H1124">
            <v>7524.94</v>
          </cell>
        </row>
        <row r="1125">
          <cell r="A1125" t="str">
            <v>12-53-c-06</v>
          </cell>
          <cell r="B1125" t="str">
            <v>Supply and Fixing aluminium door/window, Deluxe 3.5" sect. Swing door single action (short handle)</v>
          </cell>
          <cell r="C1125" t="str">
            <v>Sft</v>
          </cell>
          <cell r="D1125">
            <v>52.1</v>
          </cell>
          <cell r="E1125">
            <v>801.26</v>
          </cell>
          <cell r="F1125" t="str">
            <v>m2</v>
          </cell>
          <cell r="G1125">
            <v>560.6</v>
          </cell>
          <cell r="H1125">
            <v>8621.52</v>
          </cell>
        </row>
        <row r="1126">
          <cell r="A1126" t="str">
            <v>12-53-c-07</v>
          </cell>
          <cell r="B1126" t="str">
            <v>Supply and Fixing aluminium door/window, Deluxe 3.5" sect. Swing door single action (long handle)</v>
          </cell>
          <cell r="C1126" t="str">
            <v>Sft</v>
          </cell>
          <cell r="D1126">
            <v>52.1</v>
          </cell>
          <cell r="E1126">
            <v>987.92</v>
          </cell>
          <cell r="F1126" t="str">
            <v>m2</v>
          </cell>
          <cell r="G1126">
            <v>560.6</v>
          </cell>
          <cell r="H1126">
            <v>10630</v>
          </cell>
        </row>
        <row r="1127">
          <cell r="A1127" t="str">
            <v>12-53-d-01</v>
          </cell>
          <cell r="B1127" t="str">
            <v>Supply and Fixing aluminium door/window, Premium 4" sect. Sliding window</v>
          </cell>
          <cell r="C1127" t="str">
            <v>Sft</v>
          </cell>
          <cell r="D1127">
            <v>52.1</v>
          </cell>
          <cell r="E1127">
            <v>776.63</v>
          </cell>
          <cell r="F1127" t="str">
            <v>m2</v>
          </cell>
          <cell r="G1127">
            <v>560.6</v>
          </cell>
          <cell r="H1127">
            <v>8356.5300000000007</v>
          </cell>
        </row>
        <row r="1128">
          <cell r="A1128" t="str">
            <v>12-53-d-02</v>
          </cell>
          <cell r="B1128" t="str">
            <v>Supply and Fixing aluminium door/window, Premium 4" sect. Hinges window</v>
          </cell>
          <cell r="C1128" t="str">
            <v>Sft</v>
          </cell>
          <cell r="D1128">
            <v>52.1</v>
          </cell>
          <cell r="E1128">
            <v>751.76</v>
          </cell>
          <cell r="F1128" t="str">
            <v>m2</v>
          </cell>
          <cell r="G1128">
            <v>560.6</v>
          </cell>
          <cell r="H1128">
            <v>8088.99</v>
          </cell>
        </row>
        <row r="1129">
          <cell r="A1129" t="str">
            <v>12-53-d-03</v>
          </cell>
          <cell r="B1129" t="str">
            <v>Supply and Fixing aluminium door/window, Premium 4" sect. Fixed glazing</v>
          </cell>
          <cell r="C1129" t="str">
            <v>Sft</v>
          </cell>
          <cell r="D1129">
            <v>52.1</v>
          </cell>
          <cell r="E1129">
            <v>564.91999999999996</v>
          </cell>
          <cell r="F1129" t="str">
            <v>m2</v>
          </cell>
          <cell r="G1129">
            <v>560.6</v>
          </cell>
          <cell r="H1129">
            <v>6078.55</v>
          </cell>
        </row>
        <row r="1130">
          <cell r="A1130" t="str">
            <v>12-53-d-04</v>
          </cell>
          <cell r="B1130" t="str">
            <v>Supply and Fixing aluminium door/window, Premium 4" sect. Fixed arch</v>
          </cell>
          <cell r="C1130" t="str">
            <v>Sft</v>
          </cell>
          <cell r="D1130">
            <v>52.1</v>
          </cell>
          <cell r="E1130">
            <v>629.48</v>
          </cell>
          <cell r="F1130" t="str">
            <v>m2</v>
          </cell>
          <cell r="G1130">
            <v>560.6</v>
          </cell>
          <cell r="H1130">
            <v>6773.26</v>
          </cell>
        </row>
        <row r="1131">
          <cell r="A1131" t="str">
            <v>12-53-d-05</v>
          </cell>
          <cell r="B1131" t="str">
            <v>Supply and Fixing aluminium door/window, Premium 4" sect. Sliding door</v>
          </cell>
          <cell r="C1131" t="str">
            <v>Sft</v>
          </cell>
          <cell r="D1131">
            <v>52.1</v>
          </cell>
          <cell r="E1131">
            <v>798.75</v>
          </cell>
          <cell r="F1131" t="str">
            <v>m2</v>
          </cell>
          <cell r="G1131">
            <v>560.6</v>
          </cell>
          <cell r="H1131">
            <v>8594.5400000000009</v>
          </cell>
        </row>
        <row r="1132">
          <cell r="A1132" t="str">
            <v>12-53-d-06</v>
          </cell>
          <cell r="B1132" t="str">
            <v>Supply and Fixing aluminium door/window, Premium 4" sect. Swing door single action (short handle)</v>
          </cell>
          <cell r="C1132" t="str">
            <v>Sft</v>
          </cell>
          <cell r="D1132">
            <v>52.1</v>
          </cell>
          <cell r="E1132">
            <v>874.46</v>
          </cell>
          <cell r="F1132" t="str">
            <v>m2</v>
          </cell>
          <cell r="G1132">
            <v>560.6</v>
          </cell>
          <cell r="H1132">
            <v>9409.15</v>
          </cell>
        </row>
        <row r="1133">
          <cell r="A1133" t="str">
            <v>12-53-d-07</v>
          </cell>
          <cell r="B1133" t="str">
            <v>Supply and Fixing aluminium door/window, Premium 4" sect. Swing door single action (long handle)</v>
          </cell>
          <cell r="C1133" t="str">
            <v>Sft</v>
          </cell>
          <cell r="D1133">
            <v>52.1</v>
          </cell>
          <cell r="E1133">
            <v>1061.3699999999999</v>
          </cell>
          <cell r="F1133" t="str">
            <v>m2</v>
          </cell>
          <cell r="G1133">
            <v>560.6</v>
          </cell>
          <cell r="H1133">
            <v>11420.35</v>
          </cell>
        </row>
        <row r="1134">
          <cell r="A1134" t="str">
            <v>12-53-d-08</v>
          </cell>
          <cell r="B1134" t="str">
            <v>Supply and Fixing aluminium door/window, Premium 4" sect. Swing door double action (short handle)</v>
          </cell>
          <cell r="C1134" t="str">
            <v>Sft</v>
          </cell>
          <cell r="D1134">
            <v>52.1</v>
          </cell>
          <cell r="E1134">
            <v>934.23</v>
          </cell>
          <cell r="F1134" t="str">
            <v>m2</v>
          </cell>
          <cell r="G1134">
            <v>560.6</v>
          </cell>
          <cell r="H1134">
            <v>10052.34</v>
          </cell>
        </row>
        <row r="1135">
          <cell r="A1135" t="str">
            <v>12-53-d-09</v>
          </cell>
          <cell r="B1135" t="str">
            <v>Supply and Fixing aluminium door/window, Premium 4" sect. Swing door double action (long handle)</v>
          </cell>
          <cell r="C1135" t="str">
            <v>Sft</v>
          </cell>
          <cell r="D1135">
            <v>52.1</v>
          </cell>
          <cell r="E1135">
            <v>1121.3699999999999</v>
          </cell>
          <cell r="F1135" t="str">
            <v>m2</v>
          </cell>
          <cell r="G1135">
            <v>560.6</v>
          </cell>
          <cell r="H1135">
            <v>12065.96</v>
          </cell>
        </row>
        <row r="1136">
          <cell r="A1136" t="str">
            <v>12-53-e-01</v>
          </cell>
          <cell r="B1136" t="str">
            <v>Supply and Fixing aluminium door/window. Other items : Fly screen shutter for Deluxe model</v>
          </cell>
          <cell r="C1136" t="str">
            <v>Sft</v>
          </cell>
          <cell r="D1136">
            <v>11.16</v>
          </cell>
          <cell r="E1136">
            <v>230.85</v>
          </cell>
          <cell r="F1136" t="str">
            <v>m2</v>
          </cell>
          <cell r="G1136">
            <v>120.08</v>
          </cell>
          <cell r="H1136">
            <v>2483.9499999999998</v>
          </cell>
        </row>
        <row r="1137">
          <cell r="A1137" t="str">
            <v>12-53-e-02</v>
          </cell>
          <cell r="B1137" t="str">
            <v>Supply and Fixing aluminium door/window. Other items : Fly screen shutter for Premium model</v>
          </cell>
          <cell r="C1137" t="str">
            <v>Sft</v>
          </cell>
          <cell r="D1137">
            <v>11.16</v>
          </cell>
          <cell r="E1137">
            <v>206.45</v>
          </cell>
          <cell r="F1137" t="str">
            <v>m2</v>
          </cell>
          <cell r="G1137">
            <v>120.08</v>
          </cell>
          <cell r="H1137">
            <v>2221.4</v>
          </cell>
        </row>
        <row r="1138">
          <cell r="A1138" t="str">
            <v>12-53-e-03</v>
          </cell>
          <cell r="B1138" t="str">
            <v>Supply and Fixing aluminium door/window. Other items : Fly screen shutter with separate outer frame</v>
          </cell>
          <cell r="C1138" t="str">
            <v>Sft</v>
          </cell>
          <cell r="D1138">
            <v>11.16</v>
          </cell>
          <cell r="E1138">
            <v>328.45</v>
          </cell>
          <cell r="F1138" t="str">
            <v>m2</v>
          </cell>
          <cell r="G1138">
            <v>120.08</v>
          </cell>
          <cell r="H1138">
            <v>3534.12</v>
          </cell>
        </row>
        <row r="1139">
          <cell r="A1139" t="str">
            <v>12-54-a-01</v>
          </cell>
          <cell r="B1139" t="str">
            <v>Supply and Fixing aluminium bronze/black. Economy model Sliding window</v>
          </cell>
          <cell r="C1139" t="str">
            <v>Sft</v>
          </cell>
          <cell r="D1139">
            <v>52.1</v>
          </cell>
          <cell r="E1139">
            <v>686.92</v>
          </cell>
          <cell r="F1139" t="str">
            <v>m2</v>
          </cell>
          <cell r="G1139">
            <v>560.6</v>
          </cell>
          <cell r="H1139">
            <v>7391.27</v>
          </cell>
        </row>
        <row r="1140">
          <cell r="A1140" t="str">
            <v>12-54-a-02</v>
          </cell>
          <cell r="B1140" t="str">
            <v>Supply and Fixing aluminium bronze/black. Economy model Hinges window</v>
          </cell>
          <cell r="C1140" t="str">
            <v>Sft</v>
          </cell>
          <cell r="D1140">
            <v>52.1</v>
          </cell>
          <cell r="E1140">
            <v>577.12</v>
          </cell>
          <cell r="F1140" t="str">
            <v>m2</v>
          </cell>
          <cell r="G1140">
            <v>560.6</v>
          </cell>
          <cell r="H1140">
            <v>6209.82</v>
          </cell>
        </row>
        <row r="1141">
          <cell r="A1141" t="str">
            <v>12-54-a-03</v>
          </cell>
          <cell r="B1141" t="str">
            <v>Supply and Fixing aluminium bronze/black. Economy model Fixed louver in door frame</v>
          </cell>
          <cell r="C1141" t="str">
            <v>Sft</v>
          </cell>
          <cell r="D1141">
            <v>52.1</v>
          </cell>
          <cell r="E1141">
            <v>920.77</v>
          </cell>
          <cell r="F1141" t="str">
            <v>m2</v>
          </cell>
          <cell r="G1141">
            <v>560.6</v>
          </cell>
          <cell r="H1141">
            <v>9907.44</v>
          </cell>
        </row>
        <row r="1142">
          <cell r="A1142" t="str">
            <v>12-54-a-04</v>
          </cell>
          <cell r="B1142" t="str">
            <v>Supply and Fixing aluminium bronze/black. Economy model Fixed louver in 2" frame</v>
          </cell>
          <cell r="C1142" t="str">
            <v>Sft</v>
          </cell>
          <cell r="D1142">
            <v>52.1</v>
          </cell>
          <cell r="E1142">
            <v>810.97</v>
          </cell>
          <cell r="F1142" t="str">
            <v>m2</v>
          </cell>
          <cell r="G1142">
            <v>560.6</v>
          </cell>
          <cell r="H1142">
            <v>8725.99</v>
          </cell>
        </row>
        <row r="1143">
          <cell r="A1143" t="str">
            <v>12-54-b-01</v>
          </cell>
          <cell r="B1143" t="str">
            <v>Supply and Fixing aluminium bronze/black. Deluxe 3" sect. Sliding window</v>
          </cell>
          <cell r="C1143" t="str">
            <v>Sft</v>
          </cell>
          <cell r="D1143">
            <v>52.1</v>
          </cell>
          <cell r="E1143">
            <v>577.12</v>
          </cell>
          <cell r="F1143" t="str">
            <v>m2</v>
          </cell>
          <cell r="G1143">
            <v>560.6</v>
          </cell>
          <cell r="H1143">
            <v>6209.82</v>
          </cell>
        </row>
        <row r="1144">
          <cell r="A1144" t="str">
            <v>12-54-b-02</v>
          </cell>
          <cell r="B1144" t="str">
            <v>Supply and Fixing aluminium bronze/black. Deluxe 3" sect. Hinges window</v>
          </cell>
          <cell r="C1144" t="str">
            <v>Sft</v>
          </cell>
          <cell r="D1144">
            <v>52.1</v>
          </cell>
          <cell r="E1144">
            <v>613.72</v>
          </cell>
          <cell r="F1144" t="str">
            <v>m2</v>
          </cell>
          <cell r="G1144">
            <v>560.6</v>
          </cell>
          <cell r="H1144">
            <v>6603.64</v>
          </cell>
        </row>
        <row r="1145">
          <cell r="A1145" t="str">
            <v>12-54-b-03</v>
          </cell>
          <cell r="B1145" t="str">
            <v>Supply and Fixing aluminium bronze/black. Deluxe 3" sect. Fixed glazing</v>
          </cell>
          <cell r="C1145" t="str">
            <v>Sft</v>
          </cell>
          <cell r="D1145">
            <v>52.1</v>
          </cell>
          <cell r="E1145">
            <v>528.32000000000005</v>
          </cell>
          <cell r="F1145" t="str">
            <v>m2</v>
          </cell>
          <cell r="G1145">
            <v>560.6</v>
          </cell>
          <cell r="H1145">
            <v>5684.73</v>
          </cell>
        </row>
        <row r="1146">
          <cell r="A1146" t="str">
            <v>12-54-b-04</v>
          </cell>
          <cell r="B1146" t="str">
            <v>Supply and Fixing aluminium bronze/black. Deluxe 3" sect. Fixed arch</v>
          </cell>
          <cell r="C1146" t="str">
            <v>Sft</v>
          </cell>
          <cell r="D1146">
            <v>52.1</v>
          </cell>
          <cell r="E1146">
            <v>625.91999999999996</v>
          </cell>
          <cell r="F1146" t="str">
            <v>m2</v>
          </cell>
          <cell r="G1146">
            <v>560.6</v>
          </cell>
          <cell r="H1146">
            <v>6734.91</v>
          </cell>
        </row>
        <row r="1147">
          <cell r="A1147" t="str">
            <v>12-54-b-05</v>
          </cell>
          <cell r="B1147" t="str">
            <v>Supply and Fixing aluminium bronze/black. Deluxe 3" sect. Fixed louvers</v>
          </cell>
          <cell r="C1147" t="str">
            <v>Sft</v>
          </cell>
          <cell r="D1147">
            <v>52.1</v>
          </cell>
          <cell r="E1147">
            <v>749.97</v>
          </cell>
          <cell r="F1147" t="str">
            <v>m2</v>
          </cell>
          <cell r="G1147">
            <v>560.6</v>
          </cell>
          <cell r="H1147">
            <v>8069.63</v>
          </cell>
        </row>
        <row r="1148">
          <cell r="A1148" t="str">
            <v>12-54-b-06</v>
          </cell>
          <cell r="B1148" t="str">
            <v>Supply and Fixing aluminium bronze/black. Deluxe 3" sect. Sliding door</v>
          </cell>
          <cell r="C1148" t="str">
            <v>Sft</v>
          </cell>
          <cell r="D1148">
            <v>52.1</v>
          </cell>
          <cell r="E1148">
            <v>721.3</v>
          </cell>
          <cell r="F1148" t="str">
            <v>m2</v>
          </cell>
          <cell r="G1148">
            <v>560.6</v>
          </cell>
          <cell r="H1148">
            <v>7761.2</v>
          </cell>
        </row>
        <row r="1149">
          <cell r="A1149" t="str">
            <v>12-54-b-07</v>
          </cell>
          <cell r="B1149" t="str">
            <v>Supply and Fixing aluminium bronze/black. Deluxe 3" sect. Swing door single action (short handle)</v>
          </cell>
          <cell r="C1149" t="str">
            <v>Sft</v>
          </cell>
          <cell r="D1149">
            <v>52.1</v>
          </cell>
          <cell r="E1149">
            <v>810.97</v>
          </cell>
          <cell r="F1149" t="str">
            <v>m2</v>
          </cell>
          <cell r="G1149">
            <v>560.6</v>
          </cell>
          <cell r="H1149">
            <v>8725.99</v>
          </cell>
        </row>
        <row r="1150">
          <cell r="A1150" t="str">
            <v>12-54-b-08</v>
          </cell>
          <cell r="B1150" t="str">
            <v>Supply and Fixing aluminium bronze/black. Deluxe 3" sect. Swing door single action (long handle)</v>
          </cell>
          <cell r="C1150" t="str">
            <v>Sft</v>
          </cell>
          <cell r="D1150">
            <v>52.1</v>
          </cell>
          <cell r="E1150">
            <v>910.71</v>
          </cell>
          <cell r="F1150" t="str">
            <v>m2</v>
          </cell>
          <cell r="G1150">
            <v>560.6</v>
          </cell>
          <cell r="H1150">
            <v>9799.2000000000007</v>
          </cell>
        </row>
        <row r="1151">
          <cell r="A1151" t="str">
            <v>12-54-b-09</v>
          </cell>
          <cell r="B1151" t="str">
            <v>Supply and Fixing aluminium bronze/black. Deluxe 3" sect. Swing door double action (short handle)</v>
          </cell>
          <cell r="C1151" t="str">
            <v>Sft</v>
          </cell>
          <cell r="D1151">
            <v>52.1</v>
          </cell>
          <cell r="E1151">
            <v>874.89</v>
          </cell>
          <cell r="F1151" t="str">
            <v>m2</v>
          </cell>
          <cell r="G1151">
            <v>560.6</v>
          </cell>
          <cell r="H1151">
            <v>9413.7900000000009</v>
          </cell>
        </row>
        <row r="1152">
          <cell r="A1152" t="str">
            <v>12-54-b-10</v>
          </cell>
          <cell r="B1152" t="str">
            <v>Supply and Fixing aluminium bronze/black. Deluxe 3" sect. Swing door double action (long handle)</v>
          </cell>
          <cell r="C1152" t="str">
            <v>Sft</v>
          </cell>
          <cell r="D1152">
            <v>52.1</v>
          </cell>
          <cell r="E1152">
            <v>1038.73</v>
          </cell>
          <cell r="F1152" t="str">
            <v>m2</v>
          </cell>
          <cell r="G1152">
            <v>560.6</v>
          </cell>
          <cell r="H1152">
            <v>11176.71</v>
          </cell>
        </row>
        <row r="1153">
          <cell r="A1153" t="str">
            <v>12-54-c-01</v>
          </cell>
          <cell r="B1153" t="str">
            <v>Supply and Fixing aluminium bronze/black. Deluxe 3.5" sect. Sliding window</v>
          </cell>
          <cell r="C1153" t="e">
            <v>#N/A</v>
          </cell>
          <cell r="D1153" t="e">
            <v>#N/A</v>
          </cell>
          <cell r="E1153" t="e">
            <v>#N/A</v>
          </cell>
          <cell r="F1153" t="str">
            <v>m2</v>
          </cell>
          <cell r="G1153" t="e">
            <v>#N/A</v>
          </cell>
          <cell r="H1153">
            <v>6734.91</v>
          </cell>
        </row>
        <row r="1154">
          <cell r="A1154" t="str">
            <v>12-54-c-02</v>
          </cell>
          <cell r="B1154" t="str">
            <v>Supply and Fixing aluminium bronze/black. Deluxe 3.5" sect. Hinges window</v>
          </cell>
          <cell r="C1154" t="str">
            <v>Sft</v>
          </cell>
          <cell r="D1154">
            <v>52.1</v>
          </cell>
          <cell r="E1154">
            <v>650.32000000000005</v>
          </cell>
          <cell r="F1154" t="str">
            <v>m2</v>
          </cell>
          <cell r="G1154">
            <v>560.6</v>
          </cell>
          <cell r="H1154">
            <v>6997.45</v>
          </cell>
        </row>
        <row r="1155">
          <cell r="A1155" t="str">
            <v>12-54-c-03</v>
          </cell>
          <cell r="B1155" t="str">
            <v>Supply and Fixing aluminium bronze/black. Deluxe 3.5" sect. Fixed glazing</v>
          </cell>
          <cell r="C1155" t="str">
            <v>Sft</v>
          </cell>
          <cell r="D1155">
            <v>52.1</v>
          </cell>
          <cell r="E1155">
            <v>552.72</v>
          </cell>
          <cell r="F1155" t="str">
            <v>m2</v>
          </cell>
          <cell r="G1155">
            <v>560.6</v>
          </cell>
          <cell r="H1155">
            <v>5947.28</v>
          </cell>
        </row>
        <row r="1156">
          <cell r="A1156" t="str">
            <v>12-54-c-04</v>
          </cell>
          <cell r="B1156" t="str">
            <v>Supply and Fixing aluminium bronze/black. Deluxe 3.5" sect. Fixed arch</v>
          </cell>
          <cell r="C1156" t="str">
            <v>Sft</v>
          </cell>
          <cell r="D1156">
            <v>52.1</v>
          </cell>
          <cell r="E1156">
            <v>564.91999999999996</v>
          </cell>
          <cell r="F1156" t="str">
            <v>m2</v>
          </cell>
          <cell r="G1156">
            <v>560.6</v>
          </cell>
          <cell r="H1156">
            <v>6078.55</v>
          </cell>
        </row>
        <row r="1157">
          <cell r="A1157" t="str">
            <v>12-54-c-05</v>
          </cell>
          <cell r="B1157" t="str">
            <v>Supply and Fixing aluminium bronze/black. Deluxe 3.5" sect. Sliding door</v>
          </cell>
          <cell r="C1157" t="str">
            <v>Sft</v>
          </cell>
          <cell r="D1157">
            <v>52.1</v>
          </cell>
          <cell r="E1157">
            <v>733.5</v>
          </cell>
          <cell r="F1157" t="str">
            <v>m2</v>
          </cell>
          <cell r="G1157">
            <v>560.6</v>
          </cell>
          <cell r="H1157">
            <v>7892.47</v>
          </cell>
        </row>
        <row r="1158">
          <cell r="A1158" t="str">
            <v>12-54-c-06</v>
          </cell>
          <cell r="B1158" t="str">
            <v>Supply and Fixing aluminium bronze/black. Deluxe 3.5" sect. Swing door single action (short handle)</v>
          </cell>
          <cell r="C1158" t="str">
            <v>Sft</v>
          </cell>
          <cell r="D1158">
            <v>52.1</v>
          </cell>
          <cell r="E1158">
            <v>823.17</v>
          </cell>
          <cell r="F1158" t="str">
            <v>m2</v>
          </cell>
          <cell r="G1158">
            <v>560.6</v>
          </cell>
          <cell r="H1158">
            <v>8857.26</v>
          </cell>
        </row>
        <row r="1159">
          <cell r="A1159" t="str">
            <v>12-54-c-07</v>
          </cell>
          <cell r="B1159" t="str">
            <v>Supply and Fixing aluminium bronze/black. Deluxe 3.5" sect. Swing door single action (long handle)</v>
          </cell>
          <cell r="C1159" t="str">
            <v>Sft</v>
          </cell>
          <cell r="D1159">
            <v>52.1</v>
          </cell>
          <cell r="E1159">
            <v>1012.57</v>
          </cell>
          <cell r="F1159" t="str">
            <v>m2</v>
          </cell>
          <cell r="G1159">
            <v>560.6</v>
          </cell>
          <cell r="H1159">
            <v>10895.26</v>
          </cell>
        </row>
        <row r="1160">
          <cell r="A1160" t="str">
            <v>12-54-d-01</v>
          </cell>
          <cell r="B1160" t="str">
            <v>Supply and Fixing aluminium bronze/black. Premium 4" sect. Sliding window</v>
          </cell>
          <cell r="C1160" t="str">
            <v>Sft</v>
          </cell>
          <cell r="D1160">
            <v>52.1</v>
          </cell>
          <cell r="E1160">
            <v>686.92</v>
          </cell>
          <cell r="F1160" t="str">
            <v>m2</v>
          </cell>
          <cell r="G1160">
            <v>560.6</v>
          </cell>
          <cell r="H1160">
            <v>7391.27</v>
          </cell>
        </row>
        <row r="1161">
          <cell r="A1161" t="str">
            <v>12-54-d-02</v>
          </cell>
          <cell r="B1161" t="str">
            <v>Supply and Fixing aluminium bronze/black. Premium 4" sect. Hinges window</v>
          </cell>
          <cell r="C1161" t="str">
            <v>Sft</v>
          </cell>
          <cell r="D1161">
            <v>52.1</v>
          </cell>
          <cell r="E1161">
            <v>662.52</v>
          </cell>
          <cell r="F1161" t="str">
            <v>m2</v>
          </cell>
          <cell r="G1161">
            <v>560.6</v>
          </cell>
          <cell r="H1161">
            <v>7128.73</v>
          </cell>
        </row>
        <row r="1162">
          <cell r="A1162" t="str">
            <v>12-54-d-03</v>
          </cell>
          <cell r="B1162" t="str">
            <v>Supply and Fixing aluminium bronze/black. Premium 4" sect. Fixed glazing</v>
          </cell>
          <cell r="C1162" t="str">
            <v>Sft</v>
          </cell>
          <cell r="D1162">
            <v>52.1</v>
          </cell>
          <cell r="E1162">
            <v>577.12</v>
          </cell>
          <cell r="F1162" t="str">
            <v>m2</v>
          </cell>
          <cell r="G1162">
            <v>560.6</v>
          </cell>
          <cell r="H1162">
            <v>6209.82</v>
          </cell>
        </row>
        <row r="1163">
          <cell r="A1163" t="str">
            <v>12-54-d-04</v>
          </cell>
          <cell r="B1163" t="str">
            <v>Supply and Fixing aluminium bronze/black. Premium 4" sect. Fixed arch</v>
          </cell>
          <cell r="C1163" t="str">
            <v>Sft</v>
          </cell>
          <cell r="D1163">
            <v>52.1</v>
          </cell>
          <cell r="E1163">
            <v>601.52</v>
          </cell>
          <cell r="F1163" t="str">
            <v>m2</v>
          </cell>
          <cell r="G1163">
            <v>560.6</v>
          </cell>
          <cell r="H1163">
            <v>6472.36</v>
          </cell>
        </row>
        <row r="1164">
          <cell r="A1164" t="str">
            <v>12-54-d-05</v>
          </cell>
          <cell r="B1164" t="str">
            <v>Supply and Fixing aluminium bronze/black. Premium 4" sect. Sliding door</v>
          </cell>
          <cell r="C1164" t="str">
            <v>Sft</v>
          </cell>
          <cell r="D1164">
            <v>52.1</v>
          </cell>
          <cell r="E1164">
            <v>733.5</v>
          </cell>
          <cell r="F1164" t="str">
            <v>m2</v>
          </cell>
          <cell r="G1164">
            <v>560.6</v>
          </cell>
          <cell r="H1164">
            <v>7892.47</v>
          </cell>
        </row>
        <row r="1165">
          <cell r="A1165" t="str">
            <v>12-54-d-06</v>
          </cell>
          <cell r="B1165" t="str">
            <v>Supply and Fixing aluminium bronze/black. Premium 4" sect. Swing door single action (short handle)</v>
          </cell>
          <cell r="C1165" t="str">
            <v>Sft</v>
          </cell>
          <cell r="D1165">
            <v>52.1</v>
          </cell>
          <cell r="E1165">
            <v>871.97</v>
          </cell>
          <cell r="F1165" t="str">
            <v>m2</v>
          </cell>
          <cell r="G1165">
            <v>560.6</v>
          </cell>
          <cell r="H1165">
            <v>9382.35</v>
          </cell>
        </row>
        <row r="1166">
          <cell r="A1166" t="str">
            <v>12-54-d-07</v>
          </cell>
          <cell r="B1166" t="str">
            <v>Supply and Fixing aluminium bronze/black. Premium 4" sect. Swing door single action (long handle)</v>
          </cell>
          <cell r="C1166" t="str">
            <v>Sft</v>
          </cell>
          <cell r="D1166">
            <v>52.1</v>
          </cell>
          <cell r="E1166">
            <v>1061.3699999999999</v>
          </cell>
          <cell r="F1166" t="str">
            <v>m2</v>
          </cell>
          <cell r="G1166">
            <v>560.6</v>
          </cell>
          <cell r="H1166">
            <v>11420.35</v>
          </cell>
        </row>
        <row r="1167">
          <cell r="A1167" t="str">
            <v>12-54-d-08</v>
          </cell>
          <cell r="B1167" t="str">
            <v>Supply and Fixing aluminium bronze/black. Premium 4" sect. Swing door double action (short handle)</v>
          </cell>
          <cell r="C1167" t="str">
            <v>Sft</v>
          </cell>
          <cell r="D1167">
            <v>52.1</v>
          </cell>
          <cell r="E1167">
            <v>931.74</v>
          </cell>
          <cell r="F1167" t="str">
            <v>m2</v>
          </cell>
          <cell r="G1167">
            <v>560.6</v>
          </cell>
          <cell r="H1167">
            <v>10025.540000000001</v>
          </cell>
        </row>
        <row r="1168">
          <cell r="A1168" t="str">
            <v>12-54-d-09</v>
          </cell>
          <cell r="B1168" t="str">
            <v>Supply and Fixing aluminium bronze/black. Premium 4" sect. Swing door double action (long handle)</v>
          </cell>
          <cell r="C1168" t="str">
            <v>Sft</v>
          </cell>
          <cell r="D1168">
            <v>52.1</v>
          </cell>
          <cell r="E1168">
            <v>1121.1500000000001</v>
          </cell>
          <cell r="F1168" t="str">
            <v>m2</v>
          </cell>
          <cell r="G1168">
            <v>560.6</v>
          </cell>
          <cell r="H1168">
            <v>12063.54</v>
          </cell>
        </row>
        <row r="1169">
          <cell r="A1169" t="str">
            <v>12-54-e-01</v>
          </cell>
          <cell r="B1169" t="str">
            <v>Supply and Fixing aluminium bronze/black. Other items : Fly screen shutter for Deluxe model</v>
          </cell>
          <cell r="C1169" t="str">
            <v>Sft</v>
          </cell>
          <cell r="D1169">
            <v>11.16</v>
          </cell>
          <cell r="E1169">
            <v>267.45</v>
          </cell>
          <cell r="F1169" t="str">
            <v>m2</v>
          </cell>
          <cell r="G1169">
            <v>120.08</v>
          </cell>
          <cell r="H1169">
            <v>2877.76</v>
          </cell>
        </row>
        <row r="1170">
          <cell r="A1170" t="str">
            <v>12-54-e-02</v>
          </cell>
          <cell r="B1170" t="str">
            <v>Supply and Fixing aluminium bronze/black. Other items : Fly screen shutter for Premium model</v>
          </cell>
          <cell r="C1170" t="str">
            <v>Sft</v>
          </cell>
          <cell r="D1170">
            <v>11.16</v>
          </cell>
          <cell r="E1170">
            <v>230.85</v>
          </cell>
          <cell r="F1170" t="str">
            <v>m2</v>
          </cell>
          <cell r="G1170">
            <v>120.08</v>
          </cell>
          <cell r="H1170">
            <v>2483.9499999999998</v>
          </cell>
        </row>
        <row r="1171">
          <cell r="A1171" t="str">
            <v>12-54-e-03</v>
          </cell>
          <cell r="B1171" t="str">
            <v>Supply and Fixing aluminium bronze/black. Other items : Fly screen shutter with separate outer frame</v>
          </cell>
          <cell r="C1171" t="str">
            <v>Sft</v>
          </cell>
          <cell r="D1171">
            <v>11.16</v>
          </cell>
          <cell r="E1171">
            <v>340.65</v>
          </cell>
          <cell r="F1171" t="str">
            <v>m2</v>
          </cell>
          <cell r="G1171">
            <v>120.08</v>
          </cell>
          <cell r="H1171">
            <v>3665.39</v>
          </cell>
        </row>
        <row r="1172">
          <cell r="A1172" t="str">
            <v>12-55-a</v>
          </cell>
          <cell r="B1172" t="str">
            <v>Wall Panelling over 0.5" thick chipboard &amp; wood frame (2"x0.75") 2'x2' grid : Sheesham Ply</v>
          </cell>
          <cell r="C1172" t="e">
            <v>#N/A</v>
          </cell>
          <cell r="D1172" t="e">
            <v>#N/A</v>
          </cell>
          <cell r="E1172" t="e">
            <v>#N/A</v>
          </cell>
          <cell r="F1172" t="str">
            <v>m2</v>
          </cell>
          <cell r="G1172" t="e">
            <v>#N/A</v>
          </cell>
          <cell r="H1172">
            <v>2037.26</v>
          </cell>
        </row>
        <row r="1173">
          <cell r="A1173" t="str">
            <v>12-55-b</v>
          </cell>
          <cell r="B1173" t="str">
            <v>Wall Panelling over 0.5" thick chipboard &amp; wood frame (2"x0.75") 2'x2'grid : Lamination Sheet</v>
          </cell>
          <cell r="C1173" t="e">
            <v>#N/A</v>
          </cell>
          <cell r="D1173" t="e">
            <v>#N/A</v>
          </cell>
          <cell r="E1173" t="e">
            <v>#N/A</v>
          </cell>
          <cell r="F1173" t="str">
            <v>m2</v>
          </cell>
          <cell r="G1173" t="e">
            <v>#N/A</v>
          </cell>
          <cell r="H1173">
            <v>2143.91</v>
          </cell>
        </row>
        <row r="1174">
          <cell r="A1174" t="str">
            <v>12-55-c</v>
          </cell>
          <cell r="B1174" t="str">
            <v>Wall Panelling over 0.5" thick chipboard &amp; wood frame (2"x0.75") 2'x2' grid : Commercial Ply</v>
          </cell>
          <cell r="C1174" t="e">
            <v>#N/A</v>
          </cell>
          <cell r="D1174" t="e">
            <v>#N/A</v>
          </cell>
          <cell r="E1174" t="e">
            <v>#N/A</v>
          </cell>
          <cell r="F1174" t="str">
            <v>m2</v>
          </cell>
          <cell r="G1174" t="e">
            <v>#N/A</v>
          </cell>
          <cell r="H1174">
            <v>1775.2</v>
          </cell>
        </row>
        <row r="1175">
          <cell r="A1175" t="str">
            <v>12-56-a</v>
          </cell>
          <cell r="B1175" t="str">
            <v>Supply and Fixing MS Sheet 16 guage(10x20 feet) box type chowkats including fixing in position with all charges for Hold fast, Hinges and Painting etc</v>
          </cell>
          <cell r="C1175" t="e">
            <v>#N/A</v>
          </cell>
          <cell r="D1175" t="e">
            <v>#N/A</v>
          </cell>
          <cell r="E1175" t="e">
            <v>#N/A</v>
          </cell>
          <cell r="F1175" t="str">
            <v>m</v>
          </cell>
          <cell r="G1175" t="e">
            <v>#N/A</v>
          </cell>
          <cell r="H1175">
            <v>1183.06</v>
          </cell>
        </row>
        <row r="1176">
          <cell r="A1176" t="str">
            <v>12-56-b</v>
          </cell>
          <cell r="B1176" t="str">
            <v>Wood plastic composite door patio door leap delux (laker coated)</v>
          </cell>
          <cell r="C1176" t="e">
            <v>#N/A</v>
          </cell>
          <cell r="D1176" t="e">
            <v>#N/A</v>
          </cell>
          <cell r="E1176" t="e">
            <v>#N/A</v>
          </cell>
          <cell r="F1176" t="str">
            <v>m2</v>
          </cell>
          <cell r="G1176" t="e">
            <v>#N/A</v>
          </cell>
          <cell r="H1176">
            <v>6896.14</v>
          </cell>
        </row>
        <row r="1177">
          <cell r="A1177" t="str">
            <v>12-56-c</v>
          </cell>
          <cell r="B1177" t="str">
            <v>Wood plastic composite door patio door leap premium grade ( UV coated )</v>
          </cell>
          <cell r="C1177" t="e">
            <v>#N/A</v>
          </cell>
          <cell r="D1177" t="e">
            <v>#N/A</v>
          </cell>
          <cell r="E1177" t="e">
            <v>#N/A</v>
          </cell>
          <cell r="F1177" t="str">
            <v>m2</v>
          </cell>
          <cell r="G1177" t="e">
            <v>#N/A</v>
          </cell>
          <cell r="H1177">
            <v>7396.22</v>
          </cell>
        </row>
        <row r="1178">
          <cell r="A1178" t="str">
            <v>12-56-d</v>
          </cell>
          <cell r="B1178" t="str">
            <v>Wood plastic composite door patio door with frame and beading deluxe grade (laker coated)</v>
          </cell>
          <cell r="C1178" t="e">
            <v>#N/A</v>
          </cell>
          <cell r="D1178" t="e">
            <v>#N/A</v>
          </cell>
          <cell r="E1178" t="e">
            <v>#N/A</v>
          </cell>
          <cell r="F1178" t="str">
            <v>m2</v>
          </cell>
          <cell r="G1178" t="e">
            <v>#N/A</v>
          </cell>
          <cell r="H1178">
            <v>10183.040000000001</v>
          </cell>
        </row>
        <row r="1179">
          <cell r="A1179" t="str">
            <v>12-56-e</v>
          </cell>
          <cell r="B1179" t="str">
            <v>Wood plastic composite patio door with frame and beading premium grade(UV coated)</v>
          </cell>
          <cell r="C1179" t="str">
            <v>Sft</v>
          </cell>
          <cell r="D1179">
            <v>66.38</v>
          </cell>
          <cell r="E1179">
            <v>946.38</v>
          </cell>
          <cell r="F1179" t="str">
            <v>m2</v>
          </cell>
          <cell r="G1179">
            <v>714.23</v>
          </cell>
          <cell r="H1179">
            <v>10183.040000000001</v>
          </cell>
        </row>
        <row r="1180">
          <cell r="A1180" t="str">
            <v>12-57-a</v>
          </cell>
          <cell r="B1180" t="str">
            <v>Wood plastic composite door bukhara flush door steppe type</v>
          </cell>
          <cell r="C1180" t="str">
            <v>Sft</v>
          </cell>
          <cell r="D1180">
            <v>66.38</v>
          </cell>
          <cell r="E1180">
            <v>1275.43</v>
          </cell>
          <cell r="F1180" t="str">
            <v>m2</v>
          </cell>
          <cell r="G1180">
            <v>714.23</v>
          </cell>
          <cell r="H1180">
            <v>13723.63</v>
          </cell>
        </row>
        <row r="1181">
          <cell r="A1181" t="str">
            <v>12-57-b</v>
          </cell>
          <cell r="B1181" t="str">
            <v>Wood plastic composite door rock type single side door</v>
          </cell>
          <cell r="C1181" t="str">
            <v>Sft</v>
          </cell>
          <cell r="D1181">
            <v>66.38</v>
          </cell>
          <cell r="E1181">
            <v>1275.43</v>
          </cell>
          <cell r="F1181" t="str">
            <v>m2</v>
          </cell>
          <cell r="G1181">
            <v>714.23</v>
          </cell>
          <cell r="H1181">
            <v>13723.63</v>
          </cell>
        </row>
        <row r="1182">
          <cell r="A1182" t="str">
            <v>12-57-c</v>
          </cell>
          <cell r="B1182" t="str">
            <v>Wood plastic composite door rock type double side door</v>
          </cell>
          <cell r="C1182" t="str">
            <v>Sft</v>
          </cell>
          <cell r="D1182">
            <v>66.38</v>
          </cell>
          <cell r="E1182">
            <v>1275.43</v>
          </cell>
          <cell r="F1182" t="str">
            <v>m2</v>
          </cell>
          <cell r="G1182">
            <v>714.23</v>
          </cell>
          <cell r="H1182">
            <v>13723.63</v>
          </cell>
        </row>
        <row r="1183">
          <cell r="A1183" t="str">
            <v>12-58</v>
          </cell>
          <cell r="B1183" t="str">
            <v>Wood plastic composite door image type single side with frame and beading</v>
          </cell>
          <cell r="C1183" t="str">
            <v>Sft</v>
          </cell>
          <cell r="D1183">
            <v>66.38</v>
          </cell>
          <cell r="E1183">
            <v>1275.43</v>
          </cell>
          <cell r="F1183" t="str">
            <v>m2</v>
          </cell>
          <cell r="G1183">
            <v>714.23</v>
          </cell>
          <cell r="H1183">
            <v>13723.63</v>
          </cell>
        </row>
        <row r="1184">
          <cell r="A1184" t="str">
            <v>12-59</v>
          </cell>
          <cell r="B1184" t="str">
            <v>Wood plastic composite door carving type single side with frame and beading</v>
          </cell>
          <cell r="C1184" t="str">
            <v>Sft</v>
          </cell>
          <cell r="D1184">
            <v>66.38</v>
          </cell>
          <cell r="E1184">
            <v>1275.43</v>
          </cell>
          <cell r="F1184" t="str">
            <v>m2</v>
          </cell>
          <cell r="G1184">
            <v>714.23</v>
          </cell>
          <cell r="H1184">
            <v>13723.63</v>
          </cell>
        </row>
        <row r="1185">
          <cell r="A1185" t="str">
            <v>12-60-a</v>
          </cell>
          <cell r="B1185" t="str">
            <v>Composite windows deluxe grade (laker coated)</v>
          </cell>
          <cell r="C1185" t="str">
            <v>Sft</v>
          </cell>
          <cell r="D1185">
            <v>29.12</v>
          </cell>
          <cell r="E1185">
            <v>777.71</v>
          </cell>
          <cell r="F1185" t="str">
            <v>m2</v>
          </cell>
          <cell r="G1185">
            <v>313.32</v>
          </cell>
          <cell r="H1185">
            <v>8368.2000000000007</v>
          </cell>
        </row>
        <row r="1186">
          <cell r="A1186" t="str">
            <v>12-60-b</v>
          </cell>
          <cell r="B1186" t="str">
            <v>Composite windows premium grade (UV coated)</v>
          </cell>
          <cell r="C1186" t="str">
            <v>Sft</v>
          </cell>
          <cell r="D1186">
            <v>29.02</v>
          </cell>
          <cell r="E1186">
            <v>826.28</v>
          </cell>
          <cell r="F1186" t="str">
            <v>m2</v>
          </cell>
          <cell r="G1186">
            <v>312.20999999999998</v>
          </cell>
          <cell r="H1186">
            <v>8890.7900000000009</v>
          </cell>
        </row>
        <row r="1187">
          <cell r="A1187" t="str">
            <v>12-61-a</v>
          </cell>
          <cell r="B1187" t="str">
            <v>Wood Plastic Fly Screen Delux Grade</v>
          </cell>
          <cell r="C1187" t="str">
            <v>Sft</v>
          </cell>
          <cell r="D1187">
            <v>39.68</v>
          </cell>
          <cell r="E1187">
            <v>418.2</v>
          </cell>
          <cell r="F1187" t="str">
            <v>m2</v>
          </cell>
          <cell r="G1187">
            <v>426.96</v>
          </cell>
          <cell r="H1187">
            <v>4499.83</v>
          </cell>
        </row>
        <row r="1188">
          <cell r="A1188" t="str">
            <v>12-61-b</v>
          </cell>
          <cell r="B1188" t="str">
            <v>Wood Plastic Screen Premium Grade</v>
          </cell>
          <cell r="C1188" t="str">
            <v>Sft</v>
          </cell>
          <cell r="D1188">
            <v>39.68</v>
          </cell>
          <cell r="E1188">
            <v>485.3</v>
          </cell>
          <cell r="F1188" t="str">
            <v>m2</v>
          </cell>
          <cell r="G1188">
            <v>426.96</v>
          </cell>
          <cell r="H1188">
            <v>5221.83</v>
          </cell>
        </row>
        <row r="1189">
          <cell r="A1189" t="str">
            <v>12-61-c</v>
          </cell>
          <cell r="B1189" t="str">
            <v>Wood Plastic Screen Door Frame Only</v>
          </cell>
          <cell r="C1189" t="str">
            <v>Rft</v>
          </cell>
          <cell r="D1189">
            <v>59.52</v>
          </cell>
          <cell r="E1189">
            <v>487</v>
          </cell>
          <cell r="F1189" t="str">
            <v>m</v>
          </cell>
          <cell r="G1189">
            <v>195.28</v>
          </cell>
          <cell r="H1189">
            <v>1597.77</v>
          </cell>
        </row>
        <row r="1190">
          <cell r="A1190" t="str">
            <v>12-61-d</v>
          </cell>
          <cell r="B1190" t="str">
            <v>Wood Plastic Screen Beading Smaller</v>
          </cell>
          <cell r="C1190" t="str">
            <v>Sft</v>
          </cell>
          <cell r="D1190">
            <v>59.52</v>
          </cell>
          <cell r="E1190">
            <v>114.9</v>
          </cell>
          <cell r="F1190" t="str">
            <v>m</v>
          </cell>
          <cell r="G1190">
            <v>195.28</v>
          </cell>
          <cell r="H1190">
            <v>376.97</v>
          </cell>
        </row>
        <row r="1191">
          <cell r="A1191" t="str">
            <v>12-61-e</v>
          </cell>
          <cell r="B1191" t="str">
            <v>Wood Plastic Screen Beading larger</v>
          </cell>
          <cell r="C1191" t="str">
            <v>Sft</v>
          </cell>
          <cell r="D1191">
            <v>59.52</v>
          </cell>
          <cell r="E1191">
            <v>157.6</v>
          </cell>
          <cell r="F1191" t="str">
            <v>m</v>
          </cell>
          <cell r="G1191">
            <v>195.28</v>
          </cell>
          <cell r="H1191">
            <v>517.05999999999995</v>
          </cell>
        </row>
        <row r="1192">
          <cell r="A1192" t="str">
            <v>12-62-a</v>
          </cell>
          <cell r="B1192" t="str">
            <v>Kitchen Floor Cabinet as per MES Design/Specification..</v>
          </cell>
          <cell r="C1192" t="str">
            <v>Sft</v>
          </cell>
          <cell r="D1192">
            <v>201.5</v>
          </cell>
          <cell r="E1192">
            <v>1097.18</v>
          </cell>
          <cell r="F1192" t="str">
            <v>m2</v>
          </cell>
          <cell r="G1192">
            <v>2168.14</v>
          </cell>
          <cell r="H1192">
            <v>11805.68</v>
          </cell>
        </row>
        <row r="1193">
          <cell r="A1193" t="str">
            <v>12-62-b</v>
          </cell>
          <cell r="B1193" t="str">
            <v>Kitchen Wall Cabinet as per MES Design/Specification.</v>
          </cell>
          <cell r="C1193" t="str">
            <v>Sft</v>
          </cell>
          <cell r="D1193">
            <v>161.19999999999999</v>
          </cell>
          <cell r="E1193">
            <v>779.82</v>
          </cell>
          <cell r="F1193" t="str">
            <v>m2</v>
          </cell>
          <cell r="G1193">
            <v>1734.51</v>
          </cell>
          <cell r="H1193">
            <v>8390.86</v>
          </cell>
        </row>
        <row r="1194">
          <cell r="A1194" t="str">
            <v>12-62-c</v>
          </cell>
          <cell r="B1194" t="str">
            <v>Providing and Fixing Sink Cabinet as per MES Design/Specification.</v>
          </cell>
          <cell r="C1194" t="str">
            <v>Each</v>
          </cell>
          <cell r="D1194">
            <v>2418</v>
          </cell>
          <cell r="E1194">
            <v>10340.049999999999</v>
          </cell>
          <cell r="F1194" t="str">
            <v>Each</v>
          </cell>
          <cell r="G1194">
            <v>2418</v>
          </cell>
          <cell r="H1194">
            <v>10340.049999999999</v>
          </cell>
        </row>
        <row r="1195">
          <cell r="A1195" t="str">
            <v>12-63</v>
          </cell>
          <cell r="B1195" t="str">
            <v>Supply and fixing UPVC Flush doors with 60mm wide frame 2-2.5mm wall thickness inclusive of all accessories and galvanized iron support in any available Plain colour</v>
          </cell>
          <cell r="C1195" t="str">
            <v>Sft</v>
          </cell>
          <cell r="D1195">
            <v>150.78</v>
          </cell>
          <cell r="E1195">
            <v>1189</v>
          </cell>
          <cell r="F1195" t="str">
            <v>m2</v>
          </cell>
          <cell r="G1195">
            <v>1622.44</v>
          </cell>
          <cell r="H1195">
            <v>12793.64</v>
          </cell>
        </row>
        <row r="1196">
          <cell r="A1196" t="str">
            <v>12-64</v>
          </cell>
          <cell r="B1196" t="str">
            <v>Supply and fixing UPVC Fancy doors with 60mm wide frame 2-2.5mm wall thickness inclusive of all accessories and galvanized iron support in any available Plain colour</v>
          </cell>
          <cell r="C1196" t="str">
            <v>Sft</v>
          </cell>
          <cell r="D1196">
            <v>180.54</v>
          </cell>
          <cell r="E1196">
            <v>1341</v>
          </cell>
          <cell r="F1196" t="str">
            <v>m2</v>
          </cell>
          <cell r="G1196">
            <v>1942.65</v>
          </cell>
          <cell r="H1196">
            <v>14429.16</v>
          </cell>
        </row>
        <row r="1197">
          <cell r="A1197" t="str">
            <v>12-65</v>
          </cell>
          <cell r="B1197" t="str">
            <v>Supply and fixing UPVC Fancy doors with 60mm wide frame 2-2.5mm wall thickness inclusive of all accessories and galvanized iron support in Wood texture.</v>
          </cell>
          <cell r="C1197" t="str">
            <v>Sft</v>
          </cell>
          <cell r="D1197">
            <v>180.54</v>
          </cell>
          <cell r="E1197">
            <v>1951</v>
          </cell>
          <cell r="F1197" t="str">
            <v>m2</v>
          </cell>
          <cell r="G1197">
            <v>1942.65</v>
          </cell>
          <cell r="H1197">
            <v>20992.76</v>
          </cell>
        </row>
        <row r="1198">
          <cell r="A1198" t="str">
            <v>12-66</v>
          </cell>
          <cell r="B1198" t="str">
            <v>Supply and fixing UPVC Partially glazed doors with 60mm wide frame 2-2.5mm wall thickness inclusive of all accessories and galvanized iron support in any available Plain colour</v>
          </cell>
          <cell r="C1198" t="str">
            <v>Sft</v>
          </cell>
          <cell r="D1198">
            <v>176.58</v>
          </cell>
          <cell r="E1198">
            <v>1483.4</v>
          </cell>
          <cell r="F1198" t="str">
            <v>m2</v>
          </cell>
          <cell r="G1198">
            <v>1899.96</v>
          </cell>
          <cell r="H1198">
            <v>15961.38</v>
          </cell>
        </row>
        <row r="1199">
          <cell r="A1199" t="str">
            <v>12-67</v>
          </cell>
          <cell r="B1199" t="str">
            <v>Supply and fixing UPVC Full glazed doors with 60mm wide frame 2-2.5mm wall thickness inclusive of all accessories and galvanized iron support in any available Plain colour</v>
          </cell>
          <cell r="C1199" t="str">
            <v>Sft</v>
          </cell>
          <cell r="D1199">
            <v>176.58</v>
          </cell>
          <cell r="E1199">
            <v>1556.6</v>
          </cell>
          <cell r="F1199" t="str">
            <v>m2</v>
          </cell>
          <cell r="G1199">
            <v>1899.96</v>
          </cell>
          <cell r="H1199">
            <v>16749.02</v>
          </cell>
        </row>
        <row r="1200">
          <cell r="A1200" t="str">
            <v>12-68</v>
          </cell>
          <cell r="B1200" t="str">
            <v>Supply and fixing UPVC full glazed sliding windows with 80mm wide frame 2-2.2mm wall thicknesses inclusive of all accessories and galvanized iron support in any available plain colour I/c fly screen shutter without glass pan.</v>
          </cell>
          <cell r="C1200" t="str">
            <v>Sft</v>
          </cell>
          <cell r="D1200">
            <v>105.15</v>
          </cell>
          <cell r="E1200">
            <v>960</v>
          </cell>
          <cell r="F1200" t="str">
            <v>m2</v>
          </cell>
          <cell r="G1200">
            <v>1131.44</v>
          </cell>
          <cell r="H1200">
            <v>10329.6</v>
          </cell>
        </row>
        <row r="1201">
          <cell r="A1201" t="str">
            <v>12-69</v>
          </cell>
          <cell r="B1201" t="str">
            <v>Supply and fixing UPVC full glazed sliding windows with 80mm wide frame 2-2.2mm wall thicknesses inclusive of all accessories and galvanized iron support in any available plain colour without fly screen shutter and without glazing.</v>
          </cell>
          <cell r="C1201" t="str">
            <v>Sft</v>
          </cell>
          <cell r="D1201">
            <v>105.15</v>
          </cell>
          <cell r="E1201">
            <v>838</v>
          </cell>
          <cell r="F1201" t="str">
            <v>m2</v>
          </cell>
          <cell r="G1201">
            <v>1131.44</v>
          </cell>
          <cell r="H1201">
            <v>9016.8799999999992</v>
          </cell>
        </row>
        <row r="1202">
          <cell r="A1202" t="str">
            <v>12-70</v>
          </cell>
          <cell r="B1202" t="str">
            <v>Supply and fixing UPVC full glazed openable windows with 60mm wide frame 2-2.2mm wall thicknesses inclusive of all accessories and galvanized iron support in any available plain colour without glass pans.</v>
          </cell>
          <cell r="C1202" t="str">
            <v>Sft</v>
          </cell>
          <cell r="D1202">
            <v>136.9</v>
          </cell>
          <cell r="E1202">
            <v>1114</v>
          </cell>
          <cell r="F1202" t="str">
            <v>m2</v>
          </cell>
          <cell r="G1202">
            <v>1473</v>
          </cell>
          <cell r="H1202">
            <v>11986.64</v>
          </cell>
        </row>
        <row r="1203">
          <cell r="A1203" t="str">
            <v>12-71</v>
          </cell>
          <cell r="B1203" t="str">
            <v>Supply and fixing UPVC full glazed Fixed windows with 80mm wide frame 2-2.2mm wall thicknesses inclusive of all accessories and galvanized iron support in any available plain colour without glass pans.</v>
          </cell>
          <cell r="C1203" t="str">
            <v>Sft</v>
          </cell>
          <cell r="D1203">
            <v>85.31</v>
          </cell>
          <cell r="E1203">
            <v>866.8</v>
          </cell>
          <cell r="F1203" t="str">
            <v>m2</v>
          </cell>
          <cell r="G1203">
            <v>917.96</v>
          </cell>
          <cell r="H1203">
            <v>9326.77</v>
          </cell>
        </row>
        <row r="1204">
          <cell r="A1204" t="str">
            <v>12-72</v>
          </cell>
          <cell r="B1204" t="str">
            <v>Supply and fixing UPVC full glazed sliding windows with 80mm wide frame 2-2.2mm wall thicknesses inclusive of all accessories and galvanized iron support in wooden texture I/c fly screen shutter without glass pan.</v>
          </cell>
          <cell r="C1204" t="str">
            <v>Sft</v>
          </cell>
          <cell r="D1204">
            <v>107.14</v>
          </cell>
          <cell r="E1204">
            <v>1633</v>
          </cell>
          <cell r="F1204" t="str">
            <v>m2</v>
          </cell>
          <cell r="G1204">
            <v>1152.78</v>
          </cell>
          <cell r="H1204">
            <v>17571.080000000002</v>
          </cell>
        </row>
        <row r="1205">
          <cell r="A1205" t="str">
            <v>12-73</v>
          </cell>
          <cell r="B1205" t="str">
            <v>Supply and fixing UPVC full glazed sliding windows with 80mm wide frame 2-2.2mm wall thicknesses inclusive of all accessories and galvanized iron support in wooden texture without fly screen shutter without glazing</v>
          </cell>
          <cell r="C1205" t="str">
            <v>Sft</v>
          </cell>
          <cell r="D1205">
            <v>107.14</v>
          </cell>
          <cell r="E1205">
            <v>1511</v>
          </cell>
          <cell r="F1205" t="str">
            <v>m2</v>
          </cell>
          <cell r="G1205">
            <v>1152.78</v>
          </cell>
          <cell r="H1205">
            <v>16258.36</v>
          </cell>
        </row>
        <row r="1206">
          <cell r="A1206" t="str">
            <v>12-74</v>
          </cell>
          <cell r="B1206" t="str">
            <v>Supply and fixing UPVC full glazed openable windows with 60mm wide frame 2-2.2mm wall thicknesses inclusive of all accessories and galvanized iron support in wooden texture without glass panes</v>
          </cell>
          <cell r="C1206" t="str">
            <v>Sft</v>
          </cell>
          <cell r="D1206">
            <v>136.9</v>
          </cell>
          <cell r="E1206">
            <v>1785</v>
          </cell>
          <cell r="F1206" t="str">
            <v>m2</v>
          </cell>
          <cell r="G1206">
            <v>1473</v>
          </cell>
          <cell r="H1206">
            <v>19206.599999999999</v>
          </cell>
        </row>
        <row r="1207">
          <cell r="A1207" t="str">
            <v>12-75</v>
          </cell>
          <cell r="B1207" t="str">
            <v>Supply and fixing UPVC full glazed fixed windows with 80mm wide frame 2-2.2mm wall thicknesses inclusive of all accessories and galvanized iron support in wooden texture without glass panes</v>
          </cell>
          <cell r="C1207" t="str">
            <v>Sft</v>
          </cell>
          <cell r="D1207">
            <v>85.31</v>
          </cell>
          <cell r="E1207">
            <v>1537.8</v>
          </cell>
          <cell r="F1207" t="str">
            <v>m2</v>
          </cell>
          <cell r="G1207">
            <v>917.96</v>
          </cell>
          <cell r="H1207">
            <v>16546.73</v>
          </cell>
        </row>
        <row r="1208">
          <cell r="A1208" t="str">
            <v>12-76</v>
          </cell>
          <cell r="B1208" t="str">
            <v>Supply and fixing UPVC full glazed fixed lowvers windows with 80mm wide frame 2-2.2mm wall thicknesses inclusive of all accessories and galvanized iron support in any available plain colours without glass panes</v>
          </cell>
          <cell r="C1208" t="str">
            <v>Sft</v>
          </cell>
          <cell r="D1208">
            <v>183.52</v>
          </cell>
          <cell r="E1208">
            <v>1636.8</v>
          </cell>
          <cell r="F1208" t="str">
            <v>m2</v>
          </cell>
          <cell r="G1208">
            <v>1974.68</v>
          </cell>
          <cell r="H1208">
            <v>17611.97</v>
          </cell>
        </row>
        <row r="1209">
          <cell r="A1209" t="str">
            <v>13-01</v>
          </cell>
          <cell r="B1209" t="str">
            <v>Cleaning painted woodwork with oil &amp; water</v>
          </cell>
          <cell r="C1209" t="str">
            <v>100 Sft</v>
          </cell>
          <cell r="D1209">
            <v>148.80000000000001</v>
          </cell>
          <cell r="E1209">
            <v>223.2</v>
          </cell>
          <cell r="F1209" t="str">
            <v>m2</v>
          </cell>
          <cell r="G1209">
            <v>16.010000000000002</v>
          </cell>
          <cell r="H1209">
            <v>24.02</v>
          </cell>
        </row>
        <row r="1210">
          <cell r="A1210" t="str">
            <v>13-02</v>
          </cell>
          <cell r="B1210" t="str">
            <v>Oiling woodwork with boiled linseed oil</v>
          </cell>
          <cell r="C1210" t="str">
            <v>100 Sft</v>
          </cell>
          <cell r="D1210">
            <v>148.80000000000001</v>
          </cell>
          <cell r="E1210">
            <v>241.5</v>
          </cell>
          <cell r="F1210" t="str">
            <v>m2</v>
          </cell>
          <cell r="G1210">
            <v>16.010000000000002</v>
          </cell>
          <cell r="H1210">
            <v>25.99</v>
          </cell>
        </row>
        <row r="1211">
          <cell r="A1211" t="str">
            <v>13-03</v>
          </cell>
          <cell r="B1211" t="str">
            <v>Brushing &amp; scraping blisters of old paints from woodwork</v>
          </cell>
          <cell r="C1211" t="str">
            <v>100 Sft</v>
          </cell>
          <cell r="D1211">
            <v>310</v>
          </cell>
          <cell r="E1211">
            <v>312.5</v>
          </cell>
          <cell r="F1211" t="str">
            <v>m2</v>
          </cell>
          <cell r="G1211">
            <v>33.36</v>
          </cell>
          <cell r="H1211">
            <v>33.630000000000003</v>
          </cell>
        </row>
        <row r="1212">
          <cell r="A1212" t="str">
            <v>13-04</v>
          </cell>
          <cell r="B1212" t="str">
            <v>Scraping, brushing and removing old paint, from metal surface</v>
          </cell>
          <cell r="C1212" t="str">
            <v>100 Sft</v>
          </cell>
          <cell r="D1212">
            <v>1240</v>
          </cell>
          <cell r="E1212">
            <v>1250</v>
          </cell>
          <cell r="F1212" t="str">
            <v>m2</v>
          </cell>
          <cell r="G1212">
            <v>133.41999999999999</v>
          </cell>
          <cell r="H1212">
            <v>134.5</v>
          </cell>
        </row>
        <row r="1213">
          <cell r="A1213" t="str">
            <v>13-05-a-01</v>
          </cell>
          <cell r="B1213" t="str">
            <v>Painting old corrugated surfaces, pent roofing etc. with oil paint : First coat</v>
          </cell>
          <cell r="C1213" t="str">
            <v>100 Sft</v>
          </cell>
          <cell r="D1213">
            <v>613.79999999999995</v>
          </cell>
          <cell r="E1213">
            <v>1217.1600000000001</v>
          </cell>
          <cell r="F1213" t="str">
            <v>m2</v>
          </cell>
          <cell r="G1213">
            <v>66.040000000000006</v>
          </cell>
          <cell r="H1213">
            <v>130.97</v>
          </cell>
        </row>
        <row r="1214">
          <cell r="A1214" t="str">
            <v>13-05-a-02</v>
          </cell>
          <cell r="B1214" t="str">
            <v>Painting old corrugated surfaces, pent roofing etc. with oil paint : Each subsequent coat</v>
          </cell>
          <cell r="C1214" t="str">
            <v>100 Sft</v>
          </cell>
          <cell r="D1214">
            <v>465</v>
          </cell>
          <cell r="E1214">
            <v>934.3</v>
          </cell>
          <cell r="F1214" t="str">
            <v>m2</v>
          </cell>
          <cell r="G1214">
            <v>50.03</v>
          </cell>
          <cell r="H1214">
            <v>100.53</v>
          </cell>
        </row>
        <row r="1215">
          <cell r="A1215" t="str">
            <v>13-05-b-01</v>
          </cell>
          <cell r="B1215" t="str">
            <v>Painting old surfaces : Sashes, fanlights, doors or windows : First coat</v>
          </cell>
          <cell r="C1215" t="str">
            <v>100 Sft</v>
          </cell>
          <cell r="D1215">
            <v>372</v>
          </cell>
          <cell r="E1215">
            <v>701.66</v>
          </cell>
          <cell r="F1215" t="str">
            <v>m2</v>
          </cell>
          <cell r="G1215">
            <v>40.03</v>
          </cell>
          <cell r="H1215">
            <v>75.5</v>
          </cell>
        </row>
        <row r="1216">
          <cell r="A1216" t="str">
            <v>13-05-b-02</v>
          </cell>
          <cell r="B1216" t="str">
            <v>Painting old surfaces : Sashes, fanlights, doors or windows : Each subsequent coat</v>
          </cell>
          <cell r="C1216" t="str">
            <v>100 Sft</v>
          </cell>
          <cell r="D1216">
            <v>316.2</v>
          </cell>
          <cell r="E1216">
            <v>578.98</v>
          </cell>
          <cell r="F1216" t="str">
            <v>m2</v>
          </cell>
          <cell r="G1216">
            <v>34.020000000000003</v>
          </cell>
          <cell r="H1216">
            <v>62.3</v>
          </cell>
        </row>
        <row r="1217">
          <cell r="A1217" t="str">
            <v>13-05-c-01</v>
          </cell>
          <cell r="B1217" t="str">
            <v>Painting old surfaces : Doors / windows any type First coat</v>
          </cell>
          <cell r="C1217" t="str">
            <v>100 Sft</v>
          </cell>
          <cell r="D1217">
            <v>613.79999999999995</v>
          </cell>
          <cell r="E1217">
            <v>1217.1600000000001</v>
          </cell>
          <cell r="F1217" t="str">
            <v>m2</v>
          </cell>
          <cell r="G1217">
            <v>66.040000000000006</v>
          </cell>
          <cell r="H1217">
            <v>130.97</v>
          </cell>
        </row>
        <row r="1218">
          <cell r="A1218" t="str">
            <v>13-05-c-02</v>
          </cell>
          <cell r="B1218" t="str">
            <v>Painting old surfaces : Doors / windows any type Each subsequent coat</v>
          </cell>
          <cell r="C1218" t="str">
            <v>100 Sft</v>
          </cell>
          <cell r="D1218">
            <v>465</v>
          </cell>
          <cell r="E1218">
            <v>934.3</v>
          </cell>
          <cell r="F1218" t="str">
            <v>m2</v>
          </cell>
          <cell r="G1218">
            <v>50.03</v>
          </cell>
          <cell r="H1218">
            <v>100.53</v>
          </cell>
        </row>
        <row r="1219">
          <cell r="A1219" t="str">
            <v>13-05-d-01</v>
          </cell>
          <cell r="B1219" t="str">
            <v>Painting old surfaces : Guard bars, gratings, railing &amp; similar open work : First coat</v>
          </cell>
          <cell r="C1219" t="str">
            <v>100 Sft</v>
          </cell>
          <cell r="D1219">
            <v>372</v>
          </cell>
          <cell r="E1219">
            <v>701.66</v>
          </cell>
          <cell r="F1219" t="str">
            <v>m2</v>
          </cell>
          <cell r="G1219">
            <v>40.03</v>
          </cell>
          <cell r="H1219">
            <v>75.5</v>
          </cell>
        </row>
        <row r="1220">
          <cell r="A1220" t="str">
            <v>13-05-d-02</v>
          </cell>
          <cell r="B1220" t="str">
            <v>Painting old surfaces : Guard bars, gratings, railing &amp; similar work : Each subsequent coat</v>
          </cell>
          <cell r="C1220" t="str">
            <v>100 Sft</v>
          </cell>
          <cell r="D1220">
            <v>316.2</v>
          </cell>
          <cell r="E1220">
            <v>578.98</v>
          </cell>
          <cell r="F1220" t="str">
            <v>m2</v>
          </cell>
          <cell r="G1220">
            <v>34.020000000000003</v>
          </cell>
          <cell r="H1220">
            <v>62.3</v>
          </cell>
        </row>
        <row r="1221">
          <cell r="A1221" t="str">
            <v>13-05-e-01</v>
          </cell>
          <cell r="B1221" t="str">
            <v>Painting old surfaces : Fillets, framing, skirting pipes, etc. less than 6" girth : First coat</v>
          </cell>
          <cell r="C1221" t="str">
            <v>100 Rft</v>
          </cell>
          <cell r="D1221">
            <v>316.2</v>
          </cell>
          <cell r="E1221">
            <v>619.04999999999995</v>
          </cell>
          <cell r="F1221" t="str">
            <v>m</v>
          </cell>
          <cell r="G1221">
            <v>10.37</v>
          </cell>
          <cell r="H1221">
            <v>20.309999999999999</v>
          </cell>
        </row>
        <row r="1222">
          <cell r="A1222" t="str">
            <v>13-05-e-02</v>
          </cell>
          <cell r="B1222" t="str">
            <v>Painting old surfaces : Fillets, framing, skirting pipes, etc. less than 6" girth : Each subseq. coat</v>
          </cell>
          <cell r="C1222" t="str">
            <v>100 Rft</v>
          </cell>
          <cell r="D1222">
            <v>223.2</v>
          </cell>
          <cell r="E1222">
            <v>458.87</v>
          </cell>
          <cell r="F1222" t="str">
            <v>m</v>
          </cell>
          <cell r="G1222">
            <v>7.32</v>
          </cell>
          <cell r="H1222">
            <v>15.05</v>
          </cell>
        </row>
        <row r="1223">
          <cell r="A1223" t="str">
            <v>13-05-f-01</v>
          </cell>
          <cell r="B1223" t="str">
            <v>Painting old surfaces : Small detached articles Not exceeding 1 sft : First coat</v>
          </cell>
          <cell r="C1223" t="str">
            <v>100 No.</v>
          </cell>
          <cell r="D1223">
            <v>1395</v>
          </cell>
          <cell r="E1223">
            <v>2548.17</v>
          </cell>
          <cell r="F1223" t="str">
            <v>100 No.</v>
          </cell>
          <cell r="G1223">
            <v>1395</v>
          </cell>
          <cell r="H1223">
            <v>2548.17</v>
          </cell>
        </row>
        <row r="1224">
          <cell r="A1224" t="str">
            <v>13-05-f-02</v>
          </cell>
          <cell r="B1224" t="str">
            <v>Painting old surfaces : Small detached articles Not exceeding 1 sft : Each subsequent coat</v>
          </cell>
          <cell r="C1224" t="str">
            <v>100 No.</v>
          </cell>
          <cell r="D1224">
            <v>1085</v>
          </cell>
          <cell r="E1224">
            <v>1825.02</v>
          </cell>
          <cell r="F1224" t="str">
            <v>100 No.</v>
          </cell>
          <cell r="G1224">
            <v>1085</v>
          </cell>
          <cell r="H1224">
            <v>1825.02</v>
          </cell>
        </row>
        <row r="1225">
          <cell r="A1225" t="str">
            <v>13-05-g-01</v>
          </cell>
          <cell r="B1225" t="str">
            <v>Painting old surfaces : Small detached articles 1sft-3sft area : First coat</v>
          </cell>
          <cell r="C1225" t="str">
            <v>100 No.</v>
          </cell>
          <cell r="D1225">
            <v>2790</v>
          </cell>
          <cell r="E1225">
            <v>5013.99</v>
          </cell>
          <cell r="F1225" t="str">
            <v>100 No.</v>
          </cell>
          <cell r="G1225">
            <v>2790</v>
          </cell>
          <cell r="H1225">
            <v>5013.99</v>
          </cell>
        </row>
        <row r="1226">
          <cell r="A1226" t="str">
            <v>13-05-g-02</v>
          </cell>
          <cell r="B1226" t="str">
            <v>Painting old surfaces : Small detached articles 1sft-3sft area : Each subsequent coat</v>
          </cell>
          <cell r="C1226" t="str">
            <v>100 No.</v>
          </cell>
          <cell r="D1226">
            <v>1550</v>
          </cell>
          <cell r="E1226">
            <v>2858.14</v>
          </cell>
          <cell r="F1226" t="str">
            <v>100 No.</v>
          </cell>
          <cell r="G1226">
            <v>1550</v>
          </cell>
          <cell r="H1226">
            <v>2858.14</v>
          </cell>
        </row>
        <row r="1227">
          <cell r="A1227" t="str">
            <v>13-06-a-01</v>
          </cell>
          <cell r="B1227" t="str">
            <v>Prepare &amp; Paint new corrugated surface, pent roofing etc : Priming coat</v>
          </cell>
          <cell r="C1227" t="str">
            <v>100 Sft</v>
          </cell>
          <cell r="D1227">
            <v>694.4</v>
          </cell>
          <cell r="E1227">
            <v>1570.17</v>
          </cell>
          <cell r="F1227" t="str">
            <v>m2</v>
          </cell>
          <cell r="G1227">
            <v>74.72</v>
          </cell>
          <cell r="H1227">
            <v>168.95</v>
          </cell>
        </row>
        <row r="1228">
          <cell r="A1228" t="str">
            <v>13-06-a-02</v>
          </cell>
          <cell r="B1228" t="str">
            <v>Prepare &amp; Paint new corrugated surface, pent roofing etc : Each subsequent coat of paint</v>
          </cell>
          <cell r="C1228" t="str">
            <v>100 Sft</v>
          </cell>
          <cell r="D1228">
            <v>359.6</v>
          </cell>
          <cell r="E1228">
            <v>1099.81</v>
          </cell>
          <cell r="F1228" t="str">
            <v>m2</v>
          </cell>
          <cell r="G1228">
            <v>38.69</v>
          </cell>
          <cell r="H1228">
            <v>118.34</v>
          </cell>
        </row>
        <row r="1229">
          <cell r="A1229" t="str">
            <v>13-06-b-01</v>
          </cell>
          <cell r="B1229" t="str">
            <v>Prepare &amp; Paint new surface, sashes, doors &amp; windows etc : Priming coat</v>
          </cell>
          <cell r="C1229" t="str">
            <v>100 Sft</v>
          </cell>
          <cell r="D1229">
            <v>415.4</v>
          </cell>
          <cell r="E1229">
            <v>950.73</v>
          </cell>
          <cell r="F1229" t="str">
            <v>m2</v>
          </cell>
          <cell r="G1229">
            <v>44.7</v>
          </cell>
          <cell r="H1229">
            <v>102.3</v>
          </cell>
        </row>
        <row r="1230">
          <cell r="A1230" t="str">
            <v>13-06-b-02</v>
          </cell>
          <cell r="B1230" t="str">
            <v>Prepare &amp; Paint new surface, sashes, doors &amp; windows etc : Each subsequent coat of paint</v>
          </cell>
          <cell r="C1230" t="str">
            <v>100 Sft</v>
          </cell>
          <cell r="D1230">
            <v>223.2</v>
          </cell>
          <cell r="E1230">
            <v>660.36</v>
          </cell>
          <cell r="F1230" t="str">
            <v>m2</v>
          </cell>
          <cell r="G1230">
            <v>24.02</v>
          </cell>
          <cell r="H1230">
            <v>71.05</v>
          </cell>
        </row>
        <row r="1231">
          <cell r="A1231" t="str">
            <v>13-06-c-01</v>
          </cell>
          <cell r="B1231" t="str">
            <v>Prepare &amp; Paint new surface, doors &amp; windows Priming coat.</v>
          </cell>
          <cell r="C1231" t="str">
            <v>100 Sft</v>
          </cell>
          <cell r="D1231">
            <v>694.4</v>
          </cell>
          <cell r="E1231">
            <v>1570.17</v>
          </cell>
          <cell r="F1231" t="str">
            <v>m2</v>
          </cell>
          <cell r="G1231">
            <v>74.72</v>
          </cell>
          <cell r="H1231">
            <v>168.95</v>
          </cell>
        </row>
        <row r="1232">
          <cell r="A1232" t="str">
            <v>13-06-c-02</v>
          </cell>
          <cell r="B1232" t="str">
            <v>Prepare &amp; Paint new surface, doors &amp; windows Each subsequent coat of paint</v>
          </cell>
          <cell r="C1232" t="str">
            <v>100 Sft</v>
          </cell>
          <cell r="D1232">
            <v>359.6</v>
          </cell>
          <cell r="E1232">
            <v>1099.81</v>
          </cell>
          <cell r="F1232" t="str">
            <v>m2</v>
          </cell>
          <cell r="G1232">
            <v>38.69</v>
          </cell>
          <cell r="H1232">
            <v>118.34</v>
          </cell>
        </row>
        <row r="1233">
          <cell r="A1233" t="str">
            <v>13-06-d-01</v>
          </cell>
          <cell r="B1233" t="str">
            <v>Prepare &amp; Paint new surfaces of guard bars, railing &amp; similar open work : Priming coat</v>
          </cell>
          <cell r="C1233" t="str">
            <v>100 Sft</v>
          </cell>
          <cell r="D1233">
            <v>415.4</v>
          </cell>
          <cell r="E1233">
            <v>917.79</v>
          </cell>
          <cell r="F1233" t="str">
            <v>m2</v>
          </cell>
          <cell r="G1233">
            <v>44.7</v>
          </cell>
          <cell r="H1233">
            <v>98.75</v>
          </cell>
        </row>
        <row r="1234">
          <cell r="A1234" t="str">
            <v>13-06-d-02</v>
          </cell>
          <cell r="B1234" t="str">
            <v>Prepare &amp; Paint new surfaces of guard bars, railing &amp; similar work : Each subsequent coat</v>
          </cell>
          <cell r="C1234" t="str">
            <v>100 Sft</v>
          </cell>
          <cell r="D1234">
            <v>223.2</v>
          </cell>
          <cell r="E1234">
            <v>627.41999999999996</v>
          </cell>
          <cell r="F1234" t="str">
            <v>m2</v>
          </cell>
          <cell r="G1234">
            <v>24.02</v>
          </cell>
          <cell r="H1234">
            <v>67.510000000000005</v>
          </cell>
        </row>
        <row r="1235">
          <cell r="A1235" t="str">
            <v>13-06-e-01</v>
          </cell>
          <cell r="B1235" t="str">
            <v>Prepare &amp; Paint new surface of fillets, framing, skirtings etc : Priming coat</v>
          </cell>
          <cell r="C1235" t="str">
            <v>100 Rft</v>
          </cell>
          <cell r="D1235">
            <v>316.2</v>
          </cell>
          <cell r="E1235">
            <v>725.56</v>
          </cell>
          <cell r="F1235" t="str">
            <v>m</v>
          </cell>
          <cell r="G1235">
            <v>10.37</v>
          </cell>
          <cell r="H1235">
            <v>23.8</v>
          </cell>
        </row>
        <row r="1236">
          <cell r="A1236" t="str">
            <v>13-06-e-02</v>
          </cell>
          <cell r="B1236" t="str">
            <v>Prepare &amp; Paint new surface of fillets, framing, skirtings etc : Each subsequent coat of paint</v>
          </cell>
          <cell r="C1236" t="str">
            <v>100 Rft</v>
          </cell>
          <cell r="D1236">
            <v>148.80000000000001</v>
          </cell>
          <cell r="E1236">
            <v>478.3</v>
          </cell>
          <cell r="F1236" t="str">
            <v>m</v>
          </cell>
          <cell r="G1236">
            <v>4.88</v>
          </cell>
          <cell r="H1236">
            <v>15.69</v>
          </cell>
        </row>
        <row r="1237">
          <cell r="A1237" t="str">
            <v>13-06-f-01</v>
          </cell>
          <cell r="B1237" t="str">
            <v>Prepare &amp; Paint new surface of small detached articles upto 1 sft : Priming coat</v>
          </cell>
          <cell r="C1237" t="str">
            <v>100 No.</v>
          </cell>
          <cell r="D1237">
            <v>1395</v>
          </cell>
          <cell r="E1237">
            <v>3119.13</v>
          </cell>
          <cell r="F1237" t="str">
            <v>100 No.</v>
          </cell>
          <cell r="G1237">
            <v>1395</v>
          </cell>
          <cell r="H1237">
            <v>3119.13</v>
          </cell>
        </row>
        <row r="1238">
          <cell r="A1238" t="str">
            <v>13-06-f-02</v>
          </cell>
          <cell r="B1238" t="str">
            <v>Prepare &amp; Paint new surface of small detached articles upto 1 sft : Each subsequent coat</v>
          </cell>
          <cell r="C1238" t="str">
            <v>100 No.</v>
          </cell>
          <cell r="D1238">
            <v>700.6</v>
          </cell>
          <cell r="E1238">
            <v>2086.9899999999998</v>
          </cell>
          <cell r="F1238" t="str">
            <v>100 No.</v>
          </cell>
          <cell r="G1238">
            <v>700.6</v>
          </cell>
          <cell r="H1238">
            <v>2086.9899999999998</v>
          </cell>
        </row>
        <row r="1239">
          <cell r="A1239" t="str">
            <v>13-06-g-01</v>
          </cell>
          <cell r="B1239" t="str">
            <v>Prepare &amp; paint surf. of small detached articles 1sft - 3sft area : Priming coat</v>
          </cell>
          <cell r="C1239" t="str">
            <v>100 No.</v>
          </cell>
          <cell r="D1239">
            <v>2790</v>
          </cell>
          <cell r="E1239">
            <v>6128.46</v>
          </cell>
          <cell r="F1239" t="str">
            <v>100 No.</v>
          </cell>
          <cell r="G1239">
            <v>2790</v>
          </cell>
          <cell r="H1239">
            <v>6128.46</v>
          </cell>
        </row>
        <row r="1240">
          <cell r="A1240" t="str">
            <v>13-06-g-02</v>
          </cell>
          <cell r="B1240" t="str">
            <v>Prepare &amp; paint surf. of small detached articles 1sft - 3sft area : Subsequent coat of paint</v>
          </cell>
          <cell r="C1240" t="str">
            <v>100 No.</v>
          </cell>
          <cell r="D1240">
            <v>1240</v>
          </cell>
          <cell r="E1240">
            <v>3720.5</v>
          </cell>
          <cell r="F1240" t="str">
            <v>100 No.</v>
          </cell>
          <cell r="G1240">
            <v>1240</v>
          </cell>
          <cell r="H1240">
            <v>3720.5</v>
          </cell>
        </row>
        <row r="1241">
          <cell r="A1241" t="str">
            <v>13-06-h</v>
          </cell>
          <cell r="B1241" t="str">
            <v>Extra for knotting &amp; stopping to prime coat on new surface of wood</v>
          </cell>
          <cell r="C1241" t="str">
            <v>100 Sft</v>
          </cell>
          <cell r="D1241">
            <v>74.400000000000006</v>
          </cell>
          <cell r="E1241">
            <v>234.21</v>
          </cell>
          <cell r="F1241" t="str">
            <v>m2</v>
          </cell>
          <cell r="G1241">
            <v>8.01</v>
          </cell>
          <cell r="H1241">
            <v>25.2</v>
          </cell>
        </row>
        <row r="1242">
          <cell r="A1242" t="str">
            <v>13-06-i</v>
          </cell>
          <cell r="B1242" t="str">
            <v>Providing and applying 3 coats of approved type of Plastic emulsion paint to Plastic surface as per manufucture specification.</v>
          </cell>
          <cell r="C1242" t="str">
            <v>100 Sft</v>
          </cell>
          <cell r="D1242">
            <v>1860</v>
          </cell>
          <cell r="E1242">
            <v>5507.55</v>
          </cell>
          <cell r="F1242" t="str">
            <v>m2</v>
          </cell>
          <cell r="G1242">
            <v>200.14</v>
          </cell>
          <cell r="H1242">
            <v>592.61</v>
          </cell>
        </row>
        <row r="1243">
          <cell r="A1243" t="str">
            <v>13-07-a</v>
          </cell>
          <cell r="B1243" t="str">
            <v>Khanki mixture, applied hot to barrage gates First coat</v>
          </cell>
          <cell r="C1243" t="str">
            <v>2000 Sft</v>
          </cell>
          <cell r="D1243">
            <v>9300</v>
          </cell>
          <cell r="E1243">
            <v>18382.259999999998</v>
          </cell>
          <cell r="F1243" t="str">
            <v>m2</v>
          </cell>
          <cell r="G1243">
            <v>50.03</v>
          </cell>
          <cell r="H1243">
            <v>98.9</v>
          </cell>
        </row>
        <row r="1244">
          <cell r="A1244" t="str">
            <v>13-07-b</v>
          </cell>
          <cell r="B1244" t="str">
            <v>Khanki mixture, applied hot to barrage gates Second coat</v>
          </cell>
          <cell r="C1244" t="str">
            <v>2000 Sft</v>
          </cell>
          <cell r="D1244">
            <v>7068</v>
          </cell>
          <cell r="E1244">
            <v>13382.99</v>
          </cell>
          <cell r="F1244" t="str">
            <v>m2</v>
          </cell>
          <cell r="G1244">
            <v>38.03</v>
          </cell>
          <cell r="H1244">
            <v>72</v>
          </cell>
        </row>
        <row r="1245">
          <cell r="A1245" t="str">
            <v>13-08-a</v>
          </cell>
          <cell r="B1245" t="str">
            <v>French polishing complete: On new work</v>
          </cell>
          <cell r="C1245" t="str">
            <v>100 Sft</v>
          </cell>
          <cell r="D1245">
            <v>5642</v>
          </cell>
          <cell r="E1245">
            <v>6949.1</v>
          </cell>
          <cell r="F1245" t="str">
            <v>m2</v>
          </cell>
          <cell r="G1245">
            <v>607.08000000000004</v>
          </cell>
          <cell r="H1245">
            <v>747.72</v>
          </cell>
        </row>
        <row r="1246">
          <cell r="A1246" t="str">
            <v>13-08-b</v>
          </cell>
          <cell r="B1246" t="str">
            <v>French polishing complete: On old work</v>
          </cell>
          <cell r="C1246" t="str">
            <v>100 Sft</v>
          </cell>
          <cell r="D1246">
            <v>2852</v>
          </cell>
          <cell r="E1246">
            <v>3521.72</v>
          </cell>
          <cell r="F1246" t="str">
            <v>m2</v>
          </cell>
          <cell r="G1246">
            <v>306.88</v>
          </cell>
          <cell r="H1246">
            <v>378.94</v>
          </cell>
        </row>
        <row r="1247">
          <cell r="A1247" t="str">
            <v>13-09-a</v>
          </cell>
          <cell r="B1247" t="str">
            <v>Varnishing wood work, including cleaning &amp; preparing surface : First coat.</v>
          </cell>
          <cell r="C1247" t="str">
            <v>100 Sft</v>
          </cell>
          <cell r="D1247">
            <v>372</v>
          </cell>
          <cell r="E1247">
            <v>1005.25</v>
          </cell>
          <cell r="F1247" t="str">
            <v>m2</v>
          </cell>
          <cell r="G1247">
            <v>40.03</v>
          </cell>
          <cell r="H1247">
            <v>108.17</v>
          </cell>
        </row>
        <row r="1248">
          <cell r="A1248" t="str">
            <v>13-09-b</v>
          </cell>
          <cell r="B1248" t="str">
            <v>Varnishing wood work, including cleaning &amp; preparing surface : Second coat</v>
          </cell>
          <cell r="C1248" t="str">
            <v>100 Sft</v>
          </cell>
          <cell r="D1248">
            <v>186</v>
          </cell>
          <cell r="E1248">
            <v>664.76</v>
          </cell>
          <cell r="F1248" t="str">
            <v>m2</v>
          </cell>
          <cell r="G1248">
            <v>20.010000000000002</v>
          </cell>
          <cell r="H1248">
            <v>71.53</v>
          </cell>
        </row>
        <row r="1249">
          <cell r="A1249" t="str">
            <v>13-09-c</v>
          </cell>
          <cell r="B1249" t="str">
            <v>Varnishing wood work, including cleaning &amp; preparing surface : Third coat.</v>
          </cell>
          <cell r="C1249" t="str">
            <v>100 Sft</v>
          </cell>
          <cell r="D1249">
            <v>186</v>
          </cell>
          <cell r="E1249">
            <v>576.19000000000005</v>
          </cell>
          <cell r="F1249" t="str">
            <v>m2</v>
          </cell>
          <cell r="G1249">
            <v>20.010000000000002</v>
          </cell>
          <cell r="H1249">
            <v>62</v>
          </cell>
        </row>
        <row r="1250">
          <cell r="A1250" t="str">
            <v>13-10-a</v>
          </cell>
          <cell r="B1250" t="str">
            <v>Bitumen coating to plastered / cement concrete surface : 20 Ibs. per 100 sft.</v>
          </cell>
          <cell r="C1250" t="str">
            <v>100 Sft</v>
          </cell>
          <cell r="D1250">
            <v>186</v>
          </cell>
          <cell r="E1250">
            <v>1564.76</v>
          </cell>
          <cell r="F1250" t="str">
            <v>m2</v>
          </cell>
          <cell r="G1250">
            <v>20.010000000000002</v>
          </cell>
          <cell r="H1250">
            <v>168.37</v>
          </cell>
        </row>
        <row r="1251">
          <cell r="A1251" t="str">
            <v>13-10-b</v>
          </cell>
          <cell r="B1251" t="str">
            <v>Bitumen coating to plastered / cement concrete surface : 14 Ibs. per 100 sft.</v>
          </cell>
          <cell r="C1251" t="str">
            <v>100 Sft</v>
          </cell>
          <cell r="D1251">
            <v>1116</v>
          </cell>
          <cell r="E1251">
            <v>2115.27</v>
          </cell>
          <cell r="F1251" t="str">
            <v>m2</v>
          </cell>
          <cell r="G1251">
            <v>120.08</v>
          </cell>
          <cell r="H1251">
            <v>227.6</v>
          </cell>
        </row>
        <row r="1252">
          <cell r="A1252" t="str">
            <v>13-10-c</v>
          </cell>
          <cell r="B1252" t="str">
            <v>Bitumen coating to plastered / cement concrete surface : 10 Ibs. per 100 sft.</v>
          </cell>
          <cell r="C1252" t="str">
            <v>100 Sft</v>
          </cell>
          <cell r="D1252">
            <v>744</v>
          </cell>
          <cell r="E1252">
            <v>1481.88</v>
          </cell>
          <cell r="F1252" t="str">
            <v>m2</v>
          </cell>
          <cell r="G1252">
            <v>80.05</v>
          </cell>
          <cell r="H1252">
            <v>159.44999999999999</v>
          </cell>
        </row>
        <row r="1253">
          <cell r="A1253" t="str">
            <v>13-11</v>
          </cell>
          <cell r="B1253" t="str">
            <v>Writing letters or figures</v>
          </cell>
          <cell r="C1253" t="str">
            <v>Each</v>
          </cell>
          <cell r="D1253">
            <v>11.16</v>
          </cell>
          <cell r="E1253">
            <v>13.35</v>
          </cell>
          <cell r="F1253" t="str">
            <v>Each</v>
          </cell>
          <cell r="G1253">
            <v>11.16</v>
          </cell>
          <cell r="H1253">
            <v>13.35</v>
          </cell>
        </row>
        <row r="1254">
          <cell r="A1254" t="str">
            <v>13-12-a</v>
          </cell>
          <cell r="B1254" t="str">
            <v>Coaltar paint applied hot: First coat</v>
          </cell>
          <cell r="C1254" t="str">
            <v>100 Sft</v>
          </cell>
          <cell r="D1254">
            <v>245.52</v>
          </cell>
          <cell r="E1254">
            <v>738.67</v>
          </cell>
          <cell r="F1254" t="str">
            <v>m2</v>
          </cell>
          <cell r="G1254">
            <v>26.42</v>
          </cell>
          <cell r="H1254">
            <v>79.48</v>
          </cell>
        </row>
        <row r="1255">
          <cell r="A1255" t="str">
            <v>13-12-b</v>
          </cell>
          <cell r="B1255" t="str">
            <v>Coaltar paint applied hot: Second coat</v>
          </cell>
          <cell r="C1255" t="str">
            <v>100 Sft</v>
          </cell>
          <cell r="D1255">
            <v>148.80000000000001</v>
          </cell>
          <cell r="E1255">
            <v>900.3</v>
          </cell>
          <cell r="F1255" t="str">
            <v>m2</v>
          </cell>
          <cell r="G1255">
            <v>16.010000000000002</v>
          </cell>
          <cell r="H1255">
            <v>96.87</v>
          </cell>
        </row>
        <row r="1256">
          <cell r="A1256" t="str">
            <v>13-13-a</v>
          </cell>
          <cell r="B1256" t="str">
            <v>Solignum paint applied hot: First coat</v>
          </cell>
          <cell r="C1256" t="str">
            <v>100 Sft</v>
          </cell>
          <cell r="D1256">
            <v>409.2</v>
          </cell>
          <cell r="E1256">
            <v>879.15</v>
          </cell>
          <cell r="F1256" t="str">
            <v>m2</v>
          </cell>
          <cell r="G1256">
            <v>44.03</v>
          </cell>
          <cell r="H1256">
            <v>94.6</v>
          </cell>
        </row>
        <row r="1257">
          <cell r="A1257" t="str">
            <v>13-13-b</v>
          </cell>
          <cell r="B1257" t="str">
            <v>Solignum paint applied hot: Second coat</v>
          </cell>
          <cell r="C1257" t="str">
            <v>100 Sft</v>
          </cell>
          <cell r="D1257">
            <v>210.8</v>
          </cell>
          <cell r="E1257">
            <v>967.38</v>
          </cell>
          <cell r="F1257" t="str">
            <v>m2</v>
          </cell>
          <cell r="G1257">
            <v>22.68</v>
          </cell>
          <cell r="H1257">
            <v>104.09</v>
          </cell>
        </row>
        <row r="1258">
          <cell r="A1258" t="str">
            <v>13-14-a</v>
          </cell>
          <cell r="B1258" t="str">
            <v>Creosote paint applied hot: First coat</v>
          </cell>
          <cell r="C1258" t="str">
            <v>100 Sft</v>
          </cell>
          <cell r="D1258">
            <v>409.2</v>
          </cell>
          <cell r="E1258">
            <v>782.89</v>
          </cell>
          <cell r="F1258" t="str">
            <v>m2</v>
          </cell>
          <cell r="G1258">
            <v>44.03</v>
          </cell>
          <cell r="H1258">
            <v>84.24</v>
          </cell>
        </row>
        <row r="1259">
          <cell r="A1259" t="str">
            <v>13-14-b</v>
          </cell>
          <cell r="B1259" t="str">
            <v>Creosote paint applied hot: Second coat</v>
          </cell>
          <cell r="C1259" t="str">
            <v>100 Sft</v>
          </cell>
          <cell r="D1259">
            <v>210.8</v>
          </cell>
          <cell r="E1259">
            <v>463.21</v>
          </cell>
          <cell r="F1259" t="str">
            <v>m2</v>
          </cell>
          <cell r="G1259">
            <v>22.68</v>
          </cell>
          <cell r="H1259">
            <v>49.84</v>
          </cell>
        </row>
        <row r="1260">
          <cell r="A1260" t="str">
            <v>13-15</v>
          </cell>
          <cell r="B1260" t="str">
            <v>Burning off or rubbing down with pumice stone, old paint from wood work</v>
          </cell>
          <cell r="C1260" t="str">
            <v>100 Sft</v>
          </cell>
          <cell r="D1260">
            <v>806</v>
          </cell>
          <cell r="E1260">
            <v>1310.26</v>
          </cell>
          <cell r="F1260" t="str">
            <v>m2</v>
          </cell>
          <cell r="G1260">
            <v>86.73</v>
          </cell>
          <cell r="H1260">
            <v>140.97999999999999</v>
          </cell>
        </row>
        <row r="1261">
          <cell r="A1261" t="str">
            <v>13-16</v>
          </cell>
          <cell r="B1261" t="str">
            <v>Removing with caustic soda,old paint from wood work</v>
          </cell>
          <cell r="C1261" t="str">
            <v>100 Sft</v>
          </cell>
          <cell r="D1261">
            <v>310</v>
          </cell>
          <cell r="E1261">
            <v>397.9</v>
          </cell>
          <cell r="F1261" t="str">
            <v>m2</v>
          </cell>
          <cell r="G1261">
            <v>33.36</v>
          </cell>
          <cell r="H1261">
            <v>42.81</v>
          </cell>
        </row>
        <row r="1262">
          <cell r="A1262" t="str">
            <v>13-17</v>
          </cell>
          <cell r="B1262" t="str">
            <v>Painting distance marks with white ground and black letterin on both faces</v>
          </cell>
          <cell r="C1262" t="str">
            <v>Each</v>
          </cell>
          <cell r="D1262">
            <v>55.8</v>
          </cell>
          <cell r="E1262">
            <v>143.27000000000001</v>
          </cell>
          <cell r="F1262" t="str">
            <v>Each</v>
          </cell>
          <cell r="G1262">
            <v>55.8</v>
          </cell>
          <cell r="H1262">
            <v>143.27000000000001</v>
          </cell>
        </row>
        <row r="1263">
          <cell r="A1263" t="str">
            <v>13-18</v>
          </cell>
          <cell r="B1263" t="str">
            <v>Painting two feet wide gauges, reading to 1/10th of a foot.</v>
          </cell>
          <cell r="C1263" t="str">
            <v>100 RFT</v>
          </cell>
          <cell r="D1263">
            <v>12475.61</v>
          </cell>
          <cell r="E1263">
            <v>14887.71</v>
          </cell>
          <cell r="F1263" t="str">
            <v>m</v>
          </cell>
          <cell r="G1263">
            <v>409.3</v>
          </cell>
          <cell r="H1263">
            <v>488.44</v>
          </cell>
        </row>
        <row r="1264">
          <cell r="A1264" t="str">
            <v>13-19</v>
          </cell>
          <cell r="B1264" t="str">
            <v>Painting sounding rods and other guages, reading to 1/10th of a foot</v>
          </cell>
          <cell r="C1264" t="str">
            <v>100 RFT</v>
          </cell>
          <cell r="D1264">
            <v>6237.8</v>
          </cell>
          <cell r="E1264">
            <v>7012.52</v>
          </cell>
          <cell r="F1264" t="str">
            <v>m</v>
          </cell>
          <cell r="G1264">
            <v>204.65</v>
          </cell>
          <cell r="H1264">
            <v>230.07</v>
          </cell>
        </row>
        <row r="1265">
          <cell r="A1265" t="str">
            <v>13-20</v>
          </cell>
          <cell r="B1265" t="str">
            <v>Painting levelling staves</v>
          </cell>
          <cell r="C1265" t="str">
            <v>100 RFT</v>
          </cell>
          <cell r="D1265">
            <v>18524.39</v>
          </cell>
          <cell r="E1265">
            <v>19744.330000000002</v>
          </cell>
          <cell r="F1265" t="str">
            <v>m</v>
          </cell>
          <cell r="G1265">
            <v>607.76</v>
          </cell>
          <cell r="H1265">
            <v>647.78</v>
          </cell>
        </row>
        <row r="1266">
          <cell r="A1266" t="str">
            <v>13-21-a</v>
          </cell>
          <cell r="B1266" t="str">
            <v>Painting &amp; lettering (2 coats) on both sides with syn. enamel paint : Mile/km posts</v>
          </cell>
          <cell r="C1266" t="str">
            <v>Each</v>
          </cell>
          <cell r="D1266">
            <v>465</v>
          </cell>
          <cell r="E1266">
            <v>677.37</v>
          </cell>
          <cell r="F1266" t="str">
            <v>Each</v>
          </cell>
          <cell r="G1266">
            <v>465</v>
          </cell>
          <cell r="H1266">
            <v>677.37</v>
          </cell>
        </row>
        <row r="1267">
          <cell r="A1267" t="str">
            <v>13-21-b</v>
          </cell>
          <cell r="B1267" t="str">
            <v>Painting &amp; lettering (2 coats) on both sides with syn. enamel paint : Furlong or 1/10 km posts</v>
          </cell>
          <cell r="C1267" t="str">
            <v>Each</v>
          </cell>
          <cell r="D1267">
            <v>58.22</v>
          </cell>
          <cell r="E1267">
            <v>84.8</v>
          </cell>
          <cell r="F1267" t="str">
            <v>Each</v>
          </cell>
          <cell r="G1267">
            <v>58.22</v>
          </cell>
          <cell r="H1267">
            <v>84.8</v>
          </cell>
        </row>
        <row r="1268">
          <cell r="A1268" t="str">
            <v>13-21-c</v>
          </cell>
          <cell r="B1268" t="str">
            <v>Painting &amp; lettering (2 coats) on both sides with syn. enamel paint : Sign posts</v>
          </cell>
          <cell r="C1268" t="str">
            <v>Each</v>
          </cell>
          <cell r="D1268">
            <v>613.79999999999995</v>
          </cell>
          <cell r="E1268">
            <v>827.37</v>
          </cell>
          <cell r="F1268" t="str">
            <v>Each</v>
          </cell>
          <cell r="G1268">
            <v>613.79999999999995</v>
          </cell>
          <cell r="H1268">
            <v>827.37</v>
          </cell>
        </row>
        <row r="1269">
          <cell r="A1269" t="str">
            <v>13-22</v>
          </cell>
          <cell r="B1269" t="str">
            <v>Removing paint or varnish from wall</v>
          </cell>
          <cell r="C1269" t="str">
            <v>100 Sft</v>
          </cell>
          <cell r="D1269">
            <v>620</v>
          </cell>
          <cell r="E1269">
            <v>625</v>
          </cell>
          <cell r="F1269" t="str">
            <v>m2</v>
          </cell>
          <cell r="G1269">
            <v>66.709999999999994</v>
          </cell>
          <cell r="H1269">
            <v>67.25</v>
          </cell>
        </row>
        <row r="1270">
          <cell r="A1270" t="str">
            <v>13-23-a</v>
          </cell>
          <cell r="B1270" t="str">
            <v>Scraing of Khanki paint from barrage gates</v>
          </cell>
          <cell r="C1270" t="str">
            <v>100 Sft</v>
          </cell>
          <cell r="D1270">
            <v>7.75</v>
          </cell>
          <cell r="E1270">
            <v>175.56</v>
          </cell>
          <cell r="F1270" t="str">
            <v>m2</v>
          </cell>
          <cell r="G1270">
            <v>0.83</v>
          </cell>
          <cell r="H1270">
            <v>18.89</v>
          </cell>
        </row>
        <row r="1271">
          <cell r="A1271" t="str">
            <v>13-23-b</v>
          </cell>
          <cell r="B1271" t="str">
            <v>Scraping of Aluminium paint from barrage headworks</v>
          </cell>
          <cell r="C1271" t="str">
            <v>100 Sft</v>
          </cell>
          <cell r="D1271">
            <v>155</v>
          </cell>
          <cell r="E1271">
            <v>324</v>
          </cell>
          <cell r="F1271" t="str">
            <v>m2</v>
          </cell>
          <cell r="G1271">
            <v>16.68</v>
          </cell>
          <cell r="H1271">
            <v>34.86</v>
          </cell>
        </row>
        <row r="1272">
          <cell r="A1272" t="str">
            <v>13-24</v>
          </cell>
          <cell r="B1272" t="str">
            <v>Painting letters with shade</v>
          </cell>
          <cell r="C1272" t="str">
            <v>letter</v>
          </cell>
          <cell r="D1272">
            <v>29.76</v>
          </cell>
          <cell r="E1272">
            <v>42.19</v>
          </cell>
          <cell r="F1272" t="str">
            <v>letter</v>
          </cell>
          <cell r="G1272">
            <v>29.76</v>
          </cell>
          <cell r="H1272">
            <v>42.19</v>
          </cell>
        </row>
        <row r="1273">
          <cell r="A1273" t="str">
            <v>13-25</v>
          </cell>
          <cell r="B1273" t="str">
            <v>Scraping rust from old rails or girders</v>
          </cell>
          <cell r="C1273" t="str">
            <v>100 Sft</v>
          </cell>
          <cell r="D1273">
            <v>930</v>
          </cell>
          <cell r="E1273">
            <v>1105.25</v>
          </cell>
          <cell r="F1273" t="str">
            <v>m2</v>
          </cell>
          <cell r="G1273">
            <v>100.07</v>
          </cell>
          <cell r="H1273">
            <v>118.92</v>
          </cell>
        </row>
        <row r="1274">
          <cell r="A1274" t="str">
            <v>13-26</v>
          </cell>
          <cell r="B1274" t="str">
            <v>Chiselling old paint from brick work</v>
          </cell>
          <cell r="C1274" t="str">
            <v>100 Sft</v>
          </cell>
          <cell r="D1274">
            <v>1240</v>
          </cell>
          <cell r="E1274">
            <v>1417.75</v>
          </cell>
          <cell r="F1274" t="str">
            <v>m2</v>
          </cell>
          <cell r="G1274">
            <v>133.41999999999999</v>
          </cell>
          <cell r="H1274">
            <v>152.55000000000001</v>
          </cell>
        </row>
        <row r="1275">
          <cell r="A1275" t="str">
            <v>13-27</v>
          </cell>
          <cell r="B1275" t="str">
            <v>Cleaning glasses with chalk and spirit etc</v>
          </cell>
          <cell r="C1275" t="str">
            <v>100 Sft</v>
          </cell>
          <cell r="D1275">
            <v>620</v>
          </cell>
          <cell r="E1275">
            <v>792.75</v>
          </cell>
          <cell r="F1275" t="str">
            <v>m2</v>
          </cell>
          <cell r="G1275">
            <v>66.709999999999994</v>
          </cell>
          <cell r="H1275">
            <v>85.3</v>
          </cell>
        </row>
        <row r="1276">
          <cell r="A1276" t="str">
            <v>13-28</v>
          </cell>
          <cell r="B1276" t="str">
            <v>Cleaning and oiling rafter or rolled steel beams</v>
          </cell>
          <cell r="C1276" t="str">
            <v>100 Sft</v>
          </cell>
          <cell r="D1276">
            <v>310</v>
          </cell>
          <cell r="E1276">
            <v>323.91000000000003</v>
          </cell>
          <cell r="F1276" t="str">
            <v>m2</v>
          </cell>
          <cell r="G1276">
            <v>33.36</v>
          </cell>
          <cell r="H1276">
            <v>34.85</v>
          </cell>
        </row>
        <row r="1277">
          <cell r="A1277" t="str">
            <v>13-29</v>
          </cell>
          <cell r="B1277" t="str">
            <v>Cleaning and painting punkha poles, including fixing hooks</v>
          </cell>
          <cell r="C1277" t="str">
            <v>Each</v>
          </cell>
          <cell r="D1277">
            <v>620</v>
          </cell>
          <cell r="E1277">
            <v>669.74</v>
          </cell>
          <cell r="F1277" t="str">
            <v>Each</v>
          </cell>
          <cell r="G1277">
            <v>620</v>
          </cell>
          <cell r="H1277">
            <v>669.74</v>
          </cell>
        </row>
        <row r="1278">
          <cell r="A1278" t="str">
            <v>13-30-a</v>
          </cell>
          <cell r="B1278" t="str">
            <v>Preparing surface and painting with emulsion paint : First coat</v>
          </cell>
          <cell r="C1278" t="str">
            <v>100 Sft</v>
          </cell>
          <cell r="D1278">
            <v>744</v>
          </cell>
          <cell r="E1278">
            <v>1645.85</v>
          </cell>
          <cell r="F1278" t="str">
            <v>m2</v>
          </cell>
          <cell r="G1278">
            <v>80.05</v>
          </cell>
          <cell r="H1278">
            <v>177.09</v>
          </cell>
        </row>
        <row r="1279">
          <cell r="A1279" t="str">
            <v>13-30-b</v>
          </cell>
          <cell r="B1279" t="str">
            <v>Preparing surface and painting with emulsion paint : 2nd &amp; each subsequent coat.</v>
          </cell>
          <cell r="C1279" t="str">
            <v>100 Sft</v>
          </cell>
          <cell r="D1279">
            <v>372</v>
          </cell>
          <cell r="E1279">
            <v>752.71</v>
          </cell>
          <cell r="F1279" t="str">
            <v>m2</v>
          </cell>
          <cell r="G1279">
            <v>40.03</v>
          </cell>
          <cell r="H1279">
            <v>80.989999999999995</v>
          </cell>
        </row>
        <row r="1280">
          <cell r="A1280" t="str">
            <v>13-31</v>
          </cell>
          <cell r="B1280" t="str">
            <v>Pavement Marking using Reflective Chlorinated Rubber Paint with Glass Beads as per specification</v>
          </cell>
          <cell r="C1280" t="str">
            <v>100 Sft</v>
          </cell>
          <cell r="D1280">
            <v>1240</v>
          </cell>
          <cell r="E1280">
            <v>4999.8500000000004</v>
          </cell>
          <cell r="F1280" t="str">
            <v>m2</v>
          </cell>
          <cell r="G1280">
            <v>133.41999999999999</v>
          </cell>
          <cell r="H1280">
            <v>537.98</v>
          </cell>
        </row>
        <row r="1281">
          <cell r="A1281" t="str">
            <v>13-33</v>
          </cell>
          <cell r="B1281" t="str">
            <v>Repainting of ceiling fan (all sizes &amp; types) incl painting of blades, canopy etc with syn. enamel</v>
          </cell>
          <cell r="C1281" t="str">
            <v>Job</v>
          </cell>
          <cell r="D1281">
            <v>86.8</v>
          </cell>
          <cell r="E1281">
            <v>294.02999999999997</v>
          </cell>
          <cell r="F1281" t="str">
            <v>Job</v>
          </cell>
          <cell r="G1281">
            <v>86.8</v>
          </cell>
          <cell r="H1281">
            <v>294.02999999999997</v>
          </cell>
        </row>
        <row r="1282">
          <cell r="A1282" t="str">
            <v>13-34</v>
          </cell>
          <cell r="B1282" t="str">
            <v>Repainting of iron poles with cross arms, with bitumen or other approved paint</v>
          </cell>
          <cell r="C1282" t="str">
            <v>Job</v>
          </cell>
          <cell r="D1282">
            <v>620</v>
          </cell>
          <cell r="E1282">
            <v>746.6</v>
          </cell>
          <cell r="F1282" t="str">
            <v>Job</v>
          </cell>
          <cell r="G1282">
            <v>620</v>
          </cell>
          <cell r="H1282">
            <v>746.6</v>
          </cell>
        </row>
        <row r="1283">
          <cell r="A1283" t="str">
            <v>13-35-a</v>
          </cell>
          <cell r="B1283" t="str">
            <v>Repainting of pipes and specials of GI, MS or PVC conduit etc : Upto 1.5" i/d</v>
          </cell>
          <cell r="C1283" t="str">
            <v>100 RFT</v>
          </cell>
          <cell r="D1283">
            <v>378.05</v>
          </cell>
          <cell r="E1283">
            <v>843.28</v>
          </cell>
          <cell r="F1283" t="str">
            <v>m</v>
          </cell>
          <cell r="G1283">
            <v>12.4</v>
          </cell>
          <cell r="H1283">
            <v>27.67</v>
          </cell>
        </row>
        <row r="1284">
          <cell r="A1284" t="str">
            <v>13-35-b</v>
          </cell>
          <cell r="B1284" t="str">
            <v>Repainting of pipes and specials of GI, MS or PVC conduit etc : From 1.5" to 2" i/d</v>
          </cell>
          <cell r="C1284" t="str">
            <v>100 RFT</v>
          </cell>
          <cell r="D1284">
            <v>567.07000000000005</v>
          </cell>
          <cell r="E1284">
            <v>1345.77</v>
          </cell>
          <cell r="F1284" t="str">
            <v>m</v>
          </cell>
          <cell r="G1284">
            <v>18.600000000000001</v>
          </cell>
          <cell r="H1284">
            <v>44.15</v>
          </cell>
        </row>
        <row r="1285">
          <cell r="A1285" t="str">
            <v>13-35-c</v>
          </cell>
          <cell r="B1285" t="str">
            <v>Repainting of pipes and specials of GI, MS or PVC conduit etc : From 2" to 4" i/d</v>
          </cell>
          <cell r="C1285" t="str">
            <v>100 RFT</v>
          </cell>
          <cell r="D1285">
            <v>756.1</v>
          </cell>
          <cell r="E1285">
            <v>1725.62</v>
          </cell>
          <cell r="F1285" t="str">
            <v>m</v>
          </cell>
          <cell r="G1285">
            <v>24.81</v>
          </cell>
          <cell r="H1285">
            <v>56.61</v>
          </cell>
        </row>
        <row r="1286">
          <cell r="A1286" t="str">
            <v>13-36</v>
          </cell>
          <cell r="B1286" t="str">
            <v>Repainting main switches &amp; branch distribution boards of all sizes &amp; types with approved paint</v>
          </cell>
          <cell r="C1286" t="str">
            <v>Job</v>
          </cell>
          <cell r="D1286">
            <v>93</v>
          </cell>
          <cell r="E1286">
            <v>182.96</v>
          </cell>
          <cell r="F1286" t="str">
            <v>Job</v>
          </cell>
          <cell r="G1286">
            <v>93</v>
          </cell>
          <cell r="H1286">
            <v>182.96</v>
          </cell>
        </row>
        <row r="1287">
          <cell r="A1287" t="str">
            <v>13-37</v>
          </cell>
          <cell r="B1287" t="str">
            <v>Extra labour for painting, varnishing etc from 20' height &amp; above, for every additional 10'.</v>
          </cell>
          <cell r="C1287" t="str">
            <v>100/coat</v>
          </cell>
          <cell r="D1287">
            <v>111.6</v>
          </cell>
          <cell r="E1287">
            <v>112.5</v>
          </cell>
          <cell r="F1287" t="str">
            <v>m2</v>
          </cell>
          <cell r="G1287">
            <v>12.01</v>
          </cell>
          <cell r="H1287">
            <v>12.1</v>
          </cell>
        </row>
        <row r="1288">
          <cell r="A1288" t="str">
            <v>13-38-a</v>
          </cell>
          <cell r="B1288" t="str">
            <v>Preparing surface &amp; painting with snowcem / weathershield paint : First coat</v>
          </cell>
          <cell r="C1288" t="str">
            <v>100/coat</v>
          </cell>
          <cell r="D1288">
            <v>930</v>
          </cell>
          <cell r="E1288">
            <v>1712.93</v>
          </cell>
          <cell r="F1288" t="str">
            <v>m2</v>
          </cell>
          <cell r="G1288">
            <v>100.07</v>
          </cell>
          <cell r="H1288">
            <v>184.31</v>
          </cell>
        </row>
        <row r="1289">
          <cell r="A1289" t="str">
            <v>13-38-b</v>
          </cell>
          <cell r="B1289" t="str">
            <v>Preparing surface &amp; painting with snowcem / weathershield paint : 2nd &amp; subsequent coats</v>
          </cell>
          <cell r="C1289" t="str">
            <v>100/coat</v>
          </cell>
          <cell r="D1289">
            <v>465</v>
          </cell>
          <cell r="E1289">
            <v>896.97</v>
          </cell>
          <cell r="F1289" t="str">
            <v>m2</v>
          </cell>
          <cell r="G1289">
            <v>50.03</v>
          </cell>
          <cell r="H1289">
            <v>96.51</v>
          </cell>
        </row>
        <row r="1290">
          <cell r="A1290" t="str">
            <v>14-01-a</v>
          </cell>
          <cell r="B1290" t="str">
            <v>Providing and Fixing glazed earthen ware WC European type excluding cost of seat &amp; cover : White</v>
          </cell>
          <cell r="C1290" t="str">
            <v>Each</v>
          </cell>
          <cell r="D1290">
            <v>531.96</v>
          </cell>
          <cell r="E1290">
            <v>5050.25</v>
          </cell>
          <cell r="F1290" t="str">
            <v>Each</v>
          </cell>
          <cell r="G1290">
            <v>531.96</v>
          </cell>
          <cell r="H1290">
            <v>5050.25</v>
          </cell>
        </row>
        <row r="1291">
          <cell r="A1291" t="str">
            <v>14-01-b</v>
          </cell>
          <cell r="B1291" t="str">
            <v>Providing and Fixing glazed earthen ware WC European type excluding cost of seat &amp; cover : Coloured</v>
          </cell>
          <cell r="C1291" t="str">
            <v>Each</v>
          </cell>
          <cell r="D1291">
            <v>531.96</v>
          </cell>
          <cell r="E1291">
            <v>5172.25</v>
          </cell>
          <cell r="F1291" t="str">
            <v>Each</v>
          </cell>
          <cell r="G1291">
            <v>531.96</v>
          </cell>
          <cell r="H1291">
            <v>5172.25</v>
          </cell>
        </row>
        <row r="1292">
          <cell r="A1292" t="str">
            <v>14-02-a</v>
          </cell>
          <cell r="B1292" t="str">
            <v>Providing and Fixing double seat &amp; cover only : Bakelite</v>
          </cell>
          <cell r="C1292" t="str">
            <v>Each</v>
          </cell>
          <cell r="D1292">
            <v>8.68</v>
          </cell>
          <cell r="E1292">
            <v>496.75</v>
          </cell>
          <cell r="F1292" t="str">
            <v>Each</v>
          </cell>
          <cell r="G1292">
            <v>8.68</v>
          </cell>
          <cell r="H1292">
            <v>496.75</v>
          </cell>
        </row>
        <row r="1293">
          <cell r="A1293" t="str">
            <v>14-02-b</v>
          </cell>
          <cell r="B1293" t="str">
            <v>Providing and Fixing double seat &amp; cover only : Plastic</v>
          </cell>
          <cell r="C1293" t="str">
            <v>Each</v>
          </cell>
          <cell r="D1293">
            <v>8.68</v>
          </cell>
          <cell r="E1293">
            <v>447.95</v>
          </cell>
          <cell r="F1293" t="str">
            <v>Each</v>
          </cell>
          <cell r="G1293">
            <v>8.68</v>
          </cell>
          <cell r="H1293">
            <v>447.95</v>
          </cell>
        </row>
        <row r="1294">
          <cell r="A1294" t="str">
            <v>14-03-a</v>
          </cell>
          <cell r="B1294" t="str">
            <v>Providing and Fixing glazed earthen ware WC squatting type with built-in foot rests : White</v>
          </cell>
          <cell r="C1294" t="str">
            <v>Each</v>
          </cell>
          <cell r="D1294">
            <v>483.6</v>
          </cell>
          <cell r="E1294">
            <v>1677</v>
          </cell>
          <cell r="F1294" t="str">
            <v>Each</v>
          </cell>
          <cell r="G1294">
            <v>483.6</v>
          </cell>
          <cell r="H1294">
            <v>1677</v>
          </cell>
        </row>
        <row r="1295">
          <cell r="A1295" t="str">
            <v>14-03-b</v>
          </cell>
          <cell r="B1295" t="str">
            <v>Providing and Fixing glazed earthen ware WC squatting type with built-in foot rests : Coloured</v>
          </cell>
          <cell r="C1295" t="str">
            <v>Each</v>
          </cell>
          <cell r="D1295">
            <v>483.6</v>
          </cell>
          <cell r="E1295">
            <v>1768.5</v>
          </cell>
          <cell r="F1295" t="str">
            <v>Each</v>
          </cell>
          <cell r="G1295">
            <v>483.6</v>
          </cell>
          <cell r="H1295">
            <v>1768.5</v>
          </cell>
        </row>
        <row r="1296">
          <cell r="A1296" t="str">
            <v>14-04</v>
          </cell>
          <cell r="B1296" t="str">
            <v>Providing and Fixing white glazed earthernware WC squatting type with separate foot rests</v>
          </cell>
          <cell r="C1296" t="str">
            <v>Each</v>
          </cell>
          <cell r="D1296">
            <v>483.6</v>
          </cell>
          <cell r="E1296">
            <v>1542.8</v>
          </cell>
          <cell r="F1296" t="str">
            <v>Each</v>
          </cell>
          <cell r="G1296">
            <v>483.6</v>
          </cell>
          <cell r="H1296">
            <v>1542.8</v>
          </cell>
        </row>
        <row r="1297">
          <cell r="A1297" t="str">
            <v>14-05-a-01</v>
          </cell>
          <cell r="B1297" t="str">
            <v>Providing and Fixing glazed earthen ware WHB complete Size 22"x16" : White with pedestal</v>
          </cell>
          <cell r="C1297" t="str">
            <v>Each</v>
          </cell>
          <cell r="D1297">
            <v>644.79999999999995</v>
          </cell>
          <cell r="E1297">
            <v>3016.8</v>
          </cell>
          <cell r="F1297" t="str">
            <v>Each</v>
          </cell>
          <cell r="G1297">
            <v>644.79999999999995</v>
          </cell>
          <cell r="H1297">
            <v>3016.8</v>
          </cell>
        </row>
        <row r="1298">
          <cell r="A1298" t="str">
            <v>14-05-a-02</v>
          </cell>
          <cell r="B1298" t="str">
            <v>Providing and Fixing glazed earthen ware WHB complete Size 22"x16" : Coloured with pedestal</v>
          </cell>
          <cell r="C1298" t="str">
            <v>Each</v>
          </cell>
          <cell r="D1298">
            <v>644.79999999999995</v>
          </cell>
          <cell r="E1298">
            <v>3077.8</v>
          </cell>
          <cell r="F1298" t="str">
            <v>Each</v>
          </cell>
          <cell r="G1298">
            <v>644.79999999999995</v>
          </cell>
          <cell r="H1298">
            <v>3077.8</v>
          </cell>
        </row>
        <row r="1299">
          <cell r="A1299" t="str">
            <v>14-05-a-03</v>
          </cell>
          <cell r="B1299" t="str">
            <v>Providing and Fixing glazed earthen ware WHB complete Size 22"x16" : White without pedestal</v>
          </cell>
          <cell r="C1299" t="str">
            <v>Each</v>
          </cell>
          <cell r="D1299">
            <v>483.6</v>
          </cell>
          <cell r="E1299">
            <v>2366.3000000000002</v>
          </cell>
          <cell r="F1299" t="str">
            <v>Each</v>
          </cell>
          <cell r="G1299">
            <v>483.6</v>
          </cell>
          <cell r="H1299">
            <v>2366.3000000000002</v>
          </cell>
        </row>
        <row r="1300">
          <cell r="A1300" t="str">
            <v>14-05-a-04</v>
          </cell>
          <cell r="B1300" t="str">
            <v>Providing and Fixing glazed earthen ware WHB complete Size 22"x16' : Coloured without pedestal</v>
          </cell>
          <cell r="C1300" t="str">
            <v>Each</v>
          </cell>
          <cell r="D1300">
            <v>483.6</v>
          </cell>
          <cell r="E1300">
            <v>2549.3000000000002</v>
          </cell>
          <cell r="F1300" t="str">
            <v>Each</v>
          </cell>
          <cell r="G1300">
            <v>483.6</v>
          </cell>
          <cell r="H1300">
            <v>2549.3000000000002</v>
          </cell>
        </row>
        <row r="1301">
          <cell r="A1301" t="str">
            <v>14-05-b-01</v>
          </cell>
          <cell r="B1301" t="str">
            <v>Providing and Fixing glazed earthen ware WHB complete Size 25"x18" : White with pedestal</v>
          </cell>
          <cell r="C1301" t="e">
            <v>#N/A</v>
          </cell>
          <cell r="D1301" t="e">
            <v>#N/A</v>
          </cell>
          <cell r="E1301" t="e">
            <v>#N/A</v>
          </cell>
          <cell r="F1301" t="str">
            <v>Each</v>
          </cell>
          <cell r="G1301" t="e">
            <v>#N/A</v>
          </cell>
          <cell r="H1301">
            <v>3321.8</v>
          </cell>
        </row>
        <row r="1302">
          <cell r="A1302" t="str">
            <v>14-05-b-02</v>
          </cell>
          <cell r="B1302" t="str">
            <v>Providing and Fixing glazed earthen ware WHB complete Size 25"x18" : Coloured with pedestal</v>
          </cell>
          <cell r="C1302" t="str">
            <v>Each</v>
          </cell>
          <cell r="D1302">
            <v>644.79999999999995</v>
          </cell>
          <cell r="E1302">
            <v>3443.8</v>
          </cell>
          <cell r="F1302" t="str">
            <v>Each</v>
          </cell>
          <cell r="G1302">
            <v>644.79999999999995</v>
          </cell>
          <cell r="H1302">
            <v>3443.8</v>
          </cell>
        </row>
        <row r="1303">
          <cell r="A1303" t="str">
            <v>14-05-b-03</v>
          </cell>
          <cell r="B1303" t="str">
            <v>Providing and Fixing glazed earthen ware WHB complete Size 25"x18" : White without pedestal</v>
          </cell>
          <cell r="C1303" t="str">
            <v>Each</v>
          </cell>
          <cell r="D1303">
            <v>483.6</v>
          </cell>
          <cell r="E1303">
            <v>2549.3000000000002</v>
          </cell>
          <cell r="F1303" t="str">
            <v>Each</v>
          </cell>
          <cell r="G1303">
            <v>483.6</v>
          </cell>
          <cell r="H1303">
            <v>2549.3000000000002</v>
          </cell>
        </row>
        <row r="1304">
          <cell r="A1304" t="str">
            <v>14-05-b-04</v>
          </cell>
          <cell r="B1304" t="str">
            <v>Providing and Fixing glazed earthen ware WHB complete Size 25"x18" : Coloured without pedestal</v>
          </cell>
          <cell r="C1304" t="str">
            <v>Each</v>
          </cell>
          <cell r="D1304">
            <v>483.6</v>
          </cell>
          <cell r="E1304">
            <v>2732.3</v>
          </cell>
          <cell r="F1304" t="str">
            <v>Each</v>
          </cell>
          <cell r="G1304">
            <v>483.6</v>
          </cell>
          <cell r="H1304">
            <v>2732.3</v>
          </cell>
        </row>
        <row r="1305">
          <cell r="A1305" t="str">
            <v>14-06-a</v>
          </cell>
          <cell r="B1305" t="str">
            <v>Providing and Fixing stainless steel sink with drain board size 48"x24", including set of brackets, waste pipe etc</v>
          </cell>
          <cell r="C1305" t="str">
            <v>Each</v>
          </cell>
          <cell r="D1305">
            <v>644.79999999999995</v>
          </cell>
          <cell r="E1305">
            <v>3809.8</v>
          </cell>
          <cell r="F1305" t="str">
            <v>Each</v>
          </cell>
          <cell r="G1305">
            <v>644.79999999999995</v>
          </cell>
          <cell r="H1305">
            <v>3809.8</v>
          </cell>
        </row>
        <row r="1306">
          <cell r="A1306" t="str">
            <v>14-06-b</v>
          </cell>
          <cell r="B1306" t="str">
            <v>Providing and fixing stainless steel sink with drain board size 18"x36" including set of brackets, waste pipe etc</v>
          </cell>
          <cell r="C1306" t="str">
            <v>Each</v>
          </cell>
          <cell r="D1306">
            <v>644.79999999999995</v>
          </cell>
          <cell r="E1306">
            <v>2711.8</v>
          </cell>
          <cell r="F1306" t="str">
            <v>Each</v>
          </cell>
          <cell r="G1306">
            <v>644.79999999999995</v>
          </cell>
          <cell r="H1306">
            <v>2711.8</v>
          </cell>
        </row>
        <row r="1307">
          <cell r="A1307" t="str">
            <v>14-06-c</v>
          </cell>
          <cell r="B1307" t="str">
            <v>Providing and fixing stainless steel sink with drain board size 18"x48" including set of brackets, waste pipe etc</v>
          </cell>
          <cell r="C1307" t="str">
            <v>Each</v>
          </cell>
          <cell r="D1307">
            <v>644.79999999999995</v>
          </cell>
          <cell r="E1307">
            <v>3931.8</v>
          </cell>
          <cell r="F1307" t="str">
            <v>Each</v>
          </cell>
          <cell r="G1307">
            <v>644.79999999999995</v>
          </cell>
          <cell r="H1307">
            <v>3931.8</v>
          </cell>
        </row>
        <row r="1308">
          <cell r="A1308" t="str">
            <v>14-06-d</v>
          </cell>
          <cell r="B1308" t="str">
            <v>Providing and fixing stainless steel sink with drain board size 20"x60" including set of brackets, waste pipe etc</v>
          </cell>
          <cell r="C1308" t="str">
            <v>Each</v>
          </cell>
          <cell r="D1308">
            <v>644.79999999999995</v>
          </cell>
          <cell r="E1308">
            <v>8445.7999999999993</v>
          </cell>
          <cell r="F1308" t="str">
            <v>Each</v>
          </cell>
          <cell r="G1308">
            <v>644.79999999999995</v>
          </cell>
          <cell r="H1308">
            <v>8445.7999999999993</v>
          </cell>
        </row>
        <row r="1309">
          <cell r="A1309" t="str">
            <v>14-06-e</v>
          </cell>
          <cell r="B1309" t="str">
            <v>Providing and fixing stainless steel sink with drain board size 20"x72" including set of brackets, waste pipe etc</v>
          </cell>
          <cell r="C1309" t="str">
            <v>Each</v>
          </cell>
          <cell r="D1309">
            <v>644.79999999999995</v>
          </cell>
          <cell r="E1309">
            <v>9055.7999999999993</v>
          </cell>
          <cell r="F1309" t="str">
            <v>Each</v>
          </cell>
          <cell r="G1309">
            <v>644.79999999999995</v>
          </cell>
          <cell r="H1309">
            <v>9055.7999999999993</v>
          </cell>
        </row>
        <row r="1310">
          <cell r="A1310" t="str">
            <v>14-07</v>
          </cell>
          <cell r="B1310" t="str">
            <v>Providing and Fixing terrazzo concrete sink 25"x18", with drain board of mosaic, including set of brackets etc</v>
          </cell>
          <cell r="C1310" t="str">
            <v>■</v>
          </cell>
          <cell r="D1310" t="e">
            <v>#VALUE!</v>
          </cell>
          <cell r="E1310" t="e">
            <v>#VALUE!</v>
          </cell>
          <cell r="F1310" t="str">
            <v>■</v>
          </cell>
          <cell r="G1310" t="e">
            <v>#VALUE!</v>
          </cell>
          <cell r="H1310" t="e">
            <v>#VALUE!</v>
          </cell>
        </row>
        <row r="1311">
          <cell r="A1311" t="str">
            <v>14-08-a</v>
          </cell>
          <cell r="B1311" t="str">
            <v>Providing and Fixing glazed earthen ware sink including set of brackets, waste pipe etc : 25"x18"</v>
          </cell>
          <cell r="C1311" t="str">
            <v>-</v>
          </cell>
          <cell r="D1311" t="e">
            <v>#VALUE!</v>
          </cell>
          <cell r="E1311" t="e">
            <v>#VALUE!</v>
          </cell>
          <cell r="F1311" t="str">
            <v>-</v>
          </cell>
          <cell r="G1311" t="e">
            <v>#VALUE!</v>
          </cell>
          <cell r="H1311" t="e">
            <v>#VALUE!</v>
          </cell>
        </row>
        <row r="1312">
          <cell r="A1312" t="str">
            <v>14-08-b</v>
          </cell>
          <cell r="B1312" t="str">
            <v>Providing and Fixing glazed earthen ware sink including set of brackets, waste pipe etc : 25"x18"</v>
          </cell>
          <cell r="C1312" t="str">
            <v>-</v>
          </cell>
          <cell r="D1312" t="e">
            <v>#VALUE!</v>
          </cell>
          <cell r="E1312" t="e">
            <v>#VALUE!</v>
          </cell>
          <cell r="F1312" t="str">
            <v>-</v>
          </cell>
          <cell r="G1312" t="e">
            <v>#VALUE!</v>
          </cell>
          <cell r="H1312" t="e">
            <v>#VALUE!</v>
          </cell>
        </row>
        <row r="1313">
          <cell r="A1313" t="str">
            <v>14-09</v>
          </cell>
          <cell r="B1313" t="str">
            <v xml:space="preserve">Providing and Fixing white glazed earthernware flat back urinal </v>
          </cell>
          <cell r="C1313" t="str">
            <v>Each</v>
          </cell>
          <cell r="D1313">
            <v>644.79999999999995</v>
          </cell>
          <cell r="E1313">
            <v>2114</v>
          </cell>
          <cell r="F1313" t="str">
            <v>Each</v>
          </cell>
          <cell r="G1313">
            <v>644.79999999999995</v>
          </cell>
          <cell r="H1313">
            <v>2114</v>
          </cell>
        </row>
        <row r="1314">
          <cell r="A1314" t="str">
            <v>14-10-a</v>
          </cell>
          <cell r="B1314" t="str">
            <v>Providing and Fixing glazed earthen ware low down flushing cistern 3 gallons capacity : White</v>
          </cell>
          <cell r="C1314" t="str">
            <v>Each</v>
          </cell>
          <cell r="D1314">
            <v>644.79999999999995</v>
          </cell>
          <cell r="E1314">
            <v>2541</v>
          </cell>
          <cell r="F1314" t="str">
            <v>Each</v>
          </cell>
          <cell r="G1314">
            <v>644.79999999999995</v>
          </cell>
          <cell r="H1314">
            <v>2541</v>
          </cell>
        </row>
        <row r="1315">
          <cell r="A1315" t="str">
            <v>14-10-b</v>
          </cell>
          <cell r="B1315" t="str">
            <v>Providing and Fixing glazed earthen ware low down flushing cistern 3 gallons capacity : Coloured</v>
          </cell>
          <cell r="C1315" t="str">
            <v>Each</v>
          </cell>
          <cell r="D1315">
            <v>644.79999999999995</v>
          </cell>
          <cell r="E1315">
            <v>3761</v>
          </cell>
          <cell r="F1315" t="str">
            <v>Each</v>
          </cell>
          <cell r="G1315">
            <v>644.79999999999995</v>
          </cell>
          <cell r="H1315">
            <v>3761</v>
          </cell>
        </row>
        <row r="1316">
          <cell r="A1316" t="str">
            <v>14-11</v>
          </cell>
          <cell r="B1316" t="str">
            <v>Providing and Fixing white enamelled CI low down flushing cistern (3 gallons capacity) including CP water connection</v>
          </cell>
          <cell r="C1316">
            <v>0</v>
          </cell>
          <cell r="D1316">
            <v>0</v>
          </cell>
          <cell r="E1316">
            <v>0</v>
          </cell>
          <cell r="F1316">
            <v>0</v>
          </cell>
          <cell r="G1316">
            <v>0</v>
          </cell>
          <cell r="H1316">
            <v>0</v>
          </cell>
        </row>
        <row r="1317">
          <cell r="A1317" t="str">
            <v>14-12-a</v>
          </cell>
          <cell r="B1317" t="str">
            <v>Providing and Fixing cast iron high level flushing cistern, including high level flushing cistern including CP : 3 gallons</v>
          </cell>
          <cell r="C1317">
            <v>0</v>
          </cell>
          <cell r="D1317">
            <v>0</v>
          </cell>
          <cell r="E1317">
            <v>0</v>
          </cell>
          <cell r="F1317">
            <v>0</v>
          </cell>
          <cell r="G1317">
            <v>0</v>
          </cell>
          <cell r="H1317">
            <v>0</v>
          </cell>
        </row>
        <row r="1318">
          <cell r="A1318" t="str">
            <v>14-12-b</v>
          </cell>
          <cell r="B1318" t="str">
            <v>Providing and Fixing cast iron high level flushing cistern, including high level flushing cistern including CP : 1 gallon</v>
          </cell>
          <cell r="C1318">
            <v>0</v>
          </cell>
          <cell r="D1318">
            <v>0</v>
          </cell>
          <cell r="E1318">
            <v>0</v>
          </cell>
          <cell r="F1318">
            <v>0</v>
          </cell>
          <cell r="G1318">
            <v>0</v>
          </cell>
          <cell r="H1318">
            <v>0</v>
          </cell>
        </row>
        <row r="1319">
          <cell r="A1319" t="str">
            <v>14-13</v>
          </cell>
          <cell r="B1319" t="str">
            <v>Providing and Fixing CP soap dish.</v>
          </cell>
          <cell r="C1319" t="str">
            <v>Each</v>
          </cell>
          <cell r="D1319">
            <v>60.76</v>
          </cell>
          <cell r="E1319">
            <v>610.25</v>
          </cell>
          <cell r="F1319" t="str">
            <v>Each</v>
          </cell>
          <cell r="G1319">
            <v>60.76</v>
          </cell>
          <cell r="H1319">
            <v>610.25</v>
          </cell>
        </row>
        <row r="1320">
          <cell r="A1320" t="str">
            <v>14-14-a</v>
          </cell>
          <cell r="B1320" t="str">
            <v>Providing and Fixing glazed earthen ware soap dish White</v>
          </cell>
          <cell r="C1320" t="str">
            <v>Each</v>
          </cell>
          <cell r="D1320">
            <v>60.76</v>
          </cell>
          <cell r="E1320">
            <v>457.75</v>
          </cell>
          <cell r="F1320" t="str">
            <v>Each</v>
          </cell>
          <cell r="G1320">
            <v>60.76</v>
          </cell>
          <cell r="H1320">
            <v>457.75</v>
          </cell>
        </row>
        <row r="1321">
          <cell r="A1321" t="str">
            <v>14-14-b</v>
          </cell>
          <cell r="B1321" t="str">
            <v>Providing and Fixing glazed earthen ware soap dish Coloured</v>
          </cell>
          <cell r="C1321" t="str">
            <v>Each</v>
          </cell>
          <cell r="D1321">
            <v>60.76</v>
          </cell>
          <cell r="E1321">
            <v>457.75</v>
          </cell>
          <cell r="F1321" t="str">
            <v>Each</v>
          </cell>
          <cell r="G1321">
            <v>60.76</v>
          </cell>
          <cell r="H1321">
            <v>457.75</v>
          </cell>
        </row>
        <row r="1322">
          <cell r="A1322" t="str">
            <v>14-15</v>
          </cell>
          <cell r="B1322" t="str">
            <v>Providing and Fixing CP toilet paper holder</v>
          </cell>
          <cell r="C1322" t="str">
            <v>Each</v>
          </cell>
          <cell r="D1322">
            <v>60.76</v>
          </cell>
          <cell r="E1322">
            <v>293.05</v>
          </cell>
          <cell r="F1322" t="str">
            <v>Each</v>
          </cell>
          <cell r="G1322">
            <v>60.76</v>
          </cell>
          <cell r="H1322">
            <v>293.05</v>
          </cell>
        </row>
        <row r="1323">
          <cell r="A1323" t="str">
            <v>14-16-a</v>
          </cell>
          <cell r="B1323" t="str">
            <v>Providing and Fixing CP towel rail : 24" long, 3/4" dia</v>
          </cell>
          <cell r="C1323" t="str">
            <v>Each</v>
          </cell>
          <cell r="D1323">
            <v>60.76</v>
          </cell>
          <cell r="E1323">
            <v>793.25</v>
          </cell>
          <cell r="F1323" t="str">
            <v>Each</v>
          </cell>
          <cell r="G1323">
            <v>60.76</v>
          </cell>
          <cell r="H1323">
            <v>793.25</v>
          </cell>
        </row>
        <row r="1324">
          <cell r="A1324" t="str">
            <v>14-16-b</v>
          </cell>
          <cell r="B1324" t="str">
            <v>Providing and Fixing CP towel rail : 20" long, 1/2" dia</v>
          </cell>
          <cell r="C1324" t="str">
            <v>Each</v>
          </cell>
          <cell r="D1324">
            <v>60.76</v>
          </cell>
          <cell r="E1324">
            <v>280.85000000000002</v>
          </cell>
          <cell r="F1324" t="str">
            <v>Each</v>
          </cell>
          <cell r="G1324">
            <v>60.76</v>
          </cell>
          <cell r="H1324">
            <v>280.85000000000002</v>
          </cell>
        </row>
        <row r="1325">
          <cell r="A1325" t="str">
            <v>14-17</v>
          </cell>
          <cell r="B1325" t="str">
            <v>Providing and Fixing best quality 5mm mirror 22"x16" size</v>
          </cell>
          <cell r="C1325" t="str">
            <v>Each</v>
          </cell>
          <cell r="D1325">
            <v>201.5</v>
          </cell>
          <cell r="E1325">
            <v>935.13</v>
          </cell>
          <cell r="F1325" t="str">
            <v>Each</v>
          </cell>
          <cell r="G1325">
            <v>201.5</v>
          </cell>
          <cell r="H1325">
            <v>935.13</v>
          </cell>
        </row>
        <row r="1326">
          <cell r="A1326" t="str">
            <v>14-18-a</v>
          </cell>
          <cell r="B1326" t="str">
            <v>Providing and Fixing best quality 5mm glass shelf 24"x5" With chromium plated brackets &amp; railing</v>
          </cell>
          <cell r="C1326" t="str">
            <v>Each</v>
          </cell>
          <cell r="D1326">
            <v>69.44</v>
          </cell>
          <cell r="E1326">
            <v>619</v>
          </cell>
          <cell r="F1326" t="str">
            <v>Each</v>
          </cell>
          <cell r="G1326">
            <v>69.44</v>
          </cell>
          <cell r="H1326">
            <v>619</v>
          </cell>
        </row>
        <row r="1327">
          <cell r="A1327" t="str">
            <v>14-18-b</v>
          </cell>
          <cell r="B1327" t="str">
            <v>Providing and Fixing best quality 5mm glass shelf 24"x5" Glass shelf only, w/o chromium plated bracke</v>
          </cell>
          <cell r="C1327" t="str">
            <v>Each</v>
          </cell>
          <cell r="D1327">
            <v>26.04</v>
          </cell>
          <cell r="E1327">
            <v>575.25</v>
          </cell>
          <cell r="F1327" t="str">
            <v>Each</v>
          </cell>
          <cell r="G1327">
            <v>26.04</v>
          </cell>
          <cell r="H1327">
            <v>575.25</v>
          </cell>
        </row>
        <row r="1328">
          <cell r="A1328" t="str">
            <v>14-19-a</v>
          </cell>
          <cell r="B1328" t="str">
            <v>Providing and Fixing glazed earthen ware shelf 24"x5" with CP brackets &amp; railing of : 24" length, 3/4" dia</v>
          </cell>
          <cell r="C1328" t="str">
            <v>Each</v>
          </cell>
          <cell r="D1328">
            <v>69.44</v>
          </cell>
          <cell r="E1328">
            <v>314</v>
          </cell>
          <cell r="F1328" t="str">
            <v>Each</v>
          </cell>
          <cell r="G1328">
            <v>69.44</v>
          </cell>
          <cell r="H1328">
            <v>314</v>
          </cell>
        </row>
        <row r="1329">
          <cell r="A1329" t="str">
            <v>14-19-b</v>
          </cell>
          <cell r="B1329" t="str">
            <v>Providing and Fixing glazed earthen ware shelf 24"x5" with CP brackets &amp; railing of : 20" length, 1/2" dia</v>
          </cell>
          <cell r="C1329" t="str">
            <v>Each</v>
          </cell>
          <cell r="D1329">
            <v>69.44</v>
          </cell>
          <cell r="E1329">
            <v>619</v>
          </cell>
          <cell r="F1329" t="str">
            <v>Each</v>
          </cell>
          <cell r="G1329">
            <v>69.44</v>
          </cell>
          <cell r="H1329">
            <v>619</v>
          </cell>
        </row>
        <row r="1330">
          <cell r="A1330" t="str">
            <v>14-20-a</v>
          </cell>
          <cell r="B1330" t="str">
            <v>Providing and Fixing Plastic soap dish.</v>
          </cell>
          <cell r="C1330" t="str">
            <v>Each</v>
          </cell>
          <cell r="D1330">
            <v>60.76</v>
          </cell>
          <cell r="E1330">
            <v>280.85000000000002</v>
          </cell>
          <cell r="F1330" t="str">
            <v>Each</v>
          </cell>
          <cell r="G1330">
            <v>60.76</v>
          </cell>
          <cell r="H1330">
            <v>280.85000000000002</v>
          </cell>
        </row>
        <row r="1331">
          <cell r="A1331" t="str">
            <v>14-20-b</v>
          </cell>
          <cell r="B1331" t="str">
            <v>Providing and Fixing Plastic toilet paper holder.</v>
          </cell>
          <cell r="C1331" t="str">
            <v>Each</v>
          </cell>
          <cell r="D1331">
            <v>60.76</v>
          </cell>
          <cell r="E1331">
            <v>280.85000000000002</v>
          </cell>
          <cell r="F1331" t="str">
            <v>Each</v>
          </cell>
          <cell r="G1331">
            <v>60.76</v>
          </cell>
          <cell r="H1331">
            <v>280.85000000000002</v>
          </cell>
        </row>
        <row r="1332">
          <cell r="A1332" t="str">
            <v>14-20-c</v>
          </cell>
          <cell r="B1332" t="str">
            <v>Providing and Fixing Plastic towel rail.</v>
          </cell>
          <cell r="C1332" t="str">
            <v>Each</v>
          </cell>
          <cell r="D1332">
            <v>60.76</v>
          </cell>
          <cell r="E1332">
            <v>305.25</v>
          </cell>
          <cell r="F1332" t="str">
            <v>Each</v>
          </cell>
          <cell r="G1332">
            <v>60.76</v>
          </cell>
          <cell r="H1332">
            <v>305.25</v>
          </cell>
        </row>
        <row r="1333">
          <cell r="A1333" t="str">
            <v>14-20-d</v>
          </cell>
          <cell r="B1333" t="str">
            <v>Providing and Fixing Plastic shelf 24"x5" with</v>
          </cell>
          <cell r="C1333" t="str">
            <v>Each</v>
          </cell>
          <cell r="D1333">
            <v>60.76</v>
          </cell>
          <cell r="E1333">
            <v>329.65</v>
          </cell>
          <cell r="F1333" t="str">
            <v>Each</v>
          </cell>
          <cell r="G1333">
            <v>60.76</v>
          </cell>
          <cell r="H1333">
            <v>329.65</v>
          </cell>
        </row>
        <row r="1334">
          <cell r="A1334" t="str">
            <v>14-21-a</v>
          </cell>
          <cell r="B1334" t="str">
            <v>Providing and Fixing CP pillar-cock, heavy type : 3/4"</v>
          </cell>
          <cell r="C1334" t="str">
            <v>Each</v>
          </cell>
          <cell r="D1334">
            <v>60.76</v>
          </cell>
          <cell r="E1334">
            <v>976.25</v>
          </cell>
          <cell r="F1334" t="str">
            <v>Each</v>
          </cell>
          <cell r="G1334">
            <v>60.76</v>
          </cell>
          <cell r="H1334">
            <v>976.25</v>
          </cell>
        </row>
        <row r="1335">
          <cell r="A1335" t="str">
            <v>14-21-b</v>
          </cell>
          <cell r="B1335" t="str">
            <v>Providing and Fixing CP pillar-cock, heavy type : 1/2"</v>
          </cell>
          <cell r="C1335" t="str">
            <v>Each</v>
          </cell>
          <cell r="D1335">
            <v>60.76</v>
          </cell>
          <cell r="E1335">
            <v>976.25</v>
          </cell>
          <cell r="F1335" t="str">
            <v>Each</v>
          </cell>
          <cell r="G1335">
            <v>60.76</v>
          </cell>
          <cell r="H1335">
            <v>976.25</v>
          </cell>
        </row>
        <row r="1336">
          <cell r="A1336" t="str">
            <v>14-22-a</v>
          </cell>
          <cell r="B1336" t="str">
            <v>Providing and Fixing CP stop-cock, heavy type : 3/4"</v>
          </cell>
          <cell r="C1336" t="str">
            <v>Each</v>
          </cell>
          <cell r="D1336">
            <v>60.76</v>
          </cell>
          <cell r="E1336">
            <v>573.65</v>
          </cell>
          <cell r="F1336" t="str">
            <v>Each</v>
          </cell>
          <cell r="G1336">
            <v>60.76</v>
          </cell>
          <cell r="H1336">
            <v>573.65</v>
          </cell>
        </row>
        <row r="1337">
          <cell r="A1337" t="str">
            <v>14-22-b</v>
          </cell>
          <cell r="B1337" t="str">
            <v>Providing and Fixing CP stop-cock, heavy type : 1/2"</v>
          </cell>
          <cell r="C1337" t="str">
            <v>Each</v>
          </cell>
          <cell r="D1337">
            <v>60.76</v>
          </cell>
          <cell r="E1337">
            <v>573.65</v>
          </cell>
          <cell r="F1337" t="str">
            <v>Each</v>
          </cell>
          <cell r="G1337">
            <v>60.76</v>
          </cell>
          <cell r="H1337">
            <v>573.65</v>
          </cell>
        </row>
        <row r="1338">
          <cell r="A1338" t="str">
            <v>14-23</v>
          </cell>
          <cell r="B1338" t="str">
            <v>Providing and Fixing underground stop-cock 1/2" with CP cover</v>
          </cell>
          <cell r="C1338" t="str">
            <v>Each</v>
          </cell>
          <cell r="D1338">
            <v>69.44</v>
          </cell>
          <cell r="E1338">
            <v>633.64</v>
          </cell>
          <cell r="F1338" t="str">
            <v>Each</v>
          </cell>
          <cell r="G1338">
            <v>69.44</v>
          </cell>
          <cell r="H1338">
            <v>633.64</v>
          </cell>
        </row>
        <row r="1339">
          <cell r="A1339" t="str">
            <v>14-24-a</v>
          </cell>
          <cell r="B1339" t="str">
            <v>Providing and Fixing CP bib-cock, heavy type : 3/4"</v>
          </cell>
          <cell r="C1339" t="str">
            <v>Each</v>
          </cell>
          <cell r="D1339">
            <v>60.76</v>
          </cell>
          <cell r="E1339">
            <v>573.65</v>
          </cell>
          <cell r="F1339" t="str">
            <v>Each</v>
          </cell>
          <cell r="G1339">
            <v>60.76</v>
          </cell>
          <cell r="H1339">
            <v>573.65</v>
          </cell>
        </row>
        <row r="1340">
          <cell r="A1340" t="str">
            <v>14-24-b</v>
          </cell>
          <cell r="B1340" t="str">
            <v>Providing and Fixing CP bib-cock, heavy type : 1/2"</v>
          </cell>
          <cell r="C1340" t="str">
            <v>Each</v>
          </cell>
          <cell r="D1340">
            <v>60.76</v>
          </cell>
          <cell r="E1340">
            <v>573.65</v>
          </cell>
          <cell r="F1340" t="str">
            <v>Each</v>
          </cell>
          <cell r="G1340">
            <v>60.76</v>
          </cell>
          <cell r="H1340">
            <v>573.65</v>
          </cell>
        </row>
        <row r="1341">
          <cell r="A1341" t="str">
            <v>14-25</v>
          </cell>
          <cell r="B1341" t="str">
            <v>Providing and Fixing 1/2" CP tee stop cock</v>
          </cell>
          <cell r="C1341" t="str">
            <v>Each</v>
          </cell>
          <cell r="D1341">
            <v>60.76</v>
          </cell>
          <cell r="E1341">
            <v>573.65</v>
          </cell>
          <cell r="F1341" t="str">
            <v>Each</v>
          </cell>
          <cell r="G1341">
            <v>60.76</v>
          </cell>
          <cell r="H1341">
            <v>573.65</v>
          </cell>
        </row>
        <row r="1342">
          <cell r="A1342" t="str">
            <v>14-26-a</v>
          </cell>
          <cell r="B1342" t="str">
            <v>Providing and Fixing CP shower rose : 1/2"x4"</v>
          </cell>
          <cell r="C1342" t="str">
            <v>Each</v>
          </cell>
          <cell r="D1342">
            <v>60.76</v>
          </cell>
          <cell r="E1342">
            <v>1232.45</v>
          </cell>
          <cell r="F1342" t="str">
            <v>Each</v>
          </cell>
          <cell r="G1342">
            <v>60.76</v>
          </cell>
          <cell r="H1342">
            <v>1232.45</v>
          </cell>
        </row>
        <row r="1343">
          <cell r="A1343" t="str">
            <v>14-26-b</v>
          </cell>
          <cell r="B1343" t="str">
            <v>Providing and Fixing CP shower rose : 3/4"x6"</v>
          </cell>
          <cell r="C1343" t="str">
            <v>Each</v>
          </cell>
          <cell r="D1343">
            <v>60.76</v>
          </cell>
          <cell r="E1343">
            <v>671.25</v>
          </cell>
          <cell r="F1343" t="str">
            <v>Each</v>
          </cell>
          <cell r="G1343">
            <v>60.76</v>
          </cell>
          <cell r="H1343">
            <v>671.25</v>
          </cell>
        </row>
        <row r="1344">
          <cell r="A1344" t="str">
            <v>14-27</v>
          </cell>
          <cell r="B1344" t="str">
            <v>Providing and Fixing CP mixing valve for WHB, sink or shower</v>
          </cell>
          <cell r="C1344" t="str">
            <v>Each</v>
          </cell>
          <cell r="D1344">
            <v>60.76</v>
          </cell>
          <cell r="E1344">
            <v>2135.25</v>
          </cell>
          <cell r="F1344" t="str">
            <v>Each</v>
          </cell>
          <cell r="G1344">
            <v>60.76</v>
          </cell>
          <cell r="H1344">
            <v>2135.25</v>
          </cell>
        </row>
        <row r="1345">
          <cell r="A1345" t="str">
            <v>14-28-a</v>
          </cell>
          <cell r="B1345" t="str">
            <v>Providing and Fixing gun metal peet / gate valve (screwed) 1¬" dia</v>
          </cell>
          <cell r="C1345" t="str">
            <v>Each</v>
          </cell>
          <cell r="D1345">
            <v>69.44</v>
          </cell>
          <cell r="E1345">
            <v>1534</v>
          </cell>
          <cell r="F1345" t="str">
            <v>Each</v>
          </cell>
          <cell r="G1345">
            <v>69.44</v>
          </cell>
          <cell r="H1345">
            <v>1534</v>
          </cell>
        </row>
        <row r="1346">
          <cell r="A1346" t="str">
            <v>14-28-b</v>
          </cell>
          <cell r="B1346" t="str">
            <v>Providing and Fixing gun metal peet / gate valve (screwed) 1«" dia</v>
          </cell>
          <cell r="C1346" t="str">
            <v>Each</v>
          </cell>
          <cell r="D1346">
            <v>69.44</v>
          </cell>
          <cell r="E1346">
            <v>1839</v>
          </cell>
          <cell r="F1346" t="str">
            <v>Each</v>
          </cell>
          <cell r="G1346">
            <v>69.44</v>
          </cell>
          <cell r="H1346">
            <v>1839</v>
          </cell>
        </row>
        <row r="1347">
          <cell r="A1347" t="str">
            <v>14-28-c</v>
          </cell>
          <cell r="B1347" t="str">
            <v>Providing and Fixing gun metal peet / gate valve (screwed) 2" dia</v>
          </cell>
          <cell r="C1347" t="str">
            <v>Each</v>
          </cell>
          <cell r="D1347">
            <v>69.44</v>
          </cell>
          <cell r="E1347">
            <v>1961</v>
          </cell>
          <cell r="F1347" t="str">
            <v>Each</v>
          </cell>
          <cell r="G1347">
            <v>69.44</v>
          </cell>
          <cell r="H1347">
            <v>1961</v>
          </cell>
        </row>
        <row r="1348">
          <cell r="A1348" t="str">
            <v>14-28-d</v>
          </cell>
          <cell r="B1348" t="str">
            <v>Providing and Fixing gun metal peet / gate valve (screwed) 2«" dia</v>
          </cell>
          <cell r="C1348" t="str">
            <v>Each</v>
          </cell>
          <cell r="D1348">
            <v>69.44</v>
          </cell>
          <cell r="E1348">
            <v>5865</v>
          </cell>
          <cell r="F1348" t="str">
            <v>Each</v>
          </cell>
          <cell r="G1348">
            <v>69.44</v>
          </cell>
          <cell r="H1348">
            <v>5865</v>
          </cell>
        </row>
        <row r="1349">
          <cell r="A1349" t="str">
            <v>14-28-e</v>
          </cell>
          <cell r="B1349" t="str">
            <v>Providing and Fixing gun metal peet / gate valve (screwed) 3" dia</v>
          </cell>
          <cell r="C1349" t="str">
            <v>Each</v>
          </cell>
          <cell r="D1349">
            <v>69.44</v>
          </cell>
          <cell r="E1349">
            <v>6414</v>
          </cell>
          <cell r="F1349" t="str">
            <v>Each</v>
          </cell>
          <cell r="G1349">
            <v>69.44</v>
          </cell>
          <cell r="H1349">
            <v>6414</v>
          </cell>
        </row>
        <row r="1350">
          <cell r="A1350" t="str">
            <v>14-29-a</v>
          </cell>
          <cell r="B1350" t="str">
            <v>Providing and Fixing CP or brass oxidized swan-neck cock 1/2" dia : Single way</v>
          </cell>
          <cell r="C1350" t="str">
            <v>Each</v>
          </cell>
          <cell r="D1350">
            <v>60.76</v>
          </cell>
          <cell r="E1350">
            <v>915.25</v>
          </cell>
          <cell r="F1350" t="str">
            <v>Each</v>
          </cell>
          <cell r="G1350">
            <v>60.76</v>
          </cell>
          <cell r="H1350">
            <v>915.25</v>
          </cell>
        </row>
        <row r="1351">
          <cell r="A1351" t="str">
            <v>14-29-b</v>
          </cell>
          <cell r="B1351" t="str">
            <v>Providing and Fixing CP or brass oxidized swan-neck cock 1/2" dia : Double way</v>
          </cell>
          <cell r="C1351" t="str">
            <v>Each</v>
          </cell>
          <cell r="D1351">
            <v>69.44</v>
          </cell>
          <cell r="E1351">
            <v>2327</v>
          </cell>
          <cell r="F1351" t="str">
            <v>Each</v>
          </cell>
          <cell r="G1351">
            <v>69.44</v>
          </cell>
          <cell r="H1351">
            <v>2327</v>
          </cell>
        </row>
        <row r="1352">
          <cell r="A1352" t="str">
            <v>14-29-c</v>
          </cell>
          <cell r="B1352" t="str">
            <v>Providing and Fixing CP or brass oxidized swan-neck cock 1/2" dia : Three way</v>
          </cell>
          <cell r="C1352" t="str">
            <v>Each</v>
          </cell>
          <cell r="D1352">
            <v>86.8</v>
          </cell>
          <cell r="E1352">
            <v>209.5</v>
          </cell>
          <cell r="F1352" t="str">
            <v>Each</v>
          </cell>
          <cell r="G1352">
            <v>86.8</v>
          </cell>
          <cell r="H1352">
            <v>209.5</v>
          </cell>
        </row>
        <row r="1353">
          <cell r="A1353" t="str">
            <v>14-30-a</v>
          </cell>
          <cell r="B1353" t="str">
            <v>Providing and Fixing brass union 1/2" dia</v>
          </cell>
          <cell r="C1353" t="str">
            <v>Each</v>
          </cell>
          <cell r="D1353">
            <v>60.76</v>
          </cell>
          <cell r="E1353">
            <v>366.25</v>
          </cell>
          <cell r="F1353" t="str">
            <v>Each</v>
          </cell>
          <cell r="G1353">
            <v>60.76</v>
          </cell>
          <cell r="H1353">
            <v>366.25</v>
          </cell>
        </row>
        <row r="1354">
          <cell r="A1354" t="str">
            <v>14-30-b</v>
          </cell>
          <cell r="B1354" t="str">
            <v>Providing and Fixing brass union 3/4" dia</v>
          </cell>
          <cell r="C1354" t="str">
            <v>Each</v>
          </cell>
          <cell r="D1354">
            <v>60.76</v>
          </cell>
          <cell r="E1354">
            <v>488.25</v>
          </cell>
          <cell r="F1354" t="str">
            <v>Each</v>
          </cell>
          <cell r="G1354">
            <v>60.76</v>
          </cell>
          <cell r="H1354">
            <v>488.25</v>
          </cell>
        </row>
        <row r="1355">
          <cell r="A1355" t="str">
            <v>14-31-a</v>
          </cell>
          <cell r="B1355" t="str">
            <v>Providing and Fixing CI floor trap including CI grating &amp; concrete chamber all round : 4"x2"</v>
          </cell>
          <cell r="C1355" t="str">
            <v>Each</v>
          </cell>
          <cell r="D1355">
            <v>148.80000000000001</v>
          </cell>
          <cell r="E1355">
            <v>455</v>
          </cell>
          <cell r="F1355" t="str">
            <v>Each</v>
          </cell>
          <cell r="G1355">
            <v>148.80000000000001</v>
          </cell>
          <cell r="H1355">
            <v>455</v>
          </cell>
        </row>
        <row r="1356">
          <cell r="A1356" t="str">
            <v>14-31-b</v>
          </cell>
          <cell r="B1356" t="str">
            <v>Providing and Fixing CI floor trap including CI grating &amp; concrete chamber all round : 4"x3"</v>
          </cell>
          <cell r="C1356" t="str">
            <v>Each</v>
          </cell>
          <cell r="D1356">
            <v>148.80000000000001</v>
          </cell>
          <cell r="E1356">
            <v>808.8</v>
          </cell>
          <cell r="F1356" t="str">
            <v>Each</v>
          </cell>
          <cell r="G1356">
            <v>148.80000000000001</v>
          </cell>
          <cell r="H1356">
            <v>808.8</v>
          </cell>
        </row>
        <row r="1357">
          <cell r="A1357" t="str">
            <v>14-32-a</v>
          </cell>
          <cell r="B1357" t="str">
            <v>Providing and Fixing 'P' trap including GI grating &amp; PCC chamber 4" of cast iron</v>
          </cell>
          <cell r="C1357" t="str">
            <v>Each</v>
          </cell>
          <cell r="D1357">
            <v>133.91999999999999</v>
          </cell>
          <cell r="E1357">
            <v>928</v>
          </cell>
          <cell r="F1357" t="str">
            <v>Each</v>
          </cell>
          <cell r="G1357">
            <v>133.91999999999999</v>
          </cell>
          <cell r="H1357">
            <v>928</v>
          </cell>
        </row>
        <row r="1358">
          <cell r="A1358" t="str">
            <v>14-32-b</v>
          </cell>
          <cell r="B1358" t="str">
            <v>Providing and Fixing 'P' trap including GI grating &amp; PCC chamber 4" glazed</v>
          </cell>
          <cell r="C1358" t="str">
            <v>Each</v>
          </cell>
          <cell r="D1358">
            <v>133.91999999999999</v>
          </cell>
          <cell r="E1358">
            <v>379</v>
          </cell>
          <cell r="F1358" t="str">
            <v>Each</v>
          </cell>
          <cell r="G1358">
            <v>133.91999999999999</v>
          </cell>
          <cell r="H1358">
            <v>379</v>
          </cell>
        </row>
        <row r="1359">
          <cell r="A1359" t="str">
            <v>14-33</v>
          </cell>
          <cell r="B1359" t="str">
            <v>Providing and Fixing 4" gully trap with PCC, including masonry chamber 1'x1' and PVC grating 6"x6"</v>
          </cell>
          <cell r="C1359" t="str">
            <v>Each</v>
          </cell>
          <cell r="D1359">
            <v>223.2</v>
          </cell>
          <cell r="E1359">
            <v>987.5</v>
          </cell>
          <cell r="F1359" t="str">
            <v>Each</v>
          </cell>
          <cell r="G1359">
            <v>223.2</v>
          </cell>
          <cell r="H1359">
            <v>987.5</v>
          </cell>
        </row>
        <row r="1360">
          <cell r="A1360" t="str">
            <v>14-34-a-01</v>
          </cell>
          <cell r="B1360" t="str">
            <v>Providing and fitting CI soil pipe with : Lead &amp; yarn caulked joint : 4" dia.</v>
          </cell>
          <cell r="C1360" t="str">
            <v>Rft</v>
          </cell>
          <cell r="D1360">
            <v>45.37</v>
          </cell>
          <cell r="E1360">
            <v>850.93</v>
          </cell>
          <cell r="F1360" t="str">
            <v>m</v>
          </cell>
          <cell r="G1360">
            <v>148.84</v>
          </cell>
          <cell r="H1360">
            <v>2791.77</v>
          </cell>
        </row>
        <row r="1361">
          <cell r="A1361" t="str">
            <v>14-34-a-02</v>
          </cell>
          <cell r="B1361" t="str">
            <v>Providing and fitting CI soil pipe with : Lead &amp; yarn caulked joint : 2" dia.</v>
          </cell>
          <cell r="C1361" t="str">
            <v>Rft</v>
          </cell>
          <cell r="D1361">
            <v>22.68</v>
          </cell>
          <cell r="E1361">
            <v>437.67</v>
          </cell>
          <cell r="F1361" t="str">
            <v>m</v>
          </cell>
          <cell r="G1361">
            <v>74.42</v>
          </cell>
          <cell r="H1361">
            <v>1435.91</v>
          </cell>
        </row>
        <row r="1362">
          <cell r="A1362" t="str">
            <v>14-34-b-01</v>
          </cell>
          <cell r="B1362" t="str">
            <v>Providing and fitting CI soil pipe with : Cement caulked joint : 4" dia</v>
          </cell>
          <cell r="C1362" t="str">
            <v>Rft</v>
          </cell>
          <cell r="D1362">
            <v>45.37</v>
          </cell>
          <cell r="E1362">
            <v>826.53</v>
          </cell>
          <cell r="F1362" t="str">
            <v>m</v>
          </cell>
          <cell r="G1362">
            <v>148.84</v>
          </cell>
          <cell r="H1362">
            <v>2711.72</v>
          </cell>
        </row>
        <row r="1363">
          <cell r="A1363" t="str">
            <v>14-34-b-02</v>
          </cell>
          <cell r="B1363" t="str">
            <v>Providing and fitting CI soil pipe with : Cement caulked joint : 2" dia</v>
          </cell>
          <cell r="C1363" t="str">
            <v>Rft</v>
          </cell>
          <cell r="D1363">
            <v>22.68</v>
          </cell>
          <cell r="E1363">
            <v>376.67</v>
          </cell>
          <cell r="F1363" t="str">
            <v>m</v>
          </cell>
          <cell r="G1363">
            <v>74.42</v>
          </cell>
          <cell r="H1363">
            <v>1235.78</v>
          </cell>
        </row>
        <row r="1364">
          <cell r="A1364" t="str">
            <v>14-35-a</v>
          </cell>
          <cell r="B1364" t="str">
            <v>Providing and Fixing AC soil pipe with cement caulked joint including all specials : 1¬" i/d</v>
          </cell>
          <cell r="C1364" t="str">
            <v>Rft</v>
          </cell>
          <cell r="D1364">
            <v>11.34</v>
          </cell>
          <cell r="E1364">
            <v>147.57</v>
          </cell>
          <cell r="F1364" t="str">
            <v>m</v>
          </cell>
          <cell r="G1364">
            <v>37.21</v>
          </cell>
          <cell r="H1364">
            <v>484.14</v>
          </cell>
        </row>
        <row r="1365">
          <cell r="A1365" t="str">
            <v>14-35-b</v>
          </cell>
          <cell r="B1365" t="str">
            <v>Providing and Fixing AC soil pipe with cement caulked joint including all specials : 3¬" i/d</v>
          </cell>
          <cell r="C1365" t="str">
            <v>Rft</v>
          </cell>
          <cell r="D1365">
            <v>13.61</v>
          </cell>
          <cell r="E1365">
            <v>245.07</v>
          </cell>
          <cell r="F1365" t="str">
            <v>m</v>
          </cell>
          <cell r="G1365">
            <v>44.65</v>
          </cell>
          <cell r="H1365">
            <v>804.05</v>
          </cell>
        </row>
        <row r="1366">
          <cell r="A1366" t="str">
            <v>14-35-c</v>
          </cell>
          <cell r="B1366" t="str">
            <v>Providing and Fixing AC soil pipe with cement caulked joint including all specials : 4" i/d</v>
          </cell>
          <cell r="C1366" t="str">
            <v>Rft</v>
          </cell>
          <cell r="D1366">
            <v>22.68</v>
          </cell>
          <cell r="E1366">
            <v>306.74</v>
          </cell>
          <cell r="F1366" t="str">
            <v>m</v>
          </cell>
          <cell r="G1366">
            <v>74.42</v>
          </cell>
          <cell r="H1366">
            <v>1006.36</v>
          </cell>
        </row>
        <row r="1367">
          <cell r="A1367" t="str">
            <v>14-35-d</v>
          </cell>
          <cell r="B1367" t="str">
            <v>Providing and Fixing AC soil pipe with cement caulked joint including all specials : 6" i/d</v>
          </cell>
          <cell r="C1367" t="str">
            <v>Rft</v>
          </cell>
          <cell r="D1367">
            <v>36.29</v>
          </cell>
          <cell r="E1367">
            <v>454.66</v>
          </cell>
          <cell r="F1367" t="str">
            <v>m</v>
          </cell>
          <cell r="G1367">
            <v>119.07</v>
          </cell>
          <cell r="H1367">
            <v>1491.66</v>
          </cell>
        </row>
        <row r="1368">
          <cell r="A1368" t="str">
            <v>14-36-a</v>
          </cell>
          <cell r="B1368" t="str">
            <v>Providing and Fixing CI specials, such as tees, bends etc,Lead caulked joint.</v>
          </cell>
          <cell r="C1368" t="str">
            <v>Each</v>
          </cell>
          <cell r="D1368">
            <v>186</v>
          </cell>
          <cell r="E1368">
            <v>978.06</v>
          </cell>
          <cell r="F1368" t="str">
            <v>Each</v>
          </cell>
          <cell r="G1368">
            <v>186</v>
          </cell>
          <cell r="H1368">
            <v>978.06</v>
          </cell>
        </row>
        <row r="1369">
          <cell r="A1369" t="str">
            <v>14-36-b</v>
          </cell>
          <cell r="B1369" t="str">
            <v>Providing and Fixing CI specials, such as tees, bends etc Cement caulked joint</v>
          </cell>
          <cell r="C1369" t="str">
            <v>Each</v>
          </cell>
          <cell r="D1369">
            <v>186</v>
          </cell>
          <cell r="E1369">
            <v>748.7</v>
          </cell>
          <cell r="F1369" t="str">
            <v>Each</v>
          </cell>
          <cell r="G1369">
            <v>186</v>
          </cell>
          <cell r="H1369">
            <v>748.7</v>
          </cell>
        </row>
        <row r="1370">
          <cell r="A1370" t="str">
            <v>14-37-a</v>
          </cell>
          <cell r="B1370" t="str">
            <v>Supply and Fixing CI manhole cover with frame etc complete 12" dia.</v>
          </cell>
          <cell r="C1370" t="str">
            <v>Each</v>
          </cell>
          <cell r="D1370">
            <v>94.86</v>
          </cell>
          <cell r="E1370">
            <v>1315.63</v>
          </cell>
          <cell r="F1370" t="str">
            <v>Each</v>
          </cell>
          <cell r="G1370">
            <v>94.86</v>
          </cell>
          <cell r="H1370">
            <v>1315.63</v>
          </cell>
        </row>
        <row r="1371">
          <cell r="A1371" t="str">
            <v>14-37-b</v>
          </cell>
          <cell r="B1371" t="str">
            <v>Supply and Fixing CI manhole cover with frame etc complete 18" dia</v>
          </cell>
          <cell r="C1371" t="str">
            <v>Each</v>
          </cell>
          <cell r="D1371">
            <v>94.86</v>
          </cell>
          <cell r="E1371">
            <v>2291.63</v>
          </cell>
          <cell r="F1371" t="str">
            <v>Each</v>
          </cell>
          <cell r="G1371">
            <v>94.86</v>
          </cell>
          <cell r="H1371">
            <v>2291.63</v>
          </cell>
        </row>
        <row r="1372">
          <cell r="A1372" t="str">
            <v>14-37-c</v>
          </cell>
          <cell r="B1372" t="str">
            <v>Supply and Fixing CI manhole cover with frame etc complete 24" dia</v>
          </cell>
          <cell r="C1372" t="str">
            <v>Each</v>
          </cell>
          <cell r="D1372">
            <v>94.86</v>
          </cell>
          <cell r="E1372">
            <v>3755.63</v>
          </cell>
          <cell r="F1372" t="str">
            <v>Each</v>
          </cell>
          <cell r="G1372">
            <v>94.86</v>
          </cell>
          <cell r="H1372">
            <v>3755.63</v>
          </cell>
        </row>
        <row r="1373">
          <cell r="A1373" t="str">
            <v>14-37-d</v>
          </cell>
          <cell r="B1373" t="str">
            <v>Providing &amp; Fixing Steel manhole cover with frame 18"x18" full heavy duty</v>
          </cell>
          <cell r="C1373" t="str">
            <v>Each</v>
          </cell>
          <cell r="D1373">
            <v>434</v>
          </cell>
          <cell r="E1373">
            <v>3487.5</v>
          </cell>
          <cell r="F1373" t="str">
            <v>Each</v>
          </cell>
          <cell r="G1373">
            <v>434</v>
          </cell>
          <cell r="H1373">
            <v>3487.5</v>
          </cell>
        </row>
        <row r="1374">
          <cell r="A1374" t="str">
            <v>14-38</v>
          </cell>
          <cell r="B1374" t="str">
            <v>Providing and Fixing RCC pipe 4" dia, including laying &amp; jointing in trenches</v>
          </cell>
          <cell r="C1374" t="str">
            <v>Rft</v>
          </cell>
          <cell r="D1374">
            <v>151.97999999999999</v>
          </cell>
          <cell r="E1374">
            <v>344.25</v>
          </cell>
          <cell r="F1374" t="str">
            <v>m</v>
          </cell>
          <cell r="G1374">
            <v>498.61</v>
          </cell>
          <cell r="H1374">
            <v>1129.44</v>
          </cell>
        </row>
        <row r="1375">
          <cell r="A1375" t="str">
            <v>14-39-a</v>
          </cell>
          <cell r="B1375" t="str">
            <v>Providing and Fixing brass stop/bib cock : 1/2" dia</v>
          </cell>
          <cell r="C1375" t="str">
            <v>Each</v>
          </cell>
          <cell r="D1375">
            <v>60.76</v>
          </cell>
          <cell r="E1375">
            <v>207.65</v>
          </cell>
          <cell r="F1375" t="str">
            <v>Each</v>
          </cell>
          <cell r="G1375">
            <v>60.76</v>
          </cell>
          <cell r="H1375">
            <v>207.65</v>
          </cell>
        </row>
        <row r="1376">
          <cell r="A1376" t="str">
            <v>14-39-b</v>
          </cell>
          <cell r="B1376" t="str">
            <v>Providing and Fixing brass stop/bib cock : 3/4" dia</v>
          </cell>
          <cell r="C1376" t="str">
            <v>Each</v>
          </cell>
          <cell r="D1376">
            <v>60.76</v>
          </cell>
          <cell r="E1376">
            <v>305.25</v>
          </cell>
          <cell r="F1376" t="str">
            <v>Each</v>
          </cell>
          <cell r="G1376">
            <v>60.76</v>
          </cell>
          <cell r="H1376">
            <v>305.25</v>
          </cell>
        </row>
        <row r="1377">
          <cell r="A1377" t="str">
            <v>14-40</v>
          </cell>
          <cell r="B1377" t="str">
            <v>Hoisting &amp; Placing in position precast RC latrine seat</v>
          </cell>
          <cell r="C1377" t="str">
            <v>Each</v>
          </cell>
          <cell r="D1377">
            <v>465</v>
          </cell>
          <cell r="E1377">
            <v>468.75</v>
          </cell>
          <cell r="F1377" t="str">
            <v>Each</v>
          </cell>
          <cell r="G1377">
            <v>465</v>
          </cell>
          <cell r="H1377">
            <v>468.75</v>
          </cell>
        </row>
        <row r="1378">
          <cell r="A1378" t="str">
            <v>14-41-a</v>
          </cell>
          <cell r="B1378" t="str">
            <v>Providing and Fixing CP waste coupling : 1.25"</v>
          </cell>
          <cell r="C1378" t="str">
            <v>Each</v>
          </cell>
          <cell r="D1378">
            <v>69.44</v>
          </cell>
          <cell r="E1378">
            <v>338.4</v>
          </cell>
          <cell r="F1378" t="str">
            <v>Each</v>
          </cell>
          <cell r="G1378">
            <v>69.44</v>
          </cell>
          <cell r="H1378">
            <v>338.4</v>
          </cell>
        </row>
        <row r="1379">
          <cell r="A1379" t="str">
            <v>14-41-b</v>
          </cell>
          <cell r="B1379" t="str">
            <v>Providing and Fixing CP waste coupling : 1.5"</v>
          </cell>
          <cell r="C1379">
            <v>0</v>
          </cell>
          <cell r="D1379">
            <v>0</v>
          </cell>
          <cell r="E1379">
            <v>0</v>
          </cell>
          <cell r="F1379" t="str">
            <v>Each</v>
          </cell>
          <cell r="G1379">
            <v>0</v>
          </cell>
          <cell r="H1379">
            <v>497</v>
          </cell>
        </row>
        <row r="1380">
          <cell r="A1380" t="str">
            <v>14-42-a</v>
          </cell>
          <cell r="B1380" t="str">
            <v>Providing and Fixing rubber plug with chain : 1.25"</v>
          </cell>
          <cell r="C1380">
            <v>0</v>
          </cell>
          <cell r="D1380">
            <v>0</v>
          </cell>
          <cell r="E1380">
            <v>0</v>
          </cell>
          <cell r="F1380" t="str">
            <v>Each</v>
          </cell>
          <cell r="G1380">
            <v>0</v>
          </cell>
          <cell r="H1380">
            <v>27.02</v>
          </cell>
        </row>
        <row r="1381">
          <cell r="A1381" t="str">
            <v>14-42-b</v>
          </cell>
          <cell r="B1381" t="str">
            <v>Providing and Fixing rubber plug with chain : 1.5"</v>
          </cell>
          <cell r="C1381">
            <v>0</v>
          </cell>
          <cell r="D1381">
            <v>0</v>
          </cell>
          <cell r="E1381">
            <v>0</v>
          </cell>
          <cell r="F1381" t="str">
            <v>Each</v>
          </cell>
          <cell r="G1381">
            <v>0</v>
          </cell>
          <cell r="H1381">
            <v>39.22</v>
          </cell>
        </row>
        <row r="1382">
          <cell r="A1382" t="str">
            <v>14-43-a</v>
          </cell>
          <cell r="B1382" t="str">
            <v>Providing and Fixing waste pipe of PVC : 1.25"</v>
          </cell>
          <cell r="C1382">
            <v>0</v>
          </cell>
          <cell r="D1382">
            <v>0</v>
          </cell>
          <cell r="E1382">
            <v>0</v>
          </cell>
          <cell r="F1382" t="str">
            <v>Each</v>
          </cell>
          <cell r="G1382">
            <v>0</v>
          </cell>
          <cell r="H1382">
            <v>134.44999999999999</v>
          </cell>
        </row>
        <row r="1383">
          <cell r="A1383" t="str">
            <v>14-43-b</v>
          </cell>
          <cell r="B1383" t="str">
            <v>Providing and Fixing waste pipe of PVC : 1.5"</v>
          </cell>
          <cell r="C1383">
            <v>0</v>
          </cell>
          <cell r="D1383">
            <v>0</v>
          </cell>
          <cell r="E1383">
            <v>0</v>
          </cell>
          <cell r="F1383" t="str">
            <v>Each</v>
          </cell>
          <cell r="G1383">
            <v>0</v>
          </cell>
          <cell r="H1383">
            <v>171.05</v>
          </cell>
        </row>
        <row r="1384">
          <cell r="A1384" t="str">
            <v>14-44-a</v>
          </cell>
          <cell r="B1384" t="str">
            <v>Providing and Fixing flushing bend of PVC : 1.25"</v>
          </cell>
          <cell r="C1384">
            <v>0</v>
          </cell>
          <cell r="D1384">
            <v>0</v>
          </cell>
          <cell r="E1384">
            <v>0</v>
          </cell>
          <cell r="F1384" t="str">
            <v>Each</v>
          </cell>
          <cell r="G1384">
            <v>0</v>
          </cell>
          <cell r="H1384">
            <v>116.95</v>
          </cell>
        </row>
        <row r="1385">
          <cell r="A1385" t="str">
            <v>14-44-b</v>
          </cell>
          <cell r="B1385" t="str">
            <v>Providing and Fixing flushing bend of PVC : 1.5"</v>
          </cell>
          <cell r="C1385">
            <v>0</v>
          </cell>
          <cell r="D1385">
            <v>0</v>
          </cell>
          <cell r="E1385">
            <v>0</v>
          </cell>
          <cell r="F1385" t="str">
            <v>Each</v>
          </cell>
          <cell r="G1385">
            <v>0</v>
          </cell>
          <cell r="H1385">
            <v>141.35</v>
          </cell>
        </row>
        <row r="1386">
          <cell r="A1386" t="str">
            <v>14-45-a</v>
          </cell>
          <cell r="B1386" t="str">
            <v>Providing and Fixing CP bottle trough with waste pipe : 1.25" i/d.</v>
          </cell>
          <cell r="C1386">
            <v>0</v>
          </cell>
          <cell r="D1386">
            <v>0</v>
          </cell>
          <cell r="E1386">
            <v>0</v>
          </cell>
          <cell r="F1386" t="str">
            <v>Each</v>
          </cell>
          <cell r="G1386">
            <v>0</v>
          </cell>
          <cell r="H1386">
            <v>1290</v>
          </cell>
        </row>
        <row r="1387">
          <cell r="A1387" t="str">
            <v>14-45-b</v>
          </cell>
          <cell r="B1387" t="str">
            <v>Providing and Fixing CP bottle trough with waste pipe : 1.5" i/d.</v>
          </cell>
          <cell r="C1387">
            <v>0</v>
          </cell>
          <cell r="D1387">
            <v>0</v>
          </cell>
          <cell r="E1387">
            <v>0</v>
          </cell>
          <cell r="F1387" t="str">
            <v>Each</v>
          </cell>
          <cell r="G1387">
            <v>0</v>
          </cell>
          <cell r="H1387">
            <v>1595</v>
          </cell>
        </row>
        <row r="1388">
          <cell r="A1388" t="str">
            <v>14-46-a</v>
          </cell>
          <cell r="B1388" t="str">
            <v>Providing and Fixing angle iron brackets for : WHB and cistern.</v>
          </cell>
          <cell r="C1388">
            <v>0</v>
          </cell>
          <cell r="D1388">
            <v>0</v>
          </cell>
          <cell r="E1388">
            <v>0</v>
          </cell>
          <cell r="F1388" t="str">
            <v>Each</v>
          </cell>
          <cell r="G1388">
            <v>0</v>
          </cell>
          <cell r="H1388">
            <v>253</v>
          </cell>
        </row>
        <row r="1389">
          <cell r="A1389" t="str">
            <v>14-46-b</v>
          </cell>
          <cell r="B1389" t="str">
            <v>Providing and Fixing angle iron brackets for : Sink</v>
          </cell>
          <cell r="C1389">
            <v>0</v>
          </cell>
          <cell r="D1389">
            <v>0</v>
          </cell>
          <cell r="E1389">
            <v>0</v>
          </cell>
          <cell r="F1389" t="str">
            <v>Each</v>
          </cell>
          <cell r="G1389">
            <v>0</v>
          </cell>
          <cell r="H1389">
            <v>240.8</v>
          </cell>
        </row>
        <row r="1390">
          <cell r="A1390" t="str">
            <v>14-47-a</v>
          </cell>
          <cell r="B1390" t="str">
            <v>Providing and Fixing 1/2" dia connection including check nuts etc Plastic rubber connection</v>
          </cell>
          <cell r="C1390">
            <v>0</v>
          </cell>
          <cell r="D1390">
            <v>0</v>
          </cell>
          <cell r="E1390">
            <v>0</v>
          </cell>
          <cell r="F1390" t="str">
            <v>Each</v>
          </cell>
          <cell r="G1390">
            <v>0</v>
          </cell>
          <cell r="H1390">
            <v>172.65</v>
          </cell>
        </row>
        <row r="1391">
          <cell r="A1391" t="str">
            <v>14-47-b</v>
          </cell>
          <cell r="B1391" t="str">
            <v>Providing and Fixing 1/2" dia connection including check nuts etc Copper connection</v>
          </cell>
          <cell r="C1391">
            <v>0</v>
          </cell>
          <cell r="D1391">
            <v>0</v>
          </cell>
          <cell r="E1391">
            <v>0</v>
          </cell>
          <cell r="F1391" t="str">
            <v>Each</v>
          </cell>
          <cell r="G1391">
            <v>0</v>
          </cell>
          <cell r="H1391">
            <v>209.25</v>
          </cell>
        </row>
        <row r="1392">
          <cell r="A1392" t="str">
            <v>14-47-c</v>
          </cell>
          <cell r="B1392" t="str">
            <v>Providing and Fixing 1/2" dia connection including check nuts etc CP connection</v>
          </cell>
          <cell r="C1392">
            <v>0</v>
          </cell>
          <cell r="D1392">
            <v>0</v>
          </cell>
          <cell r="E1392">
            <v>0</v>
          </cell>
          <cell r="F1392" t="str">
            <v>Each</v>
          </cell>
          <cell r="G1392">
            <v>0</v>
          </cell>
          <cell r="H1392">
            <v>197.05</v>
          </cell>
        </row>
        <row r="1393">
          <cell r="A1393" t="str">
            <v>14-48-a</v>
          </cell>
          <cell r="B1393" t="str">
            <v xml:space="preserve">Providing and Fixing brass ball float valve 1/2" dia </v>
          </cell>
          <cell r="C1393">
            <v>0</v>
          </cell>
          <cell r="D1393">
            <v>0</v>
          </cell>
          <cell r="E1393">
            <v>0</v>
          </cell>
          <cell r="F1393" t="str">
            <v>Each</v>
          </cell>
          <cell r="G1393">
            <v>0</v>
          </cell>
          <cell r="H1393">
            <v>274.75</v>
          </cell>
        </row>
        <row r="1394">
          <cell r="A1394" t="str">
            <v>14-48-b</v>
          </cell>
          <cell r="B1394" t="str">
            <v>Providing and Fixing brass ball float valve 3/4" dia</v>
          </cell>
          <cell r="C1394">
            <v>0</v>
          </cell>
          <cell r="D1394">
            <v>0</v>
          </cell>
          <cell r="E1394">
            <v>0</v>
          </cell>
          <cell r="F1394" t="str">
            <v>Each</v>
          </cell>
          <cell r="G1394">
            <v>0</v>
          </cell>
          <cell r="H1394">
            <v>366.25</v>
          </cell>
        </row>
        <row r="1395">
          <cell r="A1395" t="str">
            <v>14-48-c</v>
          </cell>
          <cell r="B1395" t="str">
            <v>Providing and Fixing brass ball float valve 1" dia</v>
          </cell>
          <cell r="C1395">
            <v>0</v>
          </cell>
          <cell r="D1395">
            <v>0</v>
          </cell>
          <cell r="E1395">
            <v>0</v>
          </cell>
          <cell r="F1395" t="str">
            <v>Each</v>
          </cell>
          <cell r="G1395">
            <v>0</v>
          </cell>
          <cell r="H1395">
            <v>439.45</v>
          </cell>
        </row>
        <row r="1396">
          <cell r="A1396" t="str">
            <v>14-48-d</v>
          </cell>
          <cell r="B1396" t="str">
            <v>Providing and Fixing brass ball float valve 1.25" dia</v>
          </cell>
          <cell r="C1396">
            <v>0</v>
          </cell>
          <cell r="D1396">
            <v>0</v>
          </cell>
          <cell r="E1396">
            <v>0</v>
          </cell>
          <cell r="F1396" t="str">
            <v>Each</v>
          </cell>
          <cell r="G1396">
            <v>0</v>
          </cell>
          <cell r="H1396">
            <v>671.25</v>
          </cell>
        </row>
        <row r="1397">
          <cell r="A1397" t="str">
            <v>14-48-e</v>
          </cell>
          <cell r="B1397" t="str">
            <v>Providing and Fixing brass ball float valve 1.5" dia</v>
          </cell>
          <cell r="C1397">
            <v>0</v>
          </cell>
          <cell r="D1397">
            <v>0</v>
          </cell>
          <cell r="E1397">
            <v>0</v>
          </cell>
          <cell r="F1397" t="str">
            <v>Each</v>
          </cell>
          <cell r="G1397">
            <v>0</v>
          </cell>
          <cell r="H1397">
            <v>1159.25</v>
          </cell>
        </row>
        <row r="1398">
          <cell r="A1398" t="str">
            <v>14-48-f</v>
          </cell>
          <cell r="B1398" t="str">
            <v>Providing and Fixing brass ball float valve 2" dia</v>
          </cell>
          <cell r="C1398">
            <v>0</v>
          </cell>
          <cell r="D1398">
            <v>0</v>
          </cell>
          <cell r="E1398">
            <v>0</v>
          </cell>
          <cell r="F1398" t="str">
            <v>Each</v>
          </cell>
          <cell r="G1398">
            <v>0</v>
          </cell>
          <cell r="H1398">
            <v>1220.25</v>
          </cell>
        </row>
        <row r="1399">
          <cell r="A1399" t="str">
            <v>14-49-a</v>
          </cell>
          <cell r="B1399" t="str">
            <v>Providing and Fixing 4" dia MS high pressure seamwelded pipe &amp; specials complete : 2" dia</v>
          </cell>
          <cell r="C1399">
            <v>0</v>
          </cell>
          <cell r="D1399">
            <v>0</v>
          </cell>
          <cell r="E1399">
            <v>0</v>
          </cell>
          <cell r="F1399" t="str">
            <v>m</v>
          </cell>
          <cell r="G1399">
            <v>0</v>
          </cell>
          <cell r="H1399">
            <v>1484.66</v>
          </cell>
        </row>
        <row r="1400">
          <cell r="A1400" t="str">
            <v>14-49-b</v>
          </cell>
          <cell r="B1400" t="str">
            <v>Providing and Fixing 4" dia MS high pressure seamwelded pipe &amp; specials complete : 1" dia</v>
          </cell>
          <cell r="C1400">
            <v>0</v>
          </cell>
          <cell r="D1400">
            <v>0</v>
          </cell>
          <cell r="E1400">
            <v>0</v>
          </cell>
          <cell r="F1400" t="str">
            <v>m</v>
          </cell>
          <cell r="G1400">
            <v>0</v>
          </cell>
          <cell r="H1400">
            <v>1251.78</v>
          </cell>
        </row>
        <row r="1401">
          <cell r="A1401" t="str">
            <v>14-50-a</v>
          </cell>
          <cell r="B1401" t="str">
            <v>Providing and Fixing Audco type valve : 4" dia</v>
          </cell>
          <cell r="C1401">
            <v>0</v>
          </cell>
          <cell r="D1401">
            <v>0</v>
          </cell>
          <cell r="E1401">
            <v>0</v>
          </cell>
          <cell r="F1401" t="str">
            <v>Each</v>
          </cell>
          <cell r="G1401">
            <v>0</v>
          </cell>
          <cell r="H1401">
            <v>2029.5</v>
          </cell>
        </row>
        <row r="1402">
          <cell r="A1402" t="str">
            <v>14-50-b</v>
          </cell>
          <cell r="B1402" t="str">
            <v>Providing and Fixing Audco type valve : 2" dia</v>
          </cell>
          <cell r="C1402">
            <v>0</v>
          </cell>
          <cell r="D1402">
            <v>0</v>
          </cell>
          <cell r="E1402">
            <v>0</v>
          </cell>
          <cell r="F1402" t="str">
            <v>Each</v>
          </cell>
          <cell r="G1402">
            <v>0</v>
          </cell>
          <cell r="H1402">
            <v>5155</v>
          </cell>
        </row>
        <row r="1403">
          <cell r="A1403" t="str">
            <v>14-50-c</v>
          </cell>
          <cell r="B1403" t="str">
            <v>Providing and Fixing Audco type valve : 1" dia</v>
          </cell>
          <cell r="C1403">
            <v>0</v>
          </cell>
          <cell r="D1403">
            <v>0</v>
          </cell>
          <cell r="E1403">
            <v>0</v>
          </cell>
          <cell r="F1403" t="str">
            <v>Each</v>
          </cell>
          <cell r="G1403">
            <v>0</v>
          </cell>
          <cell r="H1403">
            <v>3256.25</v>
          </cell>
        </row>
        <row r="1404">
          <cell r="A1404" t="str">
            <v>14-51-a</v>
          </cell>
          <cell r="B1404" t="str">
            <v>Providing and Fixing pressure regulator : No. 103</v>
          </cell>
          <cell r="C1404">
            <v>0</v>
          </cell>
          <cell r="D1404">
            <v>0</v>
          </cell>
          <cell r="E1404">
            <v>0</v>
          </cell>
          <cell r="F1404" t="str">
            <v>Each</v>
          </cell>
          <cell r="G1404">
            <v>0</v>
          </cell>
          <cell r="H1404">
            <v>3603.5</v>
          </cell>
        </row>
        <row r="1405">
          <cell r="A1405" t="str">
            <v>14-51-b</v>
          </cell>
          <cell r="B1405" t="str">
            <v>Providing and Fixing pressure regulator : No. 043</v>
          </cell>
          <cell r="C1405">
            <v>0</v>
          </cell>
          <cell r="D1405">
            <v>0</v>
          </cell>
          <cell r="E1405">
            <v>0</v>
          </cell>
          <cell r="F1405" t="str">
            <v>Each</v>
          </cell>
          <cell r="G1405">
            <v>0</v>
          </cell>
          <cell r="H1405">
            <v>1407.5</v>
          </cell>
        </row>
        <row r="1406">
          <cell r="A1406" t="str">
            <v>14-51-c</v>
          </cell>
          <cell r="B1406" t="str">
            <v>Providing and Fixing pressure regulator : People type</v>
          </cell>
          <cell r="C1406">
            <v>0</v>
          </cell>
          <cell r="D1406">
            <v>0</v>
          </cell>
          <cell r="E1406">
            <v>0</v>
          </cell>
          <cell r="F1406" t="str">
            <v>Each</v>
          </cell>
          <cell r="G1406">
            <v>0</v>
          </cell>
          <cell r="H1406">
            <v>1041.5</v>
          </cell>
        </row>
        <row r="1407">
          <cell r="A1407" t="str">
            <v>14-52-a</v>
          </cell>
          <cell r="B1407" t="str">
            <v>Providing and Fixing high pressure flange type valve : 4" dia</v>
          </cell>
          <cell r="C1407">
            <v>0</v>
          </cell>
          <cell r="D1407">
            <v>0</v>
          </cell>
          <cell r="E1407">
            <v>0</v>
          </cell>
          <cell r="F1407" t="str">
            <v>Each</v>
          </cell>
          <cell r="G1407">
            <v>0</v>
          </cell>
          <cell r="H1407">
            <v>15937.5</v>
          </cell>
        </row>
        <row r="1408">
          <cell r="A1408" t="str">
            <v>14-52-b</v>
          </cell>
          <cell r="B1408" t="str">
            <v>Providing and Fixing high pressure flange type valve : 2" dia</v>
          </cell>
          <cell r="C1408" t="str">
            <v>Each</v>
          </cell>
          <cell r="D1408">
            <v>272.8</v>
          </cell>
          <cell r="E1408">
            <v>8205</v>
          </cell>
          <cell r="F1408" t="str">
            <v>Each</v>
          </cell>
          <cell r="G1408">
            <v>272.8</v>
          </cell>
          <cell r="H1408">
            <v>8205</v>
          </cell>
        </row>
        <row r="1409">
          <cell r="A1409" t="str">
            <v>14-52-c</v>
          </cell>
          <cell r="B1409" t="str">
            <v>Providing and Fixing high pressure flange type valve : 1"dia</v>
          </cell>
          <cell r="C1409" t="str">
            <v>Each</v>
          </cell>
          <cell r="D1409">
            <v>136.4</v>
          </cell>
          <cell r="E1409">
            <v>4041.5</v>
          </cell>
          <cell r="F1409" t="str">
            <v>Each</v>
          </cell>
          <cell r="G1409">
            <v>136.4</v>
          </cell>
          <cell r="H1409">
            <v>4041.5</v>
          </cell>
        </row>
        <row r="1410">
          <cell r="A1410" t="str">
            <v>14-53</v>
          </cell>
          <cell r="B1410" t="str">
            <v>Providing and Fixing nipple or bush 1/4" to 3/8" i/d</v>
          </cell>
          <cell r="C1410" t="str">
            <v>Each</v>
          </cell>
          <cell r="D1410">
            <v>26.04</v>
          </cell>
          <cell r="E1410">
            <v>50.65</v>
          </cell>
          <cell r="F1410" t="str">
            <v>Each</v>
          </cell>
          <cell r="G1410">
            <v>26.04</v>
          </cell>
          <cell r="H1410">
            <v>50.65</v>
          </cell>
        </row>
        <row r="1411">
          <cell r="A1411" t="str">
            <v>14-54-a</v>
          </cell>
          <cell r="B1411" t="str">
            <v>Providing and Fixing eclipse cock : 1" dia</v>
          </cell>
          <cell r="C1411" t="str">
            <v>Each</v>
          </cell>
          <cell r="D1411">
            <v>136.4</v>
          </cell>
          <cell r="E1411">
            <v>1174.5</v>
          </cell>
          <cell r="F1411" t="str">
            <v>Each</v>
          </cell>
          <cell r="G1411">
            <v>136.4</v>
          </cell>
          <cell r="H1411">
            <v>1174.5</v>
          </cell>
        </row>
        <row r="1412">
          <cell r="A1412" t="str">
            <v>14-54-b</v>
          </cell>
          <cell r="B1412" t="str">
            <v>Providing and Fixing eclipse cock : 3/4" dia</v>
          </cell>
          <cell r="C1412" t="str">
            <v>Each</v>
          </cell>
          <cell r="D1412">
            <v>136.4</v>
          </cell>
          <cell r="E1412">
            <v>1113.5</v>
          </cell>
          <cell r="F1412" t="str">
            <v>Each</v>
          </cell>
          <cell r="G1412">
            <v>136.4</v>
          </cell>
          <cell r="H1412">
            <v>1113.5</v>
          </cell>
        </row>
        <row r="1413">
          <cell r="A1413" t="str">
            <v>14-55-a</v>
          </cell>
          <cell r="B1413" t="str">
            <v>Providing and Fixing GI pipe(light) &amp; including specials complete 2" dia</v>
          </cell>
          <cell r="C1413" t="str">
            <v>Rft</v>
          </cell>
          <cell r="D1413">
            <v>64.19</v>
          </cell>
          <cell r="E1413">
            <v>320.91000000000003</v>
          </cell>
          <cell r="F1413" t="str">
            <v>m</v>
          </cell>
          <cell r="G1413">
            <v>210.61</v>
          </cell>
          <cell r="H1413">
            <v>1052.8599999999999</v>
          </cell>
        </row>
        <row r="1414">
          <cell r="A1414" t="str">
            <v>14-55-b</v>
          </cell>
          <cell r="B1414" t="str">
            <v>Providing and Fixing GI pipe(light) &amp; including specials complete 1.5" dia</v>
          </cell>
          <cell r="C1414" t="str">
            <v>Rft</v>
          </cell>
          <cell r="D1414">
            <v>64.19</v>
          </cell>
          <cell r="E1414">
            <v>259.91000000000003</v>
          </cell>
          <cell r="F1414" t="str">
            <v>m</v>
          </cell>
          <cell r="G1414">
            <v>210.61</v>
          </cell>
          <cell r="H1414">
            <v>852.72</v>
          </cell>
        </row>
        <row r="1415">
          <cell r="A1415" t="str">
            <v>14-55-c</v>
          </cell>
          <cell r="B1415" t="str">
            <v>Providing and Fixing GI pipe(light) &amp; including specials complete 1.25" dia</v>
          </cell>
          <cell r="C1415" t="str">
            <v>Rft</v>
          </cell>
          <cell r="D1415">
            <v>64.19</v>
          </cell>
          <cell r="E1415">
            <v>217.21</v>
          </cell>
          <cell r="F1415" t="str">
            <v>m</v>
          </cell>
          <cell r="G1415">
            <v>210.61</v>
          </cell>
          <cell r="H1415">
            <v>712.63</v>
          </cell>
        </row>
        <row r="1416">
          <cell r="A1416" t="str">
            <v>14-55-d</v>
          </cell>
          <cell r="B1416" t="str">
            <v>Providing and Fixing GI pipe(light) &amp; including specials complete 1" dia</v>
          </cell>
          <cell r="C1416" t="str">
            <v>Rft</v>
          </cell>
          <cell r="D1416">
            <v>36.520000000000003</v>
          </cell>
          <cell r="E1416">
            <v>152.71</v>
          </cell>
          <cell r="F1416" t="str">
            <v>m</v>
          </cell>
          <cell r="G1416">
            <v>119.81</v>
          </cell>
          <cell r="H1416">
            <v>501.03</v>
          </cell>
        </row>
        <row r="1417">
          <cell r="A1417" t="str">
            <v>14-55-e</v>
          </cell>
          <cell r="B1417" t="str">
            <v>Providing and Fixing GI pipe(light) &amp; including specials complete 3/4" dia</v>
          </cell>
          <cell r="C1417" t="str">
            <v>Rft</v>
          </cell>
          <cell r="D1417">
            <v>36.33</v>
          </cell>
          <cell r="E1417">
            <v>128.12</v>
          </cell>
          <cell r="F1417" t="str">
            <v>m</v>
          </cell>
          <cell r="G1417">
            <v>119.19</v>
          </cell>
          <cell r="H1417">
            <v>420.35</v>
          </cell>
        </row>
        <row r="1418">
          <cell r="A1418" t="str">
            <v>14-55-f</v>
          </cell>
          <cell r="B1418" t="str">
            <v>Providing and Fixing GI pipe(light) &amp; including specials complete 1/2" dia</v>
          </cell>
          <cell r="C1418" t="str">
            <v>Rft</v>
          </cell>
          <cell r="D1418">
            <v>32.1</v>
          </cell>
          <cell r="E1418">
            <v>93.36</v>
          </cell>
          <cell r="F1418" t="str">
            <v>m</v>
          </cell>
          <cell r="G1418">
            <v>105.3</v>
          </cell>
          <cell r="H1418">
            <v>306.27999999999997</v>
          </cell>
        </row>
        <row r="1419">
          <cell r="A1419" t="str">
            <v>14-56-a</v>
          </cell>
          <cell r="B1419" t="str">
            <v>Providing and Fixing oxidized gas cock : 1" dia.</v>
          </cell>
          <cell r="C1419" t="str">
            <v>Each</v>
          </cell>
          <cell r="D1419">
            <v>18.600000000000001</v>
          </cell>
          <cell r="E1419">
            <v>628.75</v>
          </cell>
          <cell r="F1419" t="str">
            <v>Each</v>
          </cell>
          <cell r="G1419">
            <v>18.600000000000001</v>
          </cell>
          <cell r="H1419">
            <v>628.75</v>
          </cell>
        </row>
        <row r="1420">
          <cell r="A1420" t="str">
            <v>14-56-b</v>
          </cell>
          <cell r="B1420" t="str">
            <v>Providing and Fixing oxidized gas cock : 3/4" dia.</v>
          </cell>
          <cell r="C1420" t="str">
            <v>Each</v>
          </cell>
          <cell r="D1420">
            <v>18.600000000000001</v>
          </cell>
          <cell r="E1420">
            <v>445.75</v>
          </cell>
          <cell r="F1420" t="str">
            <v>Each</v>
          </cell>
          <cell r="G1420">
            <v>18.600000000000001</v>
          </cell>
          <cell r="H1420">
            <v>445.75</v>
          </cell>
        </row>
        <row r="1421">
          <cell r="A1421" t="str">
            <v>14-56-c</v>
          </cell>
          <cell r="B1421" t="str">
            <v>Providing and Fixing oxidized gas cock : 1/2" dia.</v>
          </cell>
          <cell r="C1421" t="str">
            <v>Each</v>
          </cell>
          <cell r="D1421">
            <v>18.600000000000001</v>
          </cell>
          <cell r="E1421">
            <v>384.75</v>
          </cell>
          <cell r="F1421" t="str">
            <v>Each</v>
          </cell>
          <cell r="G1421">
            <v>18.600000000000001</v>
          </cell>
          <cell r="H1421">
            <v>384.75</v>
          </cell>
        </row>
        <row r="1422">
          <cell r="A1422" t="str">
            <v>14-57-a</v>
          </cell>
          <cell r="B1422" t="str">
            <v>Providing and Fixing brass gas cock : 1/2" dia</v>
          </cell>
          <cell r="C1422" t="str">
            <v>Each</v>
          </cell>
          <cell r="D1422">
            <v>3.72</v>
          </cell>
          <cell r="E1422">
            <v>296.55</v>
          </cell>
          <cell r="F1422" t="str">
            <v>Each</v>
          </cell>
          <cell r="G1422">
            <v>3.72</v>
          </cell>
          <cell r="H1422">
            <v>296.55</v>
          </cell>
        </row>
        <row r="1423">
          <cell r="A1423" t="str">
            <v>14-57-b</v>
          </cell>
          <cell r="B1423" t="str">
            <v>Providing and Fixing brass gas cock : 3/4" dia</v>
          </cell>
          <cell r="C1423" t="str">
            <v>Each</v>
          </cell>
          <cell r="D1423">
            <v>3.72</v>
          </cell>
          <cell r="E1423">
            <v>430.75</v>
          </cell>
          <cell r="F1423" t="str">
            <v>Each</v>
          </cell>
          <cell r="G1423">
            <v>3.72</v>
          </cell>
          <cell r="H1423">
            <v>430.75</v>
          </cell>
        </row>
        <row r="1424">
          <cell r="A1424" t="str">
            <v>14-58-a</v>
          </cell>
          <cell r="B1424" t="str">
            <v>Providing and Fixing 1/4" CP or oxidized gas cock Single way</v>
          </cell>
          <cell r="C1424" t="str">
            <v>Each</v>
          </cell>
          <cell r="D1424">
            <v>22.32</v>
          </cell>
          <cell r="E1424">
            <v>107.9</v>
          </cell>
          <cell r="F1424" t="str">
            <v>Each</v>
          </cell>
          <cell r="G1424">
            <v>22.32</v>
          </cell>
          <cell r="H1424">
            <v>107.9</v>
          </cell>
        </row>
        <row r="1425">
          <cell r="A1425" t="str">
            <v>14-58-b</v>
          </cell>
          <cell r="B1425" t="str">
            <v>Providing and Fixing 1/4" CP or oxidized gas cock Two way</v>
          </cell>
          <cell r="C1425" t="str">
            <v>Each</v>
          </cell>
          <cell r="D1425">
            <v>37.200000000000003</v>
          </cell>
          <cell r="E1425">
            <v>190</v>
          </cell>
          <cell r="F1425" t="str">
            <v>Each</v>
          </cell>
          <cell r="G1425">
            <v>37.200000000000003</v>
          </cell>
          <cell r="H1425">
            <v>190</v>
          </cell>
        </row>
        <row r="1426">
          <cell r="A1426" t="str">
            <v>14-58-c</v>
          </cell>
          <cell r="B1426" t="str">
            <v>Providing and Fixing 1/4" CP or oxidized gas cock Three way</v>
          </cell>
          <cell r="C1426" t="str">
            <v>Each</v>
          </cell>
          <cell r="D1426">
            <v>59.52</v>
          </cell>
          <cell r="E1426">
            <v>249.1</v>
          </cell>
          <cell r="F1426" t="str">
            <v>Each</v>
          </cell>
          <cell r="G1426">
            <v>59.52</v>
          </cell>
          <cell r="H1426">
            <v>249.1</v>
          </cell>
        </row>
        <row r="1427">
          <cell r="A1427" t="str">
            <v>14-59-a</v>
          </cell>
          <cell r="B1427" t="str">
            <v>Providing and Fixing approved best quality light burners Single</v>
          </cell>
          <cell r="C1427" t="str">
            <v>Each</v>
          </cell>
          <cell r="D1427">
            <v>744</v>
          </cell>
          <cell r="E1427">
            <v>1238</v>
          </cell>
          <cell r="F1427" t="str">
            <v>Each</v>
          </cell>
          <cell r="G1427">
            <v>744</v>
          </cell>
          <cell r="H1427">
            <v>1238</v>
          </cell>
        </row>
        <row r="1428">
          <cell r="A1428" t="str">
            <v>14-59-b</v>
          </cell>
          <cell r="B1428" t="str">
            <v>Providing and Fixing approved best quality light burners Double</v>
          </cell>
          <cell r="C1428" t="str">
            <v>Each</v>
          </cell>
          <cell r="D1428">
            <v>744</v>
          </cell>
          <cell r="E1428">
            <v>1970</v>
          </cell>
          <cell r="F1428" t="str">
            <v>Each</v>
          </cell>
          <cell r="G1428">
            <v>744</v>
          </cell>
          <cell r="H1428">
            <v>1970</v>
          </cell>
        </row>
        <row r="1429">
          <cell r="A1429" t="str">
            <v>14-60-a</v>
          </cell>
          <cell r="B1429" t="str">
            <v>Providing and Fixing approved best quality gas room heaters Single pannel</v>
          </cell>
          <cell r="C1429" t="str">
            <v>Each</v>
          </cell>
          <cell r="D1429">
            <v>744</v>
          </cell>
          <cell r="E1429">
            <v>1787</v>
          </cell>
          <cell r="F1429" t="str">
            <v>Each</v>
          </cell>
          <cell r="G1429">
            <v>744</v>
          </cell>
          <cell r="H1429">
            <v>1787</v>
          </cell>
        </row>
        <row r="1430">
          <cell r="A1430" t="str">
            <v>14-60-b</v>
          </cell>
          <cell r="B1430" t="str">
            <v>Providing and Fixing approved best quality gas room heaters Double pannel.</v>
          </cell>
          <cell r="C1430" t="str">
            <v>Each</v>
          </cell>
          <cell r="D1430">
            <v>744</v>
          </cell>
          <cell r="E1430">
            <v>2946</v>
          </cell>
          <cell r="F1430" t="str">
            <v>Each</v>
          </cell>
          <cell r="G1430">
            <v>744</v>
          </cell>
          <cell r="H1430">
            <v>2946</v>
          </cell>
        </row>
        <row r="1431">
          <cell r="A1431" t="str">
            <v>14-61-a</v>
          </cell>
          <cell r="B1431" t="str">
            <v>Providing and Fixing approved best quality cooking range with 2 burners &amp; oven</v>
          </cell>
          <cell r="C1431" t="str">
            <v>-</v>
          </cell>
          <cell r="D1431" t="e">
            <v>#VALUE!</v>
          </cell>
          <cell r="E1431" t="e">
            <v>#VALUE!</v>
          </cell>
          <cell r="F1431" t="str">
            <v>-</v>
          </cell>
          <cell r="G1431" t="e">
            <v>#VALUE!</v>
          </cell>
          <cell r="H1431" t="e">
            <v>#VALUE!</v>
          </cell>
        </row>
        <row r="1432">
          <cell r="A1432" t="str">
            <v>14-61-b</v>
          </cell>
          <cell r="B1432" t="str">
            <v>Providing and Fixing approved best quality cooking range with 2 burners, oven &amp; rostary</v>
          </cell>
          <cell r="C1432" t="str">
            <v>-</v>
          </cell>
          <cell r="D1432" t="e">
            <v>#VALUE!</v>
          </cell>
          <cell r="E1432" t="e">
            <v>#VALUE!</v>
          </cell>
          <cell r="F1432" t="str">
            <v>-</v>
          </cell>
          <cell r="G1432" t="e">
            <v>#VALUE!</v>
          </cell>
          <cell r="H1432" t="e">
            <v>#VALUE!</v>
          </cell>
        </row>
        <row r="1433">
          <cell r="A1433" t="str">
            <v>14-61-c</v>
          </cell>
          <cell r="B1433" t="str">
            <v>Providing and Fixing approved best quality cooking range with 3 burners, oven &amp; hot case</v>
          </cell>
          <cell r="C1433" t="str">
            <v>Each</v>
          </cell>
          <cell r="D1433">
            <v>744</v>
          </cell>
          <cell r="E1433">
            <v>12340</v>
          </cell>
          <cell r="F1433" t="str">
            <v>Each</v>
          </cell>
          <cell r="G1433">
            <v>744</v>
          </cell>
          <cell r="H1433">
            <v>12340</v>
          </cell>
        </row>
        <row r="1434">
          <cell r="A1434" t="str">
            <v>14-61-d</v>
          </cell>
          <cell r="B1434" t="str">
            <v>Providing and Fixing approved best quality cooking range with 3 burners, oven, hot case &amp; roastary</v>
          </cell>
          <cell r="C1434" t="str">
            <v>Each</v>
          </cell>
          <cell r="D1434">
            <v>744</v>
          </cell>
          <cell r="E1434">
            <v>15390</v>
          </cell>
          <cell r="F1434" t="str">
            <v>Each</v>
          </cell>
          <cell r="G1434">
            <v>744</v>
          </cell>
          <cell r="H1434">
            <v>15390</v>
          </cell>
        </row>
        <row r="1435">
          <cell r="A1435" t="str">
            <v>14-61-e</v>
          </cell>
          <cell r="B1435" t="str">
            <v>Providing and Fixing approved best quality cooking range with 5 burners, oven, hot case &amp; roastary</v>
          </cell>
          <cell r="C1435" t="str">
            <v>Each</v>
          </cell>
          <cell r="D1435">
            <v>744</v>
          </cell>
          <cell r="E1435">
            <v>22710</v>
          </cell>
          <cell r="F1435" t="str">
            <v>Each</v>
          </cell>
          <cell r="G1435">
            <v>744</v>
          </cell>
          <cell r="H1435">
            <v>22710</v>
          </cell>
        </row>
        <row r="1436">
          <cell r="A1436" t="str">
            <v>14-62-a</v>
          </cell>
          <cell r="B1436" t="str">
            <v>Providing and Fixing approved best quality gas water heaters 20 gallons capacity</v>
          </cell>
          <cell r="C1436" t="str">
            <v>Each</v>
          </cell>
          <cell r="D1436">
            <v>744</v>
          </cell>
          <cell r="E1436">
            <v>15390</v>
          </cell>
          <cell r="F1436" t="str">
            <v>Each</v>
          </cell>
          <cell r="G1436">
            <v>744</v>
          </cell>
          <cell r="H1436">
            <v>15390</v>
          </cell>
        </row>
        <row r="1437">
          <cell r="A1437" t="str">
            <v>14-62-b</v>
          </cell>
          <cell r="B1437" t="str">
            <v>Providing and Fixing approved best quality gas water heaters 30 gallons capacity</v>
          </cell>
          <cell r="C1437" t="str">
            <v>Each</v>
          </cell>
          <cell r="D1437">
            <v>744</v>
          </cell>
          <cell r="E1437">
            <v>19050</v>
          </cell>
          <cell r="F1437" t="str">
            <v>Each</v>
          </cell>
          <cell r="G1437">
            <v>744</v>
          </cell>
          <cell r="H1437">
            <v>19050</v>
          </cell>
        </row>
        <row r="1438">
          <cell r="A1438" t="str">
            <v>14-62-c</v>
          </cell>
          <cell r="B1438" t="str">
            <v>Providing and Fixing approved best quality gas water heaters 50 gallons capacity</v>
          </cell>
          <cell r="C1438" t="str">
            <v>Each</v>
          </cell>
          <cell r="D1438">
            <v>744</v>
          </cell>
          <cell r="E1438">
            <v>25150</v>
          </cell>
          <cell r="F1438" t="str">
            <v>Each</v>
          </cell>
          <cell r="G1438">
            <v>744</v>
          </cell>
          <cell r="H1438">
            <v>25150</v>
          </cell>
        </row>
        <row r="1439">
          <cell r="A1439" t="str">
            <v>14-63-a</v>
          </cell>
          <cell r="B1439" t="str">
            <v>Providing and Fixing gas cross burners : 6" Size</v>
          </cell>
          <cell r="C1439" t="str">
            <v>Each</v>
          </cell>
          <cell r="D1439">
            <v>93</v>
          </cell>
          <cell r="E1439">
            <v>642.75</v>
          </cell>
          <cell r="F1439" t="str">
            <v>Each</v>
          </cell>
          <cell r="G1439">
            <v>93</v>
          </cell>
          <cell r="H1439">
            <v>642.75</v>
          </cell>
        </row>
        <row r="1440">
          <cell r="A1440" t="str">
            <v>14-63-b</v>
          </cell>
          <cell r="B1440" t="str">
            <v>Providing and Fixing gas cross burners : 9" Size</v>
          </cell>
          <cell r="C1440" t="str">
            <v>Each</v>
          </cell>
          <cell r="D1440">
            <v>93</v>
          </cell>
          <cell r="E1440">
            <v>1008.75</v>
          </cell>
          <cell r="F1440" t="str">
            <v>Each</v>
          </cell>
          <cell r="G1440">
            <v>93</v>
          </cell>
          <cell r="H1440">
            <v>1008.75</v>
          </cell>
        </row>
        <row r="1441">
          <cell r="A1441" t="str">
            <v>14-63-c</v>
          </cell>
          <cell r="B1441" t="str">
            <v>Providing and Fixing gas cross burners : 12" Size</v>
          </cell>
          <cell r="C1441" t="str">
            <v>Each</v>
          </cell>
          <cell r="D1441">
            <v>93</v>
          </cell>
          <cell r="E1441">
            <v>1191.75</v>
          </cell>
          <cell r="F1441" t="str">
            <v>Each</v>
          </cell>
          <cell r="G1441">
            <v>93</v>
          </cell>
          <cell r="H1441">
            <v>1191.75</v>
          </cell>
        </row>
        <row r="1442">
          <cell r="A1442" t="str">
            <v>14-64-a</v>
          </cell>
          <cell r="B1442" t="str">
            <v>Providing and Fixing gas nozzle star burner with injector 12" nozzle</v>
          </cell>
          <cell r="C1442" t="str">
            <v>Each</v>
          </cell>
          <cell r="D1442">
            <v>223.2</v>
          </cell>
          <cell r="E1442">
            <v>896</v>
          </cell>
          <cell r="F1442" t="str">
            <v>Each</v>
          </cell>
          <cell r="G1442">
            <v>223.2</v>
          </cell>
          <cell r="H1442">
            <v>896</v>
          </cell>
        </row>
        <row r="1443">
          <cell r="A1443" t="str">
            <v>14-64-b</v>
          </cell>
          <cell r="B1443" t="str">
            <v>Providing and Fixing gas nozzle star burner with injector 18" nozzle</v>
          </cell>
          <cell r="C1443" t="str">
            <v>Each</v>
          </cell>
          <cell r="D1443">
            <v>223.2</v>
          </cell>
          <cell r="E1443">
            <v>1591.4</v>
          </cell>
          <cell r="F1443" t="str">
            <v>Each</v>
          </cell>
          <cell r="G1443">
            <v>223.2</v>
          </cell>
          <cell r="H1443">
            <v>1591.4</v>
          </cell>
        </row>
        <row r="1444">
          <cell r="A1444" t="str">
            <v>14-64-c</v>
          </cell>
          <cell r="B1444" t="str">
            <v>Providing and Fixing gas nozzle star burner with injector 24" nozzle</v>
          </cell>
          <cell r="C1444" t="str">
            <v>Each</v>
          </cell>
          <cell r="D1444">
            <v>223.2</v>
          </cell>
          <cell r="E1444">
            <v>1994</v>
          </cell>
          <cell r="F1444" t="str">
            <v>Each</v>
          </cell>
          <cell r="G1444">
            <v>223.2</v>
          </cell>
          <cell r="H1444">
            <v>1994</v>
          </cell>
        </row>
        <row r="1445">
          <cell r="A1445" t="str">
            <v>14-64-d</v>
          </cell>
          <cell r="B1445" t="str">
            <v>Providing and Fixing gas nozzle star burner with injector 32" nozzle</v>
          </cell>
          <cell r="C1445" t="str">
            <v>Each</v>
          </cell>
          <cell r="D1445">
            <v>223.2</v>
          </cell>
          <cell r="E1445">
            <v>2299</v>
          </cell>
          <cell r="F1445" t="str">
            <v>Each</v>
          </cell>
          <cell r="G1445">
            <v>223.2</v>
          </cell>
          <cell r="H1445">
            <v>2299</v>
          </cell>
        </row>
        <row r="1446">
          <cell r="A1446" t="str">
            <v>14-65</v>
          </cell>
          <cell r="B1446" t="str">
            <v>Providing and Fixing flue pipe for gas room heater any type/make</v>
          </cell>
          <cell r="C1446" t="str">
            <v>Each</v>
          </cell>
          <cell r="D1446">
            <v>74.400000000000006</v>
          </cell>
          <cell r="E1446">
            <v>123.8</v>
          </cell>
          <cell r="F1446" t="str">
            <v>Each</v>
          </cell>
          <cell r="G1446">
            <v>74.400000000000006</v>
          </cell>
          <cell r="H1446">
            <v>123.8</v>
          </cell>
        </row>
        <row r="1447">
          <cell r="A1447" t="str">
            <v>14-66</v>
          </cell>
          <cell r="B1447" t="str">
            <v>Providing and Fixing gas twin burners with stand complete Imperial make</v>
          </cell>
          <cell r="C1447" t="str">
            <v>Each</v>
          </cell>
          <cell r="D1447">
            <v>223.2</v>
          </cell>
          <cell r="E1447">
            <v>2067.1999999999998</v>
          </cell>
          <cell r="F1447" t="str">
            <v>Each</v>
          </cell>
          <cell r="G1447">
            <v>223.2</v>
          </cell>
          <cell r="H1447">
            <v>2067.1999999999998</v>
          </cell>
        </row>
        <row r="1448">
          <cell r="A1448" t="str">
            <v>14-67</v>
          </cell>
          <cell r="B1448" t="str">
            <v>Providing and Fixing angle iron frame wall type brackets for gas room heater</v>
          </cell>
          <cell r="C1448" t="str">
            <v>Pair</v>
          </cell>
          <cell r="D1448">
            <v>93</v>
          </cell>
          <cell r="E1448">
            <v>380.45</v>
          </cell>
          <cell r="F1448" t="str">
            <v>Pair</v>
          </cell>
          <cell r="G1448">
            <v>93</v>
          </cell>
          <cell r="H1448">
            <v>380.45</v>
          </cell>
        </row>
        <row r="1449">
          <cell r="A1449" t="str">
            <v>14-68-a</v>
          </cell>
          <cell r="B1449" t="str">
            <v>Providing and Fixing gas tandoor complete : 24" nozzle</v>
          </cell>
          <cell r="C1449" t="str">
            <v>Each</v>
          </cell>
          <cell r="D1449">
            <v>682</v>
          </cell>
          <cell r="E1449">
            <v>2151.5</v>
          </cell>
          <cell r="F1449" t="str">
            <v>Each</v>
          </cell>
          <cell r="G1449">
            <v>682</v>
          </cell>
          <cell r="H1449">
            <v>2151.5</v>
          </cell>
        </row>
        <row r="1450">
          <cell r="A1450" t="str">
            <v>14-68-b</v>
          </cell>
          <cell r="B1450" t="str">
            <v>Providing and Fixing gas tandoor complete : 32" nozzle</v>
          </cell>
          <cell r="C1450" t="str">
            <v>Each</v>
          </cell>
          <cell r="D1450">
            <v>1023</v>
          </cell>
          <cell r="E1450">
            <v>4081.25</v>
          </cell>
          <cell r="F1450" t="str">
            <v>Each</v>
          </cell>
          <cell r="G1450">
            <v>1023</v>
          </cell>
          <cell r="H1450">
            <v>4081.25</v>
          </cell>
        </row>
        <row r="1451">
          <cell r="A1451" t="str">
            <v>14-68-c</v>
          </cell>
          <cell r="B1451" t="str">
            <v>Providing and Fixing gas tandoor complete : 48" nozzle</v>
          </cell>
          <cell r="C1451" t="str">
            <v>Each</v>
          </cell>
          <cell r="D1451">
            <v>1023</v>
          </cell>
          <cell r="E1451">
            <v>3410.25</v>
          </cell>
          <cell r="F1451" t="str">
            <v>Each</v>
          </cell>
          <cell r="G1451">
            <v>1023</v>
          </cell>
          <cell r="H1451">
            <v>3410.25</v>
          </cell>
        </row>
        <row r="1452">
          <cell r="A1452" t="str">
            <v>14-69-a-01</v>
          </cell>
          <cell r="B1452" t="str">
            <v>P/F Fibre Glass Water Tank (Shalimar/Spectrum) 300 gallons</v>
          </cell>
          <cell r="C1452" t="str">
            <v>Each</v>
          </cell>
          <cell r="D1452">
            <v>1488</v>
          </cell>
          <cell r="E1452">
            <v>19480.36</v>
          </cell>
          <cell r="F1452" t="str">
            <v>Each</v>
          </cell>
          <cell r="G1452">
            <v>1488</v>
          </cell>
          <cell r="H1452">
            <v>19480.36</v>
          </cell>
        </row>
        <row r="1453">
          <cell r="A1453" t="str">
            <v>14-69-a-02</v>
          </cell>
          <cell r="B1453" t="str">
            <v>P/F Fibre Glass Water Tank (Sepctrum/Shalimar) 400 gallons</v>
          </cell>
          <cell r="C1453" t="str">
            <v>Each</v>
          </cell>
          <cell r="D1453">
            <v>1488</v>
          </cell>
          <cell r="E1453">
            <v>24600.46</v>
          </cell>
          <cell r="F1453" t="str">
            <v>Each</v>
          </cell>
          <cell r="G1453">
            <v>1488</v>
          </cell>
          <cell r="H1453">
            <v>24600.46</v>
          </cell>
        </row>
        <row r="1454">
          <cell r="A1454" t="str">
            <v>14-69-b-01</v>
          </cell>
          <cell r="B1454" t="str">
            <v>P/F Polyethylene Water Tank (Super Tuff) 200 gallons (Horizontal)</v>
          </cell>
          <cell r="C1454" t="str">
            <v>Each</v>
          </cell>
          <cell r="D1454">
            <v>1488</v>
          </cell>
          <cell r="E1454">
            <v>14600.36</v>
          </cell>
          <cell r="F1454" t="str">
            <v>Each</v>
          </cell>
          <cell r="G1454">
            <v>1488</v>
          </cell>
          <cell r="H1454">
            <v>14600.36</v>
          </cell>
        </row>
        <row r="1455">
          <cell r="A1455" t="str">
            <v>14-69-b-02</v>
          </cell>
          <cell r="B1455" t="str">
            <v>Supplying and Fixing Polyethylene Water Tank (Super Tuff) 400 gallons (Vertical)</v>
          </cell>
          <cell r="C1455" t="str">
            <v>Each</v>
          </cell>
          <cell r="D1455">
            <v>3162</v>
          </cell>
          <cell r="E1455">
            <v>26648.1</v>
          </cell>
          <cell r="F1455" t="str">
            <v>Each</v>
          </cell>
          <cell r="G1455">
            <v>3162</v>
          </cell>
          <cell r="H1455">
            <v>26648.1</v>
          </cell>
        </row>
        <row r="1456">
          <cell r="A1456" t="str">
            <v>14-69-b-03</v>
          </cell>
          <cell r="B1456" t="str">
            <v>P/F Polyethylene Water Tank (Super Tuff) 500 gallons (Vertical)</v>
          </cell>
          <cell r="C1456" t="str">
            <v>Each</v>
          </cell>
          <cell r="D1456">
            <v>3162</v>
          </cell>
          <cell r="E1456">
            <v>31928.26</v>
          </cell>
          <cell r="F1456" t="str">
            <v>Each</v>
          </cell>
          <cell r="G1456">
            <v>3162</v>
          </cell>
          <cell r="H1456">
            <v>31928.26</v>
          </cell>
        </row>
        <row r="1457">
          <cell r="A1457" t="str">
            <v>14-69-b-04</v>
          </cell>
          <cell r="B1457" t="str">
            <v>P/F Polyethylene Water Tank (Super Tuff) 1000 gallons (Vertical)</v>
          </cell>
          <cell r="C1457" t="str">
            <v>Each</v>
          </cell>
          <cell r="D1457">
            <v>4216</v>
          </cell>
          <cell r="E1457">
            <v>64251.06</v>
          </cell>
          <cell r="F1457" t="str">
            <v>Each</v>
          </cell>
          <cell r="G1457">
            <v>4216</v>
          </cell>
          <cell r="H1457">
            <v>64251.06</v>
          </cell>
        </row>
        <row r="1458">
          <cell r="A1458" t="str">
            <v>14-69-b-05</v>
          </cell>
          <cell r="B1458" t="str">
            <v>P/F Polyethylene Water Tank (Super Tuff) 1500 gallons (Vertical)</v>
          </cell>
          <cell r="C1458" t="str">
            <v>Each</v>
          </cell>
          <cell r="D1458">
            <v>6324</v>
          </cell>
          <cell r="E1458">
            <v>92146.37</v>
          </cell>
          <cell r="F1458" t="str">
            <v>Each</v>
          </cell>
          <cell r="G1458">
            <v>6324</v>
          </cell>
          <cell r="H1458">
            <v>92146.37</v>
          </cell>
        </row>
        <row r="1459">
          <cell r="A1459" t="str">
            <v>14-70-a</v>
          </cell>
          <cell r="B1459" t="str">
            <v>Providing and Fixing of pipe type B nikasi system including testing in all respect 110 mm (using dadex, or eq)</v>
          </cell>
          <cell r="C1459" t="str">
            <v>Rft</v>
          </cell>
          <cell r="D1459">
            <v>45.37</v>
          </cell>
          <cell r="E1459">
            <v>358.91</v>
          </cell>
          <cell r="F1459" t="str">
            <v>m</v>
          </cell>
          <cell r="G1459">
            <v>148.84</v>
          </cell>
          <cell r="H1459">
            <v>1177.54</v>
          </cell>
        </row>
        <row r="1460">
          <cell r="A1460" t="str">
            <v>14-70-b</v>
          </cell>
          <cell r="B1460" t="str">
            <v>Providing and Fixing of pipe type B nikasi system including testing in all respect 75 mm (using dadex, or eq)</v>
          </cell>
          <cell r="C1460" t="str">
            <v>Rft</v>
          </cell>
          <cell r="D1460">
            <v>45.37</v>
          </cell>
          <cell r="E1460">
            <v>273.22000000000003</v>
          </cell>
          <cell r="F1460" t="str">
            <v>m</v>
          </cell>
          <cell r="G1460">
            <v>148.84</v>
          </cell>
          <cell r="H1460">
            <v>896.38</v>
          </cell>
        </row>
        <row r="1461">
          <cell r="A1461" t="str">
            <v>14-71-a</v>
          </cell>
          <cell r="B1461" t="str">
            <v>Providing and Fixing of poly dex high pressure PPR(green including testing ect complete 25 mm (including all special ect)</v>
          </cell>
          <cell r="C1461" t="str">
            <v>Rft</v>
          </cell>
          <cell r="D1461">
            <v>32.1</v>
          </cell>
          <cell r="E1461">
            <v>137.25</v>
          </cell>
          <cell r="F1461" t="str">
            <v>m</v>
          </cell>
          <cell r="G1461">
            <v>105.3</v>
          </cell>
          <cell r="H1461">
            <v>450.28</v>
          </cell>
        </row>
        <row r="1462">
          <cell r="A1462" t="str">
            <v>14-71-b</v>
          </cell>
          <cell r="B1462" t="str">
            <v>Providing and Fixing of poly dex high pressure PPR(green including testing ect complete 20 mm (including all special ect)</v>
          </cell>
          <cell r="C1462" t="str">
            <v>Rft</v>
          </cell>
          <cell r="D1462">
            <v>32.1</v>
          </cell>
          <cell r="E1462">
            <v>125.05</v>
          </cell>
          <cell r="F1462" t="str">
            <v>m</v>
          </cell>
          <cell r="G1462">
            <v>105.3</v>
          </cell>
          <cell r="H1462">
            <v>410.25</v>
          </cell>
        </row>
        <row r="1463">
          <cell r="A1463" t="str">
            <v>14-72-a</v>
          </cell>
          <cell r="B1463" t="str">
            <v>Providing of plumbing tape insulation on G.I pipe complete 1/2" dia</v>
          </cell>
          <cell r="C1463" t="str">
            <v>20 Rft</v>
          </cell>
          <cell r="D1463">
            <v>28.35</v>
          </cell>
          <cell r="E1463">
            <v>41.6</v>
          </cell>
          <cell r="F1463" t="str">
            <v>m</v>
          </cell>
          <cell r="G1463">
            <v>4.6500000000000004</v>
          </cell>
          <cell r="H1463">
            <v>6.82</v>
          </cell>
        </row>
        <row r="1464">
          <cell r="A1464" t="str">
            <v>14-72-b</v>
          </cell>
          <cell r="B1464" t="str">
            <v>Providing of plumbing tape insulation on G.I pipe complete 3/4" dia</v>
          </cell>
          <cell r="C1464" t="str">
            <v>20 Rft</v>
          </cell>
          <cell r="D1464">
            <v>28.35</v>
          </cell>
          <cell r="E1464">
            <v>48.11</v>
          </cell>
          <cell r="F1464" t="str">
            <v>m</v>
          </cell>
          <cell r="G1464">
            <v>4.6500000000000004</v>
          </cell>
          <cell r="H1464">
            <v>7.89</v>
          </cell>
        </row>
        <row r="1465">
          <cell r="A1465" t="str">
            <v>14-72-c</v>
          </cell>
          <cell r="B1465" t="str">
            <v>Providing of plumbing tape insulation on G.I pipe complete 1" dia</v>
          </cell>
          <cell r="C1465" t="str">
            <v>20 Rft</v>
          </cell>
          <cell r="D1465">
            <v>28.35</v>
          </cell>
          <cell r="E1465">
            <v>54.62</v>
          </cell>
          <cell r="F1465" t="str">
            <v>m</v>
          </cell>
          <cell r="G1465">
            <v>4.6500000000000004</v>
          </cell>
          <cell r="H1465">
            <v>8.9600000000000009</v>
          </cell>
        </row>
        <row r="1466">
          <cell r="A1466" t="str">
            <v>14-72-d</v>
          </cell>
          <cell r="B1466" t="str">
            <v>Providing of plumbing tape insulation on G.I pipe complete 1.5" dia</v>
          </cell>
          <cell r="C1466" t="str">
            <v>20 Rft</v>
          </cell>
          <cell r="D1466">
            <v>28.35</v>
          </cell>
          <cell r="E1466">
            <v>61.13</v>
          </cell>
          <cell r="F1466" t="str">
            <v>m</v>
          </cell>
          <cell r="G1466">
            <v>4.6500000000000004</v>
          </cell>
          <cell r="H1466">
            <v>10.029999999999999</v>
          </cell>
        </row>
        <row r="1467">
          <cell r="A1467" t="str">
            <v>14-72-e</v>
          </cell>
          <cell r="B1467" t="str">
            <v>Providing of plumbing tape insulation on G.I pipe complete 2" dia</v>
          </cell>
          <cell r="C1467" t="str">
            <v>20 Rft</v>
          </cell>
          <cell r="D1467">
            <v>28.35</v>
          </cell>
          <cell r="E1467">
            <v>67.64</v>
          </cell>
          <cell r="F1467" t="str">
            <v>m</v>
          </cell>
          <cell r="G1467">
            <v>4.6500000000000004</v>
          </cell>
          <cell r="H1467">
            <v>11.1</v>
          </cell>
        </row>
        <row r="1468">
          <cell r="A1468" t="str">
            <v>14-72-f</v>
          </cell>
          <cell r="B1468" t="str">
            <v>Providing of plumbing tape insulation on G.I pipe complete 2.5" dia</v>
          </cell>
          <cell r="C1468" t="str">
            <v>20 Rft</v>
          </cell>
          <cell r="D1468">
            <v>28.35</v>
          </cell>
          <cell r="E1468">
            <v>74.150000000000006</v>
          </cell>
          <cell r="F1468" t="str">
            <v>m</v>
          </cell>
          <cell r="G1468">
            <v>4.6500000000000004</v>
          </cell>
          <cell r="H1468">
            <v>12.16</v>
          </cell>
        </row>
        <row r="1469">
          <cell r="A1469" t="str">
            <v>14-73-a</v>
          </cell>
          <cell r="B1469" t="str">
            <v>Providing of thermal insulation of high density (64kg/m3) fiber glass pipe insulation faced with aluminium foil for chilled/hot water piping complete 1/2" dia</v>
          </cell>
          <cell r="C1469" t="str">
            <v>20 Rft</v>
          </cell>
          <cell r="D1469">
            <v>74.400000000000006</v>
          </cell>
          <cell r="E1469">
            <v>136</v>
          </cell>
          <cell r="F1469" t="str">
            <v>m</v>
          </cell>
          <cell r="G1469">
            <v>12.2</v>
          </cell>
          <cell r="H1469">
            <v>22.31</v>
          </cell>
        </row>
        <row r="1470">
          <cell r="A1470" t="str">
            <v>14-73-b</v>
          </cell>
          <cell r="B1470" t="str">
            <v xml:space="preserve">Providing of thermal insulation of high density (64kg/m3) fiber glass pipe insulation faced with aluminium foil for chilled/hot water piping complete 3/4" dia </v>
          </cell>
          <cell r="C1470" t="str">
            <v>20 Rft</v>
          </cell>
          <cell r="D1470">
            <v>74.400000000000006</v>
          </cell>
          <cell r="E1470">
            <v>140.27000000000001</v>
          </cell>
          <cell r="F1470" t="str">
            <v>m</v>
          </cell>
          <cell r="G1470">
            <v>12.2</v>
          </cell>
          <cell r="H1470">
            <v>23.01</v>
          </cell>
        </row>
        <row r="1471">
          <cell r="A1471" t="str">
            <v>14-73-c</v>
          </cell>
          <cell r="B1471" t="str">
            <v xml:space="preserve">Providing of thermal insulation of high density (64kg/m3) fiber glass pipe insulation faced with aluminium foil for chilled/hot water piping complete 1" dia </v>
          </cell>
          <cell r="C1471" t="str">
            <v>20 Rft</v>
          </cell>
          <cell r="D1471">
            <v>74.400000000000006</v>
          </cell>
          <cell r="E1471">
            <v>154.30000000000001</v>
          </cell>
          <cell r="F1471" t="str">
            <v>m</v>
          </cell>
          <cell r="G1471">
            <v>12.2</v>
          </cell>
          <cell r="H1471">
            <v>25.31</v>
          </cell>
        </row>
        <row r="1472">
          <cell r="A1472" t="str">
            <v>14-73-d</v>
          </cell>
          <cell r="B1472" t="str">
            <v>Providing of thermal insulation of high density (64kg/m3) fiber glass pipe insulation faced with aluminium foil for chilled/hot water piping complete 1.5" dia</v>
          </cell>
          <cell r="C1472" t="str">
            <v>20 Rft</v>
          </cell>
          <cell r="D1472">
            <v>74.400000000000006</v>
          </cell>
          <cell r="E1472">
            <v>162.22999999999999</v>
          </cell>
          <cell r="F1472" t="str">
            <v>m</v>
          </cell>
          <cell r="G1472">
            <v>12.2</v>
          </cell>
          <cell r="H1472">
            <v>26.61</v>
          </cell>
        </row>
        <row r="1473">
          <cell r="A1473" t="str">
            <v>14-73-e</v>
          </cell>
          <cell r="B1473" t="str">
            <v>Providing of thermal insulation of high density (64kg/m3)fiber glass pipe insulation faced with aluminium foil for chilled/hot water piping complete 2" dia</v>
          </cell>
          <cell r="C1473" t="str">
            <v>20 Rft</v>
          </cell>
          <cell r="D1473">
            <v>74.400000000000006</v>
          </cell>
          <cell r="E1473">
            <v>165.28</v>
          </cell>
          <cell r="F1473" t="str">
            <v>m</v>
          </cell>
          <cell r="G1473">
            <v>12.2</v>
          </cell>
          <cell r="H1473">
            <v>27.11</v>
          </cell>
        </row>
        <row r="1474">
          <cell r="A1474" t="str">
            <v>14-73-f</v>
          </cell>
          <cell r="B1474" t="str">
            <v>Providing of thermal insulation of high density (64kg/m3) fiber glass pipe insulation faced with aluminium foil for chilled/hot water piping complete 2.5" dia</v>
          </cell>
          <cell r="C1474" t="str">
            <v>20 Rft</v>
          </cell>
          <cell r="D1474">
            <v>74.400000000000006</v>
          </cell>
          <cell r="E1474">
            <v>179.92</v>
          </cell>
          <cell r="F1474" t="str">
            <v>m</v>
          </cell>
          <cell r="G1474">
            <v>12.2</v>
          </cell>
          <cell r="H1474">
            <v>29.51</v>
          </cell>
        </row>
        <row r="1475">
          <cell r="A1475" t="str">
            <v>14-73-g</v>
          </cell>
          <cell r="B1475" t="str">
            <v>Providing of thermal insulation of high density (64kg/m3) fiber glass pipe insulation faced with aluminium foil for chilled/hot water piping complete 3" dia</v>
          </cell>
          <cell r="C1475" t="str">
            <v>20 Rft</v>
          </cell>
          <cell r="D1475">
            <v>74.400000000000006</v>
          </cell>
          <cell r="E1475">
            <v>195.78</v>
          </cell>
          <cell r="F1475" t="str">
            <v>m</v>
          </cell>
          <cell r="G1475">
            <v>12.2</v>
          </cell>
          <cell r="H1475">
            <v>32.119999999999997</v>
          </cell>
        </row>
        <row r="1476">
          <cell r="A1476" t="str">
            <v>14-74-a</v>
          </cell>
          <cell r="B1476" t="str">
            <v>Providing and Fixing Gas water Geyser "Singer" 30 gallons SG 35 DLX with imported (American) Thermostat</v>
          </cell>
          <cell r="C1476" t="str">
            <v>Each</v>
          </cell>
          <cell r="D1476">
            <v>744</v>
          </cell>
          <cell r="E1476">
            <v>28688</v>
          </cell>
          <cell r="F1476" t="str">
            <v>Each</v>
          </cell>
          <cell r="G1476">
            <v>744</v>
          </cell>
          <cell r="H1476">
            <v>28688</v>
          </cell>
        </row>
        <row r="1477">
          <cell r="A1477" t="str">
            <v>14-74-b</v>
          </cell>
          <cell r="B1477" t="str">
            <v>Providing and Fixing Gas water Geyser "Singer" 35 gallons SG 35 DLX with imported (American) Thermostat</v>
          </cell>
          <cell r="C1477" t="str">
            <v>Each</v>
          </cell>
          <cell r="D1477">
            <v>744</v>
          </cell>
          <cell r="E1477">
            <v>31311</v>
          </cell>
          <cell r="F1477" t="str">
            <v>Each</v>
          </cell>
          <cell r="G1477">
            <v>744</v>
          </cell>
          <cell r="H1477">
            <v>31311</v>
          </cell>
        </row>
        <row r="1478">
          <cell r="A1478" t="str">
            <v>14-75-a</v>
          </cell>
          <cell r="B1478" t="str">
            <v>Providing &amp; Fixing "Singer" Cooking Range Model 307 (3Burners Black), Bigger size</v>
          </cell>
          <cell r="C1478" t="str">
            <v>Each</v>
          </cell>
          <cell r="D1478">
            <v>186</v>
          </cell>
          <cell r="E1478">
            <v>25685.5</v>
          </cell>
          <cell r="F1478" t="str">
            <v>Each</v>
          </cell>
          <cell r="G1478">
            <v>186</v>
          </cell>
          <cell r="H1478">
            <v>25685.5</v>
          </cell>
        </row>
        <row r="1479">
          <cell r="A1479" t="str">
            <v>14-75-b</v>
          </cell>
          <cell r="B1479" t="str">
            <v>Providing &amp; Fixing "Singer" Cooking Range Model 308 (3 Burners Black), Smaller size</v>
          </cell>
          <cell r="C1479" t="str">
            <v>Each</v>
          </cell>
          <cell r="D1479">
            <v>186</v>
          </cell>
          <cell r="E1479">
            <v>24587.5</v>
          </cell>
          <cell r="F1479" t="str">
            <v>Each</v>
          </cell>
          <cell r="G1479">
            <v>186</v>
          </cell>
          <cell r="H1479">
            <v>24587.5</v>
          </cell>
        </row>
        <row r="1480">
          <cell r="A1480" t="str">
            <v>14-76</v>
          </cell>
          <cell r="B1480" t="str">
            <v>Providing &amp; Fixing "Singer" Cooking Range Model 310 (3 Burners White)</v>
          </cell>
          <cell r="C1480" t="str">
            <v>Each</v>
          </cell>
          <cell r="D1480">
            <v>186</v>
          </cell>
          <cell r="E1480">
            <v>26417.5</v>
          </cell>
          <cell r="F1480" t="str">
            <v>Each</v>
          </cell>
          <cell r="G1480">
            <v>186</v>
          </cell>
          <cell r="H1480">
            <v>26417.5</v>
          </cell>
        </row>
        <row r="1481">
          <cell r="A1481" t="str">
            <v>14-77</v>
          </cell>
          <cell r="B1481" t="str">
            <v>Providing &amp; Fixing "Singer" Cooking Range Model 312 (5 Burners), (Automatic)</v>
          </cell>
          <cell r="C1481" t="str">
            <v>Each</v>
          </cell>
          <cell r="D1481">
            <v>186</v>
          </cell>
          <cell r="E1481">
            <v>27637.5</v>
          </cell>
          <cell r="F1481" t="str">
            <v>Each</v>
          </cell>
          <cell r="G1481">
            <v>186</v>
          </cell>
          <cell r="H1481">
            <v>27637.5</v>
          </cell>
        </row>
        <row r="1482">
          <cell r="A1482" t="str">
            <v>14-78</v>
          </cell>
          <cell r="B1482" t="str">
            <v>Supply and Fixing low level plastic flushing cistern.</v>
          </cell>
          <cell r="C1482" t="str">
            <v>Each</v>
          </cell>
          <cell r="D1482">
            <v>148.80000000000001</v>
          </cell>
          <cell r="E1482">
            <v>1016.2</v>
          </cell>
          <cell r="F1482" t="str">
            <v>Each</v>
          </cell>
          <cell r="G1482">
            <v>148.80000000000001</v>
          </cell>
          <cell r="H1482">
            <v>1016.2</v>
          </cell>
        </row>
        <row r="1483">
          <cell r="A1483" t="str">
            <v>14-79-a</v>
          </cell>
          <cell r="B1483" t="str">
            <v>Supply and fixing of 0.5 HP Monoblock water pump 1 .25"x1" single phase upto 72 ft head (Deen Pump Type  SE) i/c all accessories.</v>
          </cell>
          <cell r="C1483" t="str">
            <v>Each</v>
          </cell>
          <cell r="D1483">
            <v>545.6</v>
          </cell>
          <cell r="E1483">
            <v>14961.86</v>
          </cell>
          <cell r="F1483" t="str">
            <v>Each</v>
          </cell>
          <cell r="G1483">
            <v>545.6</v>
          </cell>
          <cell r="H1483">
            <v>14961.86</v>
          </cell>
        </row>
        <row r="1484">
          <cell r="A1484" t="str">
            <v>14-79-b</v>
          </cell>
          <cell r="B1484" t="str">
            <v>Supply and fixing of 1.0 HP Monoblock water pump 1 .25"x1" single phase upto 90 ft head (Deen Pump Type SE) i/c all accessories.</v>
          </cell>
          <cell r="C1484" t="str">
            <v>Each</v>
          </cell>
          <cell r="D1484">
            <v>545.6</v>
          </cell>
          <cell r="E1484">
            <v>17035.86</v>
          </cell>
          <cell r="F1484" t="str">
            <v>Each</v>
          </cell>
          <cell r="G1484">
            <v>545.6</v>
          </cell>
          <cell r="H1484">
            <v>17035.86</v>
          </cell>
        </row>
        <row r="1485">
          <cell r="A1485" t="str">
            <v>14-79-c</v>
          </cell>
          <cell r="B1485" t="str">
            <v>Supply and fixing of 1.0 HP Monoblock water pump 1 .25"x1" single phase upto 88 ft head (Deen Pump Type DE-S2) i/c all accessories.</v>
          </cell>
          <cell r="C1485" t="str">
            <v>Each</v>
          </cell>
          <cell r="D1485">
            <v>545.6</v>
          </cell>
          <cell r="E1485">
            <v>17035.86</v>
          </cell>
          <cell r="F1485" t="str">
            <v>Each</v>
          </cell>
          <cell r="G1485">
            <v>545.6</v>
          </cell>
          <cell r="H1485">
            <v>17035.86</v>
          </cell>
        </row>
        <row r="1486">
          <cell r="A1486" t="str">
            <v>14-79-d</v>
          </cell>
          <cell r="B1486" t="str">
            <v>Supply and fixing of 1.5 HP Monoblock water pump 1.25"x1" single phase upto 130 ft head (Deen Pump Type DE-S2) i/c all accessories.</v>
          </cell>
          <cell r="C1486" t="str">
            <v>Each</v>
          </cell>
          <cell r="D1486">
            <v>545.6</v>
          </cell>
          <cell r="E1486">
            <v>18255.86</v>
          </cell>
          <cell r="F1486" t="str">
            <v>Each</v>
          </cell>
          <cell r="G1486">
            <v>545.6</v>
          </cell>
          <cell r="H1486">
            <v>18255.86</v>
          </cell>
        </row>
        <row r="1487">
          <cell r="A1487" t="str">
            <v>14-80-a</v>
          </cell>
          <cell r="B1487" t="str">
            <v>Supply and fixing of 2.0 HP Monoblock water pump 1.5"x1.25" 3 stage model DE-S3 (DEENS' PUMPS) single phase for 150 ft head with all accessories.</v>
          </cell>
          <cell r="C1487" t="str">
            <v>Each</v>
          </cell>
          <cell r="D1487">
            <v>545.6</v>
          </cell>
          <cell r="E1487">
            <v>23632.400000000001</v>
          </cell>
          <cell r="F1487" t="str">
            <v>Each</v>
          </cell>
          <cell r="G1487">
            <v>545.6</v>
          </cell>
          <cell r="H1487">
            <v>23632.400000000001</v>
          </cell>
        </row>
        <row r="1488">
          <cell r="A1488" t="str">
            <v>14-80-b</v>
          </cell>
          <cell r="B1488" t="str">
            <v>Supply and fixing of 2.0 HP Monoblock water pump 1.5"x1.5" 4 stage model DE-S4 (DEENS' PUMPS) single phase for 190 ft head with all accessories.</v>
          </cell>
          <cell r="C1488" t="str">
            <v>Each</v>
          </cell>
          <cell r="D1488">
            <v>545.6</v>
          </cell>
          <cell r="E1488">
            <v>23632.400000000001</v>
          </cell>
          <cell r="F1488" t="str">
            <v>Each</v>
          </cell>
          <cell r="G1488">
            <v>545.6</v>
          </cell>
          <cell r="H1488">
            <v>23632.400000000001</v>
          </cell>
        </row>
        <row r="1489">
          <cell r="A1489" t="str">
            <v>14-80-c</v>
          </cell>
          <cell r="B1489" t="str">
            <v>Supply and fixing of 2.0 HP Monoblock water pump 2"x2" size 1 stage SE model (DEENS' PUMPS) single phase for 65 ft head with all accessories and fittings.</v>
          </cell>
          <cell r="C1489" t="str">
            <v>Each</v>
          </cell>
          <cell r="D1489">
            <v>545.6</v>
          </cell>
          <cell r="E1489">
            <v>29047.98</v>
          </cell>
          <cell r="F1489" t="str">
            <v>Each</v>
          </cell>
          <cell r="G1489">
            <v>545.6</v>
          </cell>
          <cell r="H1489">
            <v>29047.98</v>
          </cell>
        </row>
        <row r="1490">
          <cell r="A1490" t="str">
            <v>14-81-a</v>
          </cell>
          <cell r="B1490" t="str">
            <v>Supply and fixing of 3.0 HP Monoblock water pump 1.5"x1.5" size 5 stage DE-S5 model (DEENS' PUMPS) single phase for 220 ft head with all accessories</v>
          </cell>
          <cell r="C1490" t="str">
            <v>Each</v>
          </cell>
          <cell r="D1490">
            <v>545.6</v>
          </cell>
          <cell r="E1490">
            <v>27854.82</v>
          </cell>
          <cell r="F1490" t="str">
            <v>Each</v>
          </cell>
          <cell r="G1490">
            <v>545.6</v>
          </cell>
          <cell r="H1490">
            <v>27854.82</v>
          </cell>
        </row>
        <row r="1491">
          <cell r="A1491" t="str">
            <v>14-81-b</v>
          </cell>
          <cell r="B1491" t="str">
            <v>Supply and fixing of 3.0 HP Monoblock water pump 1.5"x1.25" size 6 stage DE-S6 model (DEENS' PUMPS) single phase for 260 ft head with all accessories</v>
          </cell>
          <cell r="C1491" t="str">
            <v>Each</v>
          </cell>
          <cell r="D1491">
            <v>545.6</v>
          </cell>
          <cell r="E1491">
            <v>27174.06</v>
          </cell>
          <cell r="F1491" t="str">
            <v>Each</v>
          </cell>
          <cell r="G1491">
            <v>545.6</v>
          </cell>
          <cell r="H1491">
            <v>27174.06</v>
          </cell>
        </row>
        <row r="1492">
          <cell r="A1492" t="str">
            <v>14-81-c</v>
          </cell>
          <cell r="B1492" t="str">
            <v>Supply and fixing of 4.0 HP Monoblock water pump 1.5"x1.25" size 7 stage DN-S7 model (DEENS' PUMPS) single phase for 300 ft head with all accessories</v>
          </cell>
          <cell r="C1492" t="str">
            <v>Each</v>
          </cell>
          <cell r="D1492">
            <v>545.6</v>
          </cell>
          <cell r="E1492">
            <v>34990.6</v>
          </cell>
          <cell r="F1492" t="str">
            <v>Each</v>
          </cell>
          <cell r="G1492">
            <v>545.6</v>
          </cell>
          <cell r="H1492">
            <v>34990.6</v>
          </cell>
        </row>
        <row r="1493">
          <cell r="A1493" t="str">
            <v>14-81-d</v>
          </cell>
          <cell r="B1493" t="str">
            <v>Supply and fixing of 3.0 HP Monoblock water pump 2.5"x2" size 2 stage DE-S2 model (DEENS' PUMPS) single phase for 100 ft head with all accessories</v>
          </cell>
          <cell r="C1493" t="str">
            <v>Each</v>
          </cell>
          <cell r="D1493">
            <v>992</v>
          </cell>
          <cell r="E1493">
            <v>38310.04</v>
          </cell>
          <cell r="F1493" t="str">
            <v>Each</v>
          </cell>
          <cell r="G1493">
            <v>992</v>
          </cell>
          <cell r="H1493">
            <v>38310.04</v>
          </cell>
        </row>
        <row r="1494">
          <cell r="A1494" t="str">
            <v>14-81-e</v>
          </cell>
          <cell r="B1494" t="str">
            <v>Supply and fixing of 4.0 HP Monoblock water pump 1.5"x2" size 3 stage DN-S3 model (DEENS' PUMPS) single phase for 130 ft head with all accessories</v>
          </cell>
          <cell r="C1494" t="str">
            <v>Each</v>
          </cell>
          <cell r="D1494">
            <v>545.6</v>
          </cell>
          <cell r="E1494">
            <v>36753.5</v>
          </cell>
          <cell r="F1494" t="str">
            <v>Each</v>
          </cell>
          <cell r="G1494">
            <v>545.6</v>
          </cell>
          <cell r="H1494">
            <v>36753.5</v>
          </cell>
        </row>
        <row r="1495">
          <cell r="A1495" t="str">
            <v>14-81-f</v>
          </cell>
          <cell r="B1495" t="str">
            <v>Supply and fixing of 4.0 HP Monoblock water pump 1.5"x2" size 4 stage DN-S4 model (DEENS' PUMPS) single phase for 160 ft head with all accessories</v>
          </cell>
          <cell r="C1495" t="str">
            <v>Each</v>
          </cell>
          <cell r="D1495">
            <v>992</v>
          </cell>
          <cell r="E1495">
            <v>37203.5</v>
          </cell>
          <cell r="F1495" t="str">
            <v>Each</v>
          </cell>
          <cell r="G1495">
            <v>992</v>
          </cell>
          <cell r="H1495">
            <v>37203.5</v>
          </cell>
        </row>
        <row r="1496">
          <cell r="A1496" t="str">
            <v>14-81-g</v>
          </cell>
          <cell r="B1496" t="str">
            <v>Supply and fixing of 3.0 HP Monoblock water pump 3"x3" size 1 stage P.P model (DEENS' PUMPS) single phase for 60 ft head with all accessories</v>
          </cell>
          <cell r="C1496" t="str">
            <v>Each</v>
          </cell>
          <cell r="D1496">
            <v>545.6</v>
          </cell>
          <cell r="E1496">
            <v>42982.82</v>
          </cell>
          <cell r="F1496" t="str">
            <v>Each</v>
          </cell>
          <cell r="G1496">
            <v>545.6</v>
          </cell>
          <cell r="H1496">
            <v>42982.82</v>
          </cell>
        </row>
        <row r="1497">
          <cell r="A1497" t="str">
            <v>14-81-h</v>
          </cell>
          <cell r="B1497" t="str">
            <v>Supply and fixing of 4.0 HP Monoblock water pump 3"x2.5" size 1stage P.P model (DEENS' PUMPS) single phase for 60 ft head with all accessories</v>
          </cell>
          <cell r="C1497" t="str">
            <v>Each</v>
          </cell>
          <cell r="D1497">
            <v>545.6</v>
          </cell>
          <cell r="E1497">
            <v>43120.68</v>
          </cell>
          <cell r="F1497" t="str">
            <v>Each</v>
          </cell>
          <cell r="G1497">
            <v>545.6</v>
          </cell>
          <cell r="H1497">
            <v>43120.68</v>
          </cell>
        </row>
        <row r="1498">
          <cell r="A1498" t="str">
            <v>14-82-a</v>
          </cell>
          <cell r="B1498" t="str">
            <v>Supply and fixing of 1.0 HP Deep well water pump 1"x1" size 1stage Jet S-1 model (DEENS' PUMPS) single phase for 60 ft suction and upto 60 ft head with all accessories</v>
          </cell>
          <cell r="C1498" t="str">
            <v>Each</v>
          </cell>
          <cell r="D1498">
            <v>2170</v>
          </cell>
          <cell r="E1498">
            <v>17860.84</v>
          </cell>
          <cell r="F1498" t="str">
            <v>Each</v>
          </cell>
          <cell r="G1498">
            <v>2170</v>
          </cell>
          <cell r="H1498">
            <v>17860.84</v>
          </cell>
        </row>
        <row r="1499">
          <cell r="A1499" t="str">
            <v>14-82-b</v>
          </cell>
          <cell r="B1499" t="str">
            <v>Supply and fixing of 2.0 HP Deep well water pump 1"x1" size 2 stage Jet S-2 model (DEENS' PUMPS) single phase for 80 ft suction and upto 80 ft head with all accessories</v>
          </cell>
          <cell r="C1499" t="str">
            <v>Each</v>
          </cell>
          <cell r="D1499">
            <v>2170</v>
          </cell>
          <cell r="E1499">
            <v>24570.84</v>
          </cell>
          <cell r="F1499" t="str">
            <v>Each</v>
          </cell>
          <cell r="G1499">
            <v>2170</v>
          </cell>
          <cell r="H1499">
            <v>24570.84</v>
          </cell>
        </row>
        <row r="1500">
          <cell r="A1500" t="str">
            <v>14-82-c</v>
          </cell>
          <cell r="B1500" t="str">
            <v>Supply and fixing of 3.0 HP Deep well water pump 1"x1" size 3 stage Jet S-3 model (DEENS' PUMPS) single phase for 120 ft suction and upto 120 ft head with all accessories</v>
          </cell>
          <cell r="C1500" t="str">
            <v>Each</v>
          </cell>
          <cell r="D1500">
            <v>2170</v>
          </cell>
          <cell r="E1500">
            <v>29450.84</v>
          </cell>
          <cell r="F1500" t="str">
            <v>Each</v>
          </cell>
          <cell r="G1500">
            <v>2170</v>
          </cell>
          <cell r="H1500">
            <v>29450.84</v>
          </cell>
        </row>
        <row r="1501">
          <cell r="A1501" t="str">
            <v>14-82-d</v>
          </cell>
          <cell r="B1501" t="str">
            <v>Supply and fixing of 4.0 HP Deep well water pump 1"x1" size 4 stage Jet S-4 model (DEENS' PUMPS) single phase for 160 ft suction and upto 160 ft head with all accessories</v>
          </cell>
          <cell r="C1501" t="str">
            <v>Each</v>
          </cell>
          <cell r="D1501">
            <v>2170</v>
          </cell>
          <cell r="E1501">
            <v>28230.84</v>
          </cell>
          <cell r="F1501" t="str">
            <v>Each</v>
          </cell>
          <cell r="G1501">
            <v>2170</v>
          </cell>
          <cell r="H1501">
            <v>28230.84</v>
          </cell>
        </row>
        <row r="1502">
          <cell r="A1502" t="str">
            <v>14-83</v>
          </cell>
          <cell r="B1502" t="str">
            <v>Providing &amp; Fixing Solar Geysers 35 gallons capacity (aproduct of Enercon, National Energy Conservation Centre Islamabad)</v>
          </cell>
          <cell r="C1502" t="str">
            <v>Each</v>
          </cell>
          <cell r="D1502">
            <v>1612</v>
          </cell>
          <cell r="E1502">
            <v>35785</v>
          </cell>
          <cell r="F1502" t="str">
            <v>Each</v>
          </cell>
          <cell r="G1502">
            <v>1612</v>
          </cell>
          <cell r="H1502">
            <v>35785</v>
          </cell>
        </row>
        <row r="1503">
          <cell r="A1503" t="str">
            <v>15-01-a-01</v>
          </cell>
          <cell r="B1503" t="str">
            <v>Supply and Erection MS conduit pipe for wiring purpose comp. On surface including clamps etc: 1/2" i/d</v>
          </cell>
          <cell r="C1503" t="str">
            <v>Rft</v>
          </cell>
          <cell r="D1503">
            <v>13.61</v>
          </cell>
          <cell r="E1503">
            <v>41.84</v>
          </cell>
          <cell r="F1503" t="str">
            <v>m</v>
          </cell>
          <cell r="G1503">
            <v>44.65</v>
          </cell>
          <cell r="H1503">
            <v>137.27000000000001</v>
          </cell>
        </row>
        <row r="1504">
          <cell r="A1504" t="str">
            <v>15-01-a-02</v>
          </cell>
          <cell r="B1504" t="str">
            <v>Supply and Erection MS conduit pipe for wiring purpose comp. On surface including clamps etc: 3/4" i/d</v>
          </cell>
          <cell r="C1504" t="str">
            <v>Rft</v>
          </cell>
          <cell r="D1504">
            <v>13.61</v>
          </cell>
          <cell r="E1504">
            <v>49.05</v>
          </cell>
          <cell r="F1504" t="str">
            <v>m</v>
          </cell>
          <cell r="G1504">
            <v>44.65</v>
          </cell>
          <cell r="H1504">
            <v>160.94</v>
          </cell>
        </row>
        <row r="1505">
          <cell r="A1505" t="str">
            <v>15-01-a-03</v>
          </cell>
          <cell r="B1505" t="str">
            <v>Supply and Erection MS conduit pipe for wiring purpose comp. On surface including clamps etc: 1" i/d</v>
          </cell>
          <cell r="C1505" t="str">
            <v>Rft</v>
          </cell>
          <cell r="D1505">
            <v>13.61</v>
          </cell>
          <cell r="E1505">
            <v>61.25</v>
          </cell>
          <cell r="F1505" t="str">
            <v>m</v>
          </cell>
          <cell r="G1505">
            <v>44.65</v>
          </cell>
          <cell r="H1505">
            <v>200.97</v>
          </cell>
        </row>
        <row r="1506">
          <cell r="A1506" t="str">
            <v>15-01-a-04</v>
          </cell>
          <cell r="B1506" t="str">
            <v>Supply and Erection MS conduit pipe for wiring purpose comp. On surface including clamps etc: 1.25" i/d</v>
          </cell>
          <cell r="C1506" t="str">
            <v>Rft</v>
          </cell>
          <cell r="D1506">
            <v>13.61</v>
          </cell>
          <cell r="E1506">
            <v>67.349999999999994</v>
          </cell>
          <cell r="F1506" t="str">
            <v>m</v>
          </cell>
          <cell r="G1506">
            <v>44.65</v>
          </cell>
          <cell r="H1506">
            <v>220.98</v>
          </cell>
        </row>
        <row r="1507">
          <cell r="A1507" t="str">
            <v>15-01-a-05</v>
          </cell>
          <cell r="B1507" t="str">
            <v>Supply and Erection MS conduit pipe for wiring purpose comp. On surface including clamps etc: 1.5" i/d</v>
          </cell>
          <cell r="C1507" t="str">
            <v>Rft</v>
          </cell>
          <cell r="D1507">
            <v>13.61</v>
          </cell>
          <cell r="E1507">
            <v>73.45</v>
          </cell>
          <cell r="F1507" t="str">
            <v>m</v>
          </cell>
          <cell r="G1507">
            <v>44.65</v>
          </cell>
          <cell r="H1507">
            <v>240.99</v>
          </cell>
        </row>
        <row r="1508">
          <cell r="A1508" t="str">
            <v>15-01-a-06</v>
          </cell>
          <cell r="B1508" t="str">
            <v>Supply and Erection MS conduit pipe for wiring purpose comp. On surface including clamps etc: 2" i/d</v>
          </cell>
          <cell r="C1508" t="str">
            <v>Rft</v>
          </cell>
          <cell r="D1508">
            <v>13.61</v>
          </cell>
          <cell r="E1508">
            <v>95.29</v>
          </cell>
          <cell r="F1508" t="str">
            <v>m</v>
          </cell>
          <cell r="G1508">
            <v>44.65</v>
          </cell>
          <cell r="H1508">
            <v>312.63</v>
          </cell>
        </row>
        <row r="1509">
          <cell r="A1509" t="str">
            <v>15-01-b-01</v>
          </cell>
          <cell r="B1509" t="str">
            <v>Supply and Erection MS conduit pipe for wiring purpose comp. Recessed in walls including chase etc : 1/2" i/d</v>
          </cell>
          <cell r="C1509" t="str">
            <v>Rft</v>
          </cell>
          <cell r="D1509">
            <v>34.020000000000003</v>
          </cell>
          <cell r="E1509">
            <v>114.49</v>
          </cell>
          <cell r="F1509" t="str">
            <v>m</v>
          </cell>
          <cell r="G1509">
            <v>111.63</v>
          </cell>
          <cell r="H1509">
            <v>375.63</v>
          </cell>
        </row>
        <row r="1510">
          <cell r="A1510" t="str">
            <v>15-01-b-02</v>
          </cell>
          <cell r="B1510" t="str">
            <v>Supply and Erection MS conduit pipe for wiring purpose comp. Recessed in walls including chase etc : 3/4" i/d</v>
          </cell>
          <cell r="C1510" t="str">
            <v>Rft</v>
          </cell>
          <cell r="D1510">
            <v>34.020000000000003</v>
          </cell>
          <cell r="E1510">
            <v>121.71</v>
          </cell>
          <cell r="F1510" t="str">
            <v>m</v>
          </cell>
          <cell r="G1510">
            <v>111.63</v>
          </cell>
          <cell r="H1510">
            <v>399.3</v>
          </cell>
        </row>
        <row r="1511">
          <cell r="A1511" t="str">
            <v>15-01-b-03</v>
          </cell>
          <cell r="B1511" t="str">
            <v>Supply and Erection MS conduit pipe for wiring purpose comp. Recessed in walls including chase etc : 1" i/d</v>
          </cell>
          <cell r="C1511" t="str">
            <v>Rft</v>
          </cell>
          <cell r="D1511">
            <v>34.020000000000003</v>
          </cell>
          <cell r="E1511">
            <v>133.91</v>
          </cell>
          <cell r="F1511" t="str">
            <v>m</v>
          </cell>
          <cell r="G1511">
            <v>111.63</v>
          </cell>
          <cell r="H1511">
            <v>439.33</v>
          </cell>
        </row>
        <row r="1512">
          <cell r="A1512" t="str">
            <v>15-01-b-04</v>
          </cell>
          <cell r="B1512" t="str">
            <v>Supply and Erection MS conduit pipe for wiring purpose comp. Recessed in walls including chase etc : 1.25" i/d</v>
          </cell>
          <cell r="C1512" t="str">
            <v>Rft</v>
          </cell>
          <cell r="D1512">
            <v>34.020000000000003</v>
          </cell>
          <cell r="E1512">
            <v>140.01</v>
          </cell>
          <cell r="F1512" t="str">
            <v>m</v>
          </cell>
          <cell r="G1512">
            <v>111.63</v>
          </cell>
          <cell r="H1512">
            <v>459.34</v>
          </cell>
        </row>
        <row r="1513">
          <cell r="A1513" t="str">
            <v>15-01-b-05</v>
          </cell>
          <cell r="B1513" t="str">
            <v>Supply and Erection MS conduit pipe for wiring purpose comp. Recessed in walls including chase etc : 1.5" i/d</v>
          </cell>
          <cell r="C1513" t="str">
            <v>Rft</v>
          </cell>
          <cell r="D1513">
            <v>34.020000000000003</v>
          </cell>
          <cell r="E1513">
            <v>146.11000000000001</v>
          </cell>
          <cell r="F1513" t="str">
            <v>m</v>
          </cell>
          <cell r="G1513">
            <v>111.63</v>
          </cell>
          <cell r="H1513">
            <v>479.35</v>
          </cell>
        </row>
        <row r="1514">
          <cell r="A1514" t="str">
            <v>15-01-b-06</v>
          </cell>
          <cell r="B1514" t="str">
            <v>Supply and Erection MS conduit pipe for wiring purpose comp. Recessed in walls including chase etc : 2" i/d</v>
          </cell>
          <cell r="C1514" t="str">
            <v>Rft</v>
          </cell>
          <cell r="D1514">
            <v>34.020000000000003</v>
          </cell>
          <cell r="E1514">
            <v>163.85</v>
          </cell>
          <cell r="F1514" t="str">
            <v>m</v>
          </cell>
          <cell r="G1514">
            <v>111.63</v>
          </cell>
          <cell r="H1514">
            <v>537.55999999999995</v>
          </cell>
        </row>
        <row r="1515">
          <cell r="A1515" t="str">
            <v>15-02-a-01</v>
          </cell>
          <cell r="B1515" t="str">
            <v>Supply and Erection PVC pipe for wiring purpose complete On surface including clamps etc: 1/2" i/d</v>
          </cell>
          <cell r="C1515" t="str">
            <v>Rft</v>
          </cell>
          <cell r="D1515">
            <v>6.8</v>
          </cell>
          <cell r="E1515">
            <v>29.33</v>
          </cell>
          <cell r="F1515" t="str">
            <v>m</v>
          </cell>
          <cell r="G1515">
            <v>22.33</v>
          </cell>
          <cell r="H1515">
            <v>96.21</v>
          </cell>
        </row>
        <row r="1516">
          <cell r="A1516" t="str">
            <v>15-02-a-02</v>
          </cell>
          <cell r="B1516" t="str">
            <v>Supply and Erection PVC pipe for wiring purpose complete On surface including clamps etc: 3/4" i/d</v>
          </cell>
          <cell r="C1516" t="str">
            <v>Rft</v>
          </cell>
          <cell r="D1516">
            <v>6.8</v>
          </cell>
          <cell r="E1516">
            <v>28.32</v>
          </cell>
          <cell r="F1516" t="str">
            <v>m</v>
          </cell>
          <cell r="G1516">
            <v>22.33</v>
          </cell>
          <cell r="H1516">
            <v>92.92</v>
          </cell>
        </row>
        <row r="1517">
          <cell r="A1517" t="str">
            <v>15-02-a-03</v>
          </cell>
          <cell r="B1517" t="str">
            <v>Supply and Erection PVC pipe for wiring purpose complete On surface including clamps etc: 1" i/d</v>
          </cell>
          <cell r="C1517" t="str">
            <v>Rft</v>
          </cell>
          <cell r="D1517">
            <v>6.8</v>
          </cell>
          <cell r="E1517">
            <v>34.42</v>
          </cell>
          <cell r="F1517" t="str">
            <v>m</v>
          </cell>
          <cell r="G1517">
            <v>22.33</v>
          </cell>
          <cell r="H1517">
            <v>112.93</v>
          </cell>
        </row>
        <row r="1518">
          <cell r="A1518" t="str">
            <v>15-02-a-04</v>
          </cell>
          <cell r="B1518" t="str">
            <v>Supply and Erection PVC pipe for wiring purpose complete On surface including clamps etc: 1.25" i/d</v>
          </cell>
          <cell r="C1518" t="str">
            <v>Rft</v>
          </cell>
          <cell r="D1518">
            <v>10.039999999999999</v>
          </cell>
          <cell r="E1518">
            <v>40.68</v>
          </cell>
          <cell r="F1518" t="str">
            <v>m</v>
          </cell>
          <cell r="G1518">
            <v>32.950000000000003</v>
          </cell>
          <cell r="H1518">
            <v>133.47999999999999</v>
          </cell>
        </row>
        <row r="1519">
          <cell r="A1519" t="str">
            <v>15-02-a-05</v>
          </cell>
          <cell r="B1519" t="str">
            <v>Supply and Erection PVC pipe for wiring purpose complete On surface including clamps etc: 1.5" i/d</v>
          </cell>
          <cell r="C1519" t="str">
            <v>Rft</v>
          </cell>
          <cell r="D1519">
            <v>13.61</v>
          </cell>
          <cell r="E1519">
            <v>54.11</v>
          </cell>
          <cell r="F1519" t="str">
            <v>m</v>
          </cell>
          <cell r="G1519">
            <v>44.65</v>
          </cell>
          <cell r="H1519">
            <v>177.54</v>
          </cell>
        </row>
        <row r="1520">
          <cell r="A1520" t="str">
            <v>15-02-a-06</v>
          </cell>
          <cell r="B1520" t="str">
            <v>Supply and Erection PVC pipe for wiring purpose complete On surface including clamps etc: 2" i/d</v>
          </cell>
          <cell r="C1520" t="str">
            <v>Rft</v>
          </cell>
          <cell r="D1520">
            <v>8.68</v>
          </cell>
          <cell r="E1520">
            <v>43.26</v>
          </cell>
          <cell r="F1520" t="str">
            <v>m</v>
          </cell>
          <cell r="G1520">
            <v>28.47</v>
          </cell>
          <cell r="H1520">
            <v>141.94</v>
          </cell>
        </row>
        <row r="1521">
          <cell r="A1521" t="str">
            <v>15-02-a-07</v>
          </cell>
          <cell r="B1521" t="str">
            <v>Supply and Erection PVC pipe for wiring purpose complete On surface including clamps etc: 3" i/d</v>
          </cell>
          <cell r="C1521" t="str">
            <v>Rft</v>
          </cell>
          <cell r="D1521">
            <v>10.38</v>
          </cell>
          <cell r="E1521">
            <v>71.680000000000007</v>
          </cell>
          <cell r="F1521" t="str">
            <v>m</v>
          </cell>
          <cell r="G1521">
            <v>34.049999999999997</v>
          </cell>
          <cell r="H1521">
            <v>235.18</v>
          </cell>
        </row>
        <row r="1522">
          <cell r="A1522" t="str">
            <v>15-02-a-08</v>
          </cell>
          <cell r="B1522" t="str">
            <v>Supply and Erection PVC pipe for wiring purpose complete On surface including clamps etc: 4" i/d</v>
          </cell>
          <cell r="C1522" t="str">
            <v>Rft</v>
          </cell>
          <cell r="D1522">
            <v>13.39</v>
          </cell>
          <cell r="E1522">
            <v>86.55</v>
          </cell>
          <cell r="F1522" t="str">
            <v>m</v>
          </cell>
          <cell r="G1522">
            <v>43.94</v>
          </cell>
          <cell r="H1522">
            <v>283.95999999999998</v>
          </cell>
        </row>
        <row r="1523">
          <cell r="A1523" t="str">
            <v>15-02-b-01</v>
          </cell>
          <cell r="B1523" t="str">
            <v>Supply and Erection PVC pipe for wiring purpose complete Recessed in walls including chase etc : 1/2" i/d</v>
          </cell>
          <cell r="C1523" t="str">
            <v>Rft</v>
          </cell>
          <cell r="D1523">
            <v>20.41</v>
          </cell>
          <cell r="E1523">
            <v>43.05</v>
          </cell>
          <cell r="F1523" t="str">
            <v>m</v>
          </cell>
          <cell r="G1523">
            <v>66.98</v>
          </cell>
          <cell r="H1523">
            <v>141.22</v>
          </cell>
        </row>
        <row r="1524">
          <cell r="A1524" t="str">
            <v>15-02-b-02</v>
          </cell>
          <cell r="B1524" t="str">
            <v>Supply and Erection PVC pipe for wiring purpose complete Recessed in walls including chase etc : 3/4" i/d</v>
          </cell>
          <cell r="C1524" t="str">
            <v>Rft</v>
          </cell>
          <cell r="D1524">
            <v>20.41</v>
          </cell>
          <cell r="E1524">
            <v>94.11</v>
          </cell>
          <cell r="F1524" t="str">
            <v>m</v>
          </cell>
          <cell r="G1524">
            <v>66.98</v>
          </cell>
          <cell r="H1524">
            <v>308.77</v>
          </cell>
        </row>
        <row r="1525">
          <cell r="A1525" t="str">
            <v>15-02-b-03</v>
          </cell>
          <cell r="B1525" t="str">
            <v>Supply and Erection PVC pipe for wiring purpose complete Recessed in walls including chase etc : 1" i/d</v>
          </cell>
          <cell r="C1525" t="str">
            <v>Rft</v>
          </cell>
          <cell r="D1525">
            <v>20.41</v>
          </cell>
          <cell r="E1525">
            <v>100.77</v>
          </cell>
          <cell r="F1525" t="str">
            <v>m</v>
          </cell>
          <cell r="G1525">
            <v>66.98</v>
          </cell>
          <cell r="H1525">
            <v>330.62</v>
          </cell>
        </row>
        <row r="1526">
          <cell r="A1526" t="str">
            <v>15-02-b-04</v>
          </cell>
          <cell r="B1526" t="str">
            <v>Supply and Erection PVC pipe for wiring purpose complete Recessed in walls including chase etc : 1.25" i/d</v>
          </cell>
          <cell r="C1526" t="str">
            <v>Rft</v>
          </cell>
          <cell r="D1526">
            <v>20.41</v>
          </cell>
          <cell r="E1526">
            <v>103.76</v>
          </cell>
          <cell r="F1526" t="str">
            <v>m</v>
          </cell>
          <cell r="G1526">
            <v>66.98</v>
          </cell>
          <cell r="H1526">
            <v>340.43</v>
          </cell>
        </row>
        <row r="1527">
          <cell r="A1527" t="str">
            <v>15-02-b-05</v>
          </cell>
          <cell r="B1527" t="str">
            <v>Supply and Erection PVC pipe for wiring purpose complete Recessed in walls including chase etc : 1.5" i/d</v>
          </cell>
          <cell r="C1527" t="str">
            <v>Rft</v>
          </cell>
          <cell r="D1527">
            <v>27.22</v>
          </cell>
          <cell r="E1527">
            <v>120.95</v>
          </cell>
          <cell r="F1527" t="str">
            <v>m</v>
          </cell>
          <cell r="G1527">
            <v>89.3</v>
          </cell>
          <cell r="H1527">
            <v>396.81</v>
          </cell>
        </row>
        <row r="1528">
          <cell r="A1528" t="str">
            <v>15-02-b-06</v>
          </cell>
          <cell r="B1528" t="str">
            <v>Supply and Erection PVC pipe for wiring purpose complete Recessed in walls including chase etc : 2" i/d</v>
          </cell>
          <cell r="C1528" t="str">
            <v>Rft</v>
          </cell>
          <cell r="D1528">
            <v>34.020000000000003</v>
          </cell>
          <cell r="E1528">
            <v>121.71</v>
          </cell>
          <cell r="F1528" t="str">
            <v>m</v>
          </cell>
          <cell r="G1528">
            <v>111.63</v>
          </cell>
          <cell r="H1528">
            <v>399.3</v>
          </cell>
        </row>
        <row r="1529">
          <cell r="A1529" t="str">
            <v>15-02-b-07</v>
          </cell>
          <cell r="B1529" t="str">
            <v>Supply and Erection PVC pipe for wiring purpose complete Recessed in walls including chase etc : 3" i/d</v>
          </cell>
          <cell r="C1529" t="str">
            <v>Rft</v>
          </cell>
          <cell r="D1529">
            <v>40.83</v>
          </cell>
          <cell r="E1529">
            <v>154.83000000000001</v>
          </cell>
          <cell r="F1529" t="str">
            <v>m</v>
          </cell>
          <cell r="G1529">
            <v>133.94999999999999</v>
          </cell>
          <cell r="H1529">
            <v>507.96</v>
          </cell>
        </row>
        <row r="1530">
          <cell r="A1530" t="str">
            <v>15-02-b-08</v>
          </cell>
          <cell r="B1530" t="str">
            <v>Supply and Erection PVC pipe for wiring purpose complete Recessed in walls including chase etc : 4" i/d</v>
          </cell>
          <cell r="C1530" t="str">
            <v>Rft</v>
          </cell>
          <cell r="D1530">
            <v>51.04</v>
          </cell>
          <cell r="E1530">
            <v>176.94</v>
          </cell>
          <cell r="F1530" t="str">
            <v>m</v>
          </cell>
          <cell r="G1530">
            <v>167.44</v>
          </cell>
          <cell r="H1530">
            <v>580.53</v>
          </cell>
        </row>
        <row r="1531">
          <cell r="A1531" t="str">
            <v>15-03-a</v>
          </cell>
          <cell r="B1531" t="str">
            <v>Supply and Erection GI flexible pipe for wiring purpose complete 1/2" i/d</v>
          </cell>
          <cell r="C1531" t="str">
            <v>Rft</v>
          </cell>
          <cell r="D1531">
            <v>8.0399999999999991</v>
          </cell>
          <cell r="E1531">
            <v>38.61</v>
          </cell>
          <cell r="F1531" t="str">
            <v>m</v>
          </cell>
          <cell r="G1531">
            <v>26.39</v>
          </cell>
          <cell r="H1531">
            <v>126.67</v>
          </cell>
        </row>
        <row r="1532">
          <cell r="A1532" t="str">
            <v>15-03-b</v>
          </cell>
          <cell r="B1532" t="str">
            <v>Supply and Erection GI flexible pipe for wiring purpose complete 3/4" i/d</v>
          </cell>
          <cell r="C1532" t="str">
            <v>Rft</v>
          </cell>
          <cell r="D1532">
            <v>7.94</v>
          </cell>
          <cell r="E1532">
            <v>50.7</v>
          </cell>
          <cell r="F1532" t="str">
            <v>m</v>
          </cell>
          <cell r="G1532">
            <v>26.04</v>
          </cell>
          <cell r="H1532">
            <v>166.34</v>
          </cell>
        </row>
        <row r="1533">
          <cell r="A1533" t="str">
            <v>15-03-c</v>
          </cell>
          <cell r="B1533" t="str">
            <v>Supply and Erection GI flexible pipe for wiring purpose complete 1" i/d</v>
          </cell>
          <cell r="C1533" t="str">
            <v>Rft</v>
          </cell>
          <cell r="D1533">
            <v>13.64</v>
          </cell>
          <cell r="E1533">
            <v>50.35</v>
          </cell>
          <cell r="F1533" t="str">
            <v>m</v>
          </cell>
          <cell r="G1533">
            <v>44.75</v>
          </cell>
          <cell r="H1533">
            <v>165.19</v>
          </cell>
        </row>
        <row r="1534">
          <cell r="A1534" t="str">
            <v>15-03-d</v>
          </cell>
          <cell r="B1534" t="str">
            <v>Supply and Erection GI flexible pipe for wiring purpose complete 1.25" i/d</v>
          </cell>
          <cell r="C1534" t="str">
            <v>Rft</v>
          </cell>
          <cell r="D1534">
            <v>14.76</v>
          </cell>
          <cell r="E1534">
            <v>69.78</v>
          </cell>
          <cell r="F1534" t="str">
            <v>m</v>
          </cell>
          <cell r="G1534">
            <v>48.41</v>
          </cell>
          <cell r="H1534">
            <v>228.92</v>
          </cell>
        </row>
        <row r="1535">
          <cell r="A1535" t="str">
            <v>15-03-e</v>
          </cell>
          <cell r="B1535" t="str">
            <v>Supply and Erection GI flexible pipe for wiring purpose complete 1.5" i/d</v>
          </cell>
          <cell r="C1535" t="str">
            <v>Rft</v>
          </cell>
          <cell r="D1535">
            <v>14.76</v>
          </cell>
          <cell r="E1535">
            <v>75.88</v>
          </cell>
          <cell r="F1535" t="str">
            <v>m</v>
          </cell>
          <cell r="G1535">
            <v>48.41</v>
          </cell>
          <cell r="H1535">
            <v>248.93</v>
          </cell>
        </row>
        <row r="1536">
          <cell r="A1536" t="str">
            <v>15-03-f</v>
          </cell>
          <cell r="B1536" t="str">
            <v xml:space="preserve">Supply and Erection GI flexible pipe for wiring purpose complete 2" i/d </v>
          </cell>
          <cell r="C1536" t="str">
            <v>Rft</v>
          </cell>
          <cell r="D1536">
            <v>24.35</v>
          </cell>
          <cell r="E1536">
            <v>103.84</v>
          </cell>
          <cell r="F1536" t="str">
            <v>m</v>
          </cell>
          <cell r="G1536">
            <v>79.88</v>
          </cell>
          <cell r="H1536">
            <v>340.69</v>
          </cell>
        </row>
        <row r="1537">
          <cell r="A1537" t="str">
            <v>15-03-g</v>
          </cell>
          <cell r="B1537" t="str">
            <v>Supply and Erection GI flexible pipe for wiring purpose complete 3" i/d</v>
          </cell>
          <cell r="C1537" t="str">
            <v>Rft</v>
          </cell>
          <cell r="D1537">
            <v>25.05</v>
          </cell>
          <cell r="E1537">
            <v>61.85</v>
          </cell>
          <cell r="F1537" t="str">
            <v>m</v>
          </cell>
          <cell r="G1537">
            <v>82.18</v>
          </cell>
          <cell r="H1537">
            <v>202.92</v>
          </cell>
        </row>
        <row r="1538">
          <cell r="A1538" t="str">
            <v>15-04-a</v>
          </cell>
          <cell r="B1538" t="str">
            <v>Supply and Erection Sahl wood strip batten for wiring complete 1/2" i/d</v>
          </cell>
          <cell r="C1538" t="str">
            <v>Rft</v>
          </cell>
          <cell r="D1538">
            <v>3.12</v>
          </cell>
          <cell r="E1538">
            <v>9.75</v>
          </cell>
          <cell r="F1538" t="str">
            <v>m</v>
          </cell>
          <cell r="G1538">
            <v>10.25</v>
          </cell>
          <cell r="H1538">
            <v>32</v>
          </cell>
        </row>
        <row r="1539">
          <cell r="A1539" t="str">
            <v>15-04-b</v>
          </cell>
          <cell r="B1539" t="str">
            <v>Supply and Erection Sahl wood strip batten for wiring complete 3/4" i/d</v>
          </cell>
          <cell r="C1539" t="str">
            <v>Rft</v>
          </cell>
          <cell r="D1539">
            <v>3.12</v>
          </cell>
          <cell r="E1539">
            <v>12.16</v>
          </cell>
          <cell r="F1539" t="str">
            <v>m</v>
          </cell>
          <cell r="G1539">
            <v>10.25</v>
          </cell>
          <cell r="H1539">
            <v>39.89</v>
          </cell>
        </row>
        <row r="1540">
          <cell r="A1540" t="str">
            <v>15-04-c</v>
          </cell>
          <cell r="B1540" t="str">
            <v>Supply and Erection Sahl wood strip batten for wiring complete 1" i/d</v>
          </cell>
          <cell r="C1540" t="str">
            <v>Rft</v>
          </cell>
          <cell r="D1540">
            <v>3.12</v>
          </cell>
          <cell r="E1540">
            <v>21.92</v>
          </cell>
          <cell r="F1540" t="str">
            <v>m</v>
          </cell>
          <cell r="G1540">
            <v>10.25</v>
          </cell>
          <cell r="H1540">
            <v>71.900000000000006</v>
          </cell>
        </row>
        <row r="1541">
          <cell r="A1541" t="str">
            <v>15-05-a</v>
          </cell>
          <cell r="B1541" t="str">
            <v>Supply and Erection single core PVC insulated copper conductor 250/440 V grade cable : 3/0.029"</v>
          </cell>
          <cell r="C1541" t="str">
            <v>Rft</v>
          </cell>
          <cell r="D1541">
            <v>4.74</v>
          </cell>
          <cell r="E1541">
            <v>13.32</v>
          </cell>
          <cell r="F1541" t="str">
            <v>m</v>
          </cell>
          <cell r="G1541">
            <v>15.56</v>
          </cell>
          <cell r="H1541">
            <v>43.7</v>
          </cell>
        </row>
        <row r="1542">
          <cell r="A1542" t="str">
            <v>15-05-b</v>
          </cell>
          <cell r="B1542" t="str">
            <v>Supply and Erection single core PVC insulated copper conductor 250/440 V grade cable : 3/0.036"</v>
          </cell>
          <cell r="C1542" t="str">
            <v>Rft</v>
          </cell>
          <cell r="D1542">
            <v>4.76</v>
          </cell>
          <cell r="E1542">
            <v>18.22</v>
          </cell>
          <cell r="F1542" t="str">
            <v>m</v>
          </cell>
          <cell r="G1542">
            <v>15.63</v>
          </cell>
          <cell r="H1542">
            <v>59.78</v>
          </cell>
        </row>
        <row r="1543">
          <cell r="A1543" t="str">
            <v>15-05-c</v>
          </cell>
          <cell r="B1543" t="str">
            <v>Supply and Erection single core PVC insulated copper conductor 250/440 V grade cable : 7/0.029"</v>
          </cell>
          <cell r="C1543" t="str">
            <v>Rft</v>
          </cell>
          <cell r="D1543">
            <v>4.46</v>
          </cell>
          <cell r="E1543">
            <v>22.8</v>
          </cell>
          <cell r="F1543" t="str">
            <v>m</v>
          </cell>
          <cell r="G1543">
            <v>14.65</v>
          </cell>
          <cell r="H1543">
            <v>74.8</v>
          </cell>
        </row>
        <row r="1544">
          <cell r="A1544" t="str">
            <v>15-05-d</v>
          </cell>
          <cell r="B1544" t="str">
            <v>Supply and Erection single core PVC insulated copper conductor 250/440 V grade cable : 7/0.036"</v>
          </cell>
          <cell r="C1544" t="str">
            <v>Rft</v>
          </cell>
          <cell r="D1544">
            <v>4.46</v>
          </cell>
          <cell r="E1544">
            <v>33.78</v>
          </cell>
          <cell r="F1544" t="str">
            <v>m</v>
          </cell>
          <cell r="G1544">
            <v>14.65</v>
          </cell>
          <cell r="H1544">
            <v>110.83</v>
          </cell>
        </row>
        <row r="1545">
          <cell r="A1545" t="str">
            <v>15-05-e</v>
          </cell>
          <cell r="B1545" t="str">
            <v>Supply and Erection single core PVC insulated copper conductor 250/440 V grade cable : 7/0.044"</v>
          </cell>
          <cell r="C1545" t="str">
            <v>Rft</v>
          </cell>
          <cell r="D1545">
            <v>11.16</v>
          </cell>
          <cell r="E1545">
            <v>53.95</v>
          </cell>
          <cell r="F1545" t="str">
            <v>m</v>
          </cell>
          <cell r="G1545">
            <v>36.630000000000003</v>
          </cell>
          <cell r="H1545">
            <v>177.01</v>
          </cell>
        </row>
        <row r="1546">
          <cell r="A1546" t="str">
            <v>15-05-f</v>
          </cell>
          <cell r="B1546" t="str">
            <v>Supply and Erection single core PVC insulated copper conductor 250/440 V grade cable : 7/0.064"</v>
          </cell>
          <cell r="C1546" t="str">
            <v>Rft</v>
          </cell>
          <cell r="D1546">
            <v>16.739999999999998</v>
          </cell>
          <cell r="E1546">
            <v>107.15</v>
          </cell>
          <cell r="F1546" t="str">
            <v>m</v>
          </cell>
          <cell r="G1546">
            <v>54.92</v>
          </cell>
          <cell r="H1546">
            <v>351.56</v>
          </cell>
        </row>
        <row r="1547">
          <cell r="A1547" t="str">
            <v>15-05-g</v>
          </cell>
          <cell r="B1547" t="str">
            <v>Supply and Erection single core PVC insulated copper conductor 250/440 V grade cable : 19/0.064"</v>
          </cell>
          <cell r="C1547" t="str">
            <v>Rft</v>
          </cell>
          <cell r="D1547">
            <v>27.91</v>
          </cell>
          <cell r="E1547">
            <v>192.83</v>
          </cell>
          <cell r="F1547" t="str">
            <v>m</v>
          </cell>
          <cell r="G1547">
            <v>91.56</v>
          </cell>
          <cell r="H1547">
            <v>632.65</v>
          </cell>
        </row>
        <row r="1548">
          <cell r="A1548" t="str">
            <v>15-06-a</v>
          </cell>
          <cell r="B1548" t="str">
            <v>Supply and Erection single core PVC insulated+sheathed copper conductor 250/440 V grade cable : 3/0.029"</v>
          </cell>
          <cell r="C1548" t="str">
            <v>Rft</v>
          </cell>
          <cell r="D1548">
            <v>7.81</v>
          </cell>
          <cell r="E1548">
            <v>16.420000000000002</v>
          </cell>
          <cell r="F1548" t="str">
            <v>m</v>
          </cell>
          <cell r="G1548">
            <v>25.63</v>
          </cell>
          <cell r="H1548">
            <v>53.85</v>
          </cell>
        </row>
        <row r="1549">
          <cell r="A1549" t="str">
            <v>15-06-b</v>
          </cell>
          <cell r="B1549" t="str">
            <v>Supply and Erection single core PVC insulated+sheathed copper conductor 250/440 V grade cable : 3/0.036"</v>
          </cell>
          <cell r="C1549" t="str">
            <v>Rft</v>
          </cell>
          <cell r="D1549">
            <v>7.81</v>
          </cell>
          <cell r="E1549">
            <v>21.3</v>
          </cell>
          <cell r="F1549" t="str">
            <v>m</v>
          </cell>
          <cell r="G1549">
            <v>25.63</v>
          </cell>
          <cell r="H1549">
            <v>69.87</v>
          </cell>
        </row>
        <row r="1550">
          <cell r="A1550" t="str">
            <v>15-06-c</v>
          </cell>
          <cell r="B1550" t="str">
            <v>Supply and Erection single core PVC insulated+sheathed copper conductor 250/440 V grade cable : 7/0.029"</v>
          </cell>
          <cell r="C1550" t="str">
            <v>Rft</v>
          </cell>
          <cell r="D1550">
            <v>8.93</v>
          </cell>
          <cell r="E1550">
            <v>27.3</v>
          </cell>
          <cell r="F1550" t="str">
            <v>m</v>
          </cell>
          <cell r="G1550">
            <v>29.29</v>
          </cell>
          <cell r="H1550">
            <v>89.57</v>
          </cell>
        </row>
        <row r="1551">
          <cell r="A1551" t="str">
            <v>15-06-d</v>
          </cell>
          <cell r="B1551" t="str">
            <v>Supply and Erection single core PVC insulated+sheathed copper conductor 250/440 V grade cable : 7/0.036"</v>
          </cell>
          <cell r="C1551" t="str">
            <v>Rft</v>
          </cell>
          <cell r="D1551">
            <v>8.93</v>
          </cell>
          <cell r="E1551">
            <v>38.28</v>
          </cell>
          <cell r="F1551" t="str">
            <v>m</v>
          </cell>
          <cell r="G1551">
            <v>29.29</v>
          </cell>
          <cell r="H1551">
            <v>125.59</v>
          </cell>
        </row>
        <row r="1552">
          <cell r="A1552" t="str">
            <v>15-06-e</v>
          </cell>
          <cell r="B1552" t="str">
            <v>Supply and Erection single core PVC insulated+sheathed copper conductor 250/440 V grade cable : 7/0.044"</v>
          </cell>
          <cell r="C1552" t="str">
            <v>Rft</v>
          </cell>
          <cell r="D1552">
            <v>14.51</v>
          </cell>
          <cell r="E1552">
            <v>57.33</v>
          </cell>
          <cell r="F1552" t="str">
            <v>m</v>
          </cell>
          <cell r="G1552">
            <v>47.6</v>
          </cell>
          <cell r="H1552">
            <v>188.07</v>
          </cell>
        </row>
        <row r="1553">
          <cell r="A1553" t="str">
            <v>15-06-f</v>
          </cell>
          <cell r="B1553" t="str">
            <v>Supply and Erection single core PVC insulated+sheathed copper conductor 250/440 V grade cable : 7/0.064"</v>
          </cell>
          <cell r="C1553" t="str">
            <v>Rft</v>
          </cell>
          <cell r="D1553">
            <v>22.33</v>
          </cell>
          <cell r="E1553">
            <v>112.79</v>
          </cell>
          <cell r="F1553" t="str">
            <v>m</v>
          </cell>
          <cell r="G1553">
            <v>73.25</v>
          </cell>
          <cell r="H1553">
            <v>370.04</v>
          </cell>
        </row>
        <row r="1554">
          <cell r="A1554" t="str">
            <v>15-07-a</v>
          </cell>
          <cell r="B1554" t="str">
            <v>Supply and Erection single core PVC insulated &amp; sheathed copper conductor, 660/1 100V cable : 7/0.064"</v>
          </cell>
          <cell r="C1554" t="str">
            <v>Rft</v>
          </cell>
          <cell r="D1554">
            <v>22.33</v>
          </cell>
          <cell r="E1554">
            <v>112.79</v>
          </cell>
          <cell r="F1554" t="str">
            <v>m</v>
          </cell>
          <cell r="G1554">
            <v>73.25</v>
          </cell>
          <cell r="H1554">
            <v>370.04</v>
          </cell>
        </row>
        <row r="1555">
          <cell r="A1555" t="str">
            <v>15-07-b</v>
          </cell>
          <cell r="B1555" t="str">
            <v>Supply and Erection single core PVC insulated &amp; sheathed copper conductor, 660/1 100V cable : 19/0.052"</v>
          </cell>
          <cell r="C1555" t="str">
            <v>Rft</v>
          </cell>
          <cell r="D1555">
            <v>37.94</v>
          </cell>
          <cell r="E1555">
            <v>160.25</v>
          </cell>
          <cell r="F1555" t="str">
            <v>m</v>
          </cell>
          <cell r="G1555">
            <v>124.49</v>
          </cell>
          <cell r="H1555">
            <v>525.75</v>
          </cell>
        </row>
        <row r="1556">
          <cell r="A1556" t="str">
            <v>15-07-c</v>
          </cell>
          <cell r="B1556" t="str">
            <v>Supply and Erection single core PVC insulated &amp; sheathed copper conductor, 660/1 100V cable : 19/0.064"</v>
          </cell>
          <cell r="C1556" t="str">
            <v>Rft</v>
          </cell>
          <cell r="D1556">
            <v>37.94</v>
          </cell>
          <cell r="E1556">
            <v>202.95</v>
          </cell>
          <cell r="F1556" t="str">
            <v>m</v>
          </cell>
          <cell r="G1556">
            <v>124.49</v>
          </cell>
          <cell r="H1556">
            <v>665.85</v>
          </cell>
        </row>
        <row r="1557">
          <cell r="A1557" t="str">
            <v>15-07-d</v>
          </cell>
          <cell r="B1557" t="str">
            <v>Supply and Erection single core PVC insulated &amp; sheathed copper conductor, 660/1 100V cable : 19/0.083"</v>
          </cell>
          <cell r="C1557" t="str">
            <v>Rft</v>
          </cell>
          <cell r="D1557">
            <v>55.82</v>
          </cell>
          <cell r="E1557">
            <v>377.13</v>
          </cell>
          <cell r="F1557" t="str">
            <v>m</v>
          </cell>
          <cell r="G1557">
            <v>183.13</v>
          </cell>
          <cell r="H1557">
            <v>1237.29</v>
          </cell>
        </row>
        <row r="1558">
          <cell r="A1558" t="str">
            <v>15-07-e</v>
          </cell>
          <cell r="B1558" t="str">
            <v>Supply and Erection single core PVC insulated &amp; sheathed copper conductor, 660/1 100V cable : 37/0.072"</v>
          </cell>
          <cell r="C1558" t="str">
            <v>Rft</v>
          </cell>
          <cell r="D1558">
            <v>139.54</v>
          </cell>
          <cell r="E1558">
            <v>585.97</v>
          </cell>
          <cell r="F1558" t="str">
            <v>m</v>
          </cell>
          <cell r="G1558">
            <v>457.82</v>
          </cell>
          <cell r="H1558">
            <v>1922.47</v>
          </cell>
        </row>
        <row r="1559">
          <cell r="A1559" t="str">
            <v>15-07-f</v>
          </cell>
          <cell r="B1559" t="str">
            <v>Supply and Erection single core PVC insulated &amp; sheathed copper conductor, 660/1 100V cable : 37/0.083"</v>
          </cell>
          <cell r="C1559" t="str">
            <v>Rft</v>
          </cell>
          <cell r="D1559">
            <v>139.54</v>
          </cell>
          <cell r="E1559">
            <v>700.65</v>
          </cell>
          <cell r="F1559" t="str">
            <v>m</v>
          </cell>
          <cell r="G1559">
            <v>457.82</v>
          </cell>
          <cell r="H1559">
            <v>2298.7199999999998</v>
          </cell>
        </row>
        <row r="1560">
          <cell r="A1560" t="str">
            <v>15-07-g</v>
          </cell>
          <cell r="B1560" t="str">
            <v>Supply and Erection single core PVC insulated &amp; sheathed copper conductor, 660/1 100V cable : 37/0.103"</v>
          </cell>
          <cell r="C1560" t="str">
            <v>Rft</v>
          </cell>
          <cell r="D1560">
            <v>139.54</v>
          </cell>
          <cell r="E1560">
            <v>1001.99</v>
          </cell>
          <cell r="F1560" t="str">
            <v>m</v>
          </cell>
          <cell r="G1560">
            <v>457.82</v>
          </cell>
          <cell r="H1560">
            <v>3287.37</v>
          </cell>
        </row>
        <row r="1561">
          <cell r="A1561" t="str">
            <v>15-08-a</v>
          </cell>
          <cell r="B1561" t="str">
            <v>Supply and Erection twin core PVC insulated &amp; sheathed copper conductor 250/440 V grade cable : 3/0.029"</v>
          </cell>
          <cell r="C1561" t="str">
            <v>Rft</v>
          </cell>
          <cell r="D1561">
            <v>5.58</v>
          </cell>
          <cell r="E1561">
            <v>32.47</v>
          </cell>
          <cell r="F1561" t="str">
            <v>m</v>
          </cell>
          <cell r="G1561">
            <v>18.309999999999999</v>
          </cell>
          <cell r="H1561">
            <v>106.51</v>
          </cell>
        </row>
        <row r="1562">
          <cell r="A1562" t="str">
            <v>15-08-b</v>
          </cell>
          <cell r="B1562" t="str">
            <v>Supply and Erection twin core PVC insulated &amp; sheathed copper conductor 250/440 V grade cable : 3/0.036"</v>
          </cell>
          <cell r="C1562" t="str">
            <v>Rft</v>
          </cell>
          <cell r="D1562">
            <v>5.58</v>
          </cell>
          <cell r="E1562">
            <v>32.47</v>
          </cell>
          <cell r="F1562" t="str">
            <v>m</v>
          </cell>
          <cell r="G1562">
            <v>18.309999999999999</v>
          </cell>
          <cell r="H1562">
            <v>106.51</v>
          </cell>
        </row>
        <row r="1563">
          <cell r="A1563" t="str">
            <v>15-08-c</v>
          </cell>
          <cell r="B1563" t="str">
            <v>Supply and Erection twin core PVC insulated &amp; sheathed copper conductor 250/440 V grade cable : 7/0.029"</v>
          </cell>
          <cell r="C1563" t="str">
            <v>Rft</v>
          </cell>
          <cell r="D1563">
            <v>7.81</v>
          </cell>
          <cell r="E1563">
            <v>43.26</v>
          </cell>
          <cell r="F1563" t="str">
            <v>m</v>
          </cell>
          <cell r="G1563">
            <v>25.63</v>
          </cell>
          <cell r="H1563">
            <v>141.91</v>
          </cell>
        </row>
        <row r="1564">
          <cell r="A1564" t="str">
            <v>15-08-d</v>
          </cell>
          <cell r="B1564" t="str">
            <v>Supply and Erection twin core PVC insulated &amp; sheathed copper conductor 250/440 V grade cable : 7/0.036"</v>
          </cell>
          <cell r="C1564" t="str">
            <v>Rft</v>
          </cell>
          <cell r="D1564">
            <v>7.81</v>
          </cell>
          <cell r="E1564">
            <v>63.99</v>
          </cell>
          <cell r="F1564" t="str">
            <v>m</v>
          </cell>
          <cell r="G1564">
            <v>25.63</v>
          </cell>
          <cell r="H1564">
            <v>209.96</v>
          </cell>
        </row>
        <row r="1565">
          <cell r="A1565" t="str">
            <v>15-08-e</v>
          </cell>
          <cell r="B1565" t="str">
            <v>Supply and Erection twin core PVC insulated &amp; sheathed copper conductor 250/440 V grade cable : 7/0.044"</v>
          </cell>
          <cell r="C1565" t="str">
            <v>Rft</v>
          </cell>
          <cell r="D1565">
            <v>7.81</v>
          </cell>
          <cell r="E1565">
            <v>88.39</v>
          </cell>
          <cell r="F1565" t="str">
            <v>m</v>
          </cell>
          <cell r="G1565">
            <v>25.63</v>
          </cell>
          <cell r="H1565">
            <v>290.01</v>
          </cell>
        </row>
        <row r="1566">
          <cell r="A1566" t="str">
            <v>15-08-f</v>
          </cell>
          <cell r="B1566" t="str">
            <v>Supply and Erection twin core PVC insulated &amp; sheathed copper conductor 250/440 V grade cable : 7/0.064"</v>
          </cell>
          <cell r="C1566" t="str">
            <v>Rft</v>
          </cell>
          <cell r="D1566">
            <v>7.81</v>
          </cell>
          <cell r="E1566">
            <v>218.93</v>
          </cell>
          <cell r="F1566" t="str">
            <v>m</v>
          </cell>
          <cell r="G1566">
            <v>25.63</v>
          </cell>
          <cell r="H1566">
            <v>718.29</v>
          </cell>
        </row>
        <row r="1567">
          <cell r="A1567" t="str">
            <v>15-09-a</v>
          </cell>
          <cell r="B1567" t="str">
            <v>Supply and Erection MS sheet box of 16 SWG, 4"deep with 3/16" thick bakelite sheet top etc. complete : 4"x4"</v>
          </cell>
          <cell r="C1567" t="str">
            <v>Each</v>
          </cell>
          <cell r="D1567">
            <v>83.7</v>
          </cell>
          <cell r="E1567">
            <v>145.38</v>
          </cell>
          <cell r="F1567" t="str">
            <v>Each</v>
          </cell>
          <cell r="G1567">
            <v>83.7</v>
          </cell>
          <cell r="H1567">
            <v>145.38</v>
          </cell>
        </row>
        <row r="1568">
          <cell r="A1568" t="str">
            <v>15-09-b</v>
          </cell>
          <cell r="B1568" t="str">
            <v>Supply and Erection MS sheet box of 16 SWG, 4"deep with 3/16" thick bakelite sheet top etc. complete : 7"x4"</v>
          </cell>
          <cell r="C1568" t="str">
            <v>Each</v>
          </cell>
          <cell r="D1568">
            <v>111.6</v>
          </cell>
          <cell r="E1568">
            <v>191.8</v>
          </cell>
          <cell r="F1568" t="str">
            <v>Each</v>
          </cell>
          <cell r="G1568">
            <v>111.6</v>
          </cell>
          <cell r="H1568">
            <v>191.8</v>
          </cell>
        </row>
        <row r="1569">
          <cell r="A1569" t="str">
            <v>15-09-c</v>
          </cell>
          <cell r="B1569" t="str">
            <v>Supply and Erection MS sheet box of 16 SWG, 4"deep with 3/16" thick bakelite sheet top etc. complete : 9"x4"</v>
          </cell>
          <cell r="C1569" t="str">
            <v>Each</v>
          </cell>
          <cell r="D1569">
            <v>139.5</v>
          </cell>
          <cell r="E1569">
            <v>250.43</v>
          </cell>
          <cell r="F1569" t="str">
            <v>Each</v>
          </cell>
          <cell r="G1569">
            <v>139.5</v>
          </cell>
          <cell r="H1569">
            <v>250.43</v>
          </cell>
        </row>
        <row r="1570">
          <cell r="A1570" t="str">
            <v>15-09-d</v>
          </cell>
          <cell r="B1570" t="str">
            <v>Supply and Erection MS sheet box of 16 SWG, 4"deep with 3/16" thick bakelite sheet top etc. complete : 8"x10"</v>
          </cell>
          <cell r="C1570" t="str">
            <v>Each</v>
          </cell>
          <cell r="D1570">
            <v>167.4</v>
          </cell>
          <cell r="E1570">
            <v>327.35000000000002</v>
          </cell>
          <cell r="F1570" t="str">
            <v>Each</v>
          </cell>
          <cell r="G1570">
            <v>167.4</v>
          </cell>
          <cell r="H1570">
            <v>327.35000000000002</v>
          </cell>
        </row>
        <row r="1571">
          <cell r="A1571" t="str">
            <v>15-09-e</v>
          </cell>
          <cell r="B1571" t="str">
            <v>Supply and Erection MS sheet box of 16 SWG, 4"deep with 3/16" thick bakelite sheet top etc. complete : 10"x12"</v>
          </cell>
          <cell r="C1571" t="str">
            <v>Each</v>
          </cell>
          <cell r="D1571">
            <v>200.88</v>
          </cell>
          <cell r="E1571">
            <v>385.5</v>
          </cell>
          <cell r="F1571" t="str">
            <v>Each</v>
          </cell>
          <cell r="G1571">
            <v>200.88</v>
          </cell>
          <cell r="H1571">
            <v>385.5</v>
          </cell>
        </row>
        <row r="1572">
          <cell r="A1572" t="str">
            <v>15-09-f</v>
          </cell>
          <cell r="B1572" t="str">
            <v>Supply and Erection MS sheet box of 16 SWG, 4"deep with 3/16" thick bakelite sheet top etc. complete : 12"x14"</v>
          </cell>
          <cell r="C1572" t="str">
            <v>Each</v>
          </cell>
          <cell r="D1572">
            <v>234.36</v>
          </cell>
          <cell r="E1572">
            <v>419.25</v>
          </cell>
          <cell r="F1572" t="str">
            <v>Each</v>
          </cell>
          <cell r="G1572">
            <v>234.36</v>
          </cell>
          <cell r="H1572">
            <v>419.25</v>
          </cell>
        </row>
        <row r="1573">
          <cell r="A1573" t="str">
            <v>15-10-a</v>
          </cell>
          <cell r="B1573" t="str">
            <v xml:space="preserve">Supply and Erection Sahl wood board, 1.75" deep : 3" dia </v>
          </cell>
          <cell r="C1573" t="str">
            <v>-</v>
          </cell>
          <cell r="D1573" t="e">
            <v>#VALUE!</v>
          </cell>
          <cell r="E1573" t="e">
            <v>#VALUE!</v>
          </cell>
          <cell r="F1573" t="str">
            <v>-</v>
          </cell>
          <cell r="G1573" t="e">
            <v>#VALUE!</v>
          </cell>
          <cell r="H1573" t="e">
            <v>#VALUE!</v>
          </cell>
        </row>
        <row r="1574">
          <cell r="A1574" t="str">
            <v>15-10-b</v>
          </cell>
          <cell r="B1574" t="str">
            <v>Supply and Erection Sahl wood board, 1.75" deep : 4"x4"</v>
          </cell>
          <cell r="C1574" t="str">
            <v>-</v>
          </cell>
          <cell r="D1574" t="e">
            <v>#VALUE!</v>
          </cell>
          <cell r="E1574" t="e">
            <v>#VALUE!</v>
          </cell>
          <cell r="F1574" t="str">
            <v>-</v>
          </cell>
          <cell r="G1574" t="e">
            <v>#VALUE!</v>
          </cell>
          <cell r="H1574" t="e">
            <v>#VALUE!</v>
          </cell>
        </row>
        <row r="1575">
          <cell r="A1575" t="str">
            <v>15-10-c</v>
          </cell>
          <cell r="B1575" t="str">
            <v>Supply and Erection Sahl wood board, 1.75" deep : 7"x4"</v>
          </cell>
          <cell r="C1575" t="str">
            <v>-</v>
          </cell>
          <cell r="D1575" t="e">
            <v>#VALUE!</v>
          </cell>
          <cell r="E1575" t="e">
            <v>#VALUE!</v>
          </cell>
          <cell r="F1575" t="str">
            <v>-</v>
          </cell>
          <cell r="G1575" t="e">
            <v>#VALUE!</v>
          </cell>
          <cell r="H1575" t="e">
            <v>#VALUE!</v>
          </cell>
        </row>
        <row r="1576">
          <cell r="A1576" t="str">
            <v>15-10-d</v>
          </cell>
          <cell r="B1576" t="str">
            <v>Supply and Erection Sahl wood board, 1.75" deep : 8"x10"</v>
          </cell>
          <cell r="C1576" t="str">
            <v>-</v>
          </cell>
          <cell r="D1576" t="e">
            <v>#VALUE!</v>
          </cell>
          <cell r="E1576" t="e">
            <v>#VALUE!</v>
          </cell>
          <cell r="F1576" t="str">
            <v>-</v>
          </cell>
          <cell r="G1576" t="e">
            <v>#VALUE!</v>
          </cell>
          <cell r="H1576" t="e">
            <v>#VALUE!</v>
          </cell>
        </row>
        <row r="1577">
          <cell r="A1577" t="str">
            <v>15-10-e</v>
          </cell>
          <cell r="B1577" t="str">
            <v>Supply and Erection Sahl wood board, 1.75" deep : 10"x12"</v>
          </cell>
          <cell r="C1577" t="str">
            <v>-</v>
          </cell>
          <cell r="D1577" t="e">
            <v>#VALUE!</v>
          </cell>
          <cell r="E1577" t="e">
            <v>#VALUE!</v>
          </cell>
          <cell r="F1577" t="str">
            <v>-</v>
          </cell>
          <cell r="G1577" t="e">
            <v>#VALUE!</v>
          </cell>
          <cell r="H1577" t="e">
            <v>#VALUE!</v>
          </cell>
        </row>
        <row r="1578">
          <cell r="A1578" t="str">
            <v>15-10-f</v>
          </cell>
          <cell r="B1578" t="str">
            <v>Supply and Erection Sahl wood board, 1.75" deep : 12"x14"</v>
          </cell>
          <cell r="C1578" t="str">
            <v>Each</v>
          </cell>
          <cell r="D1578">
            <v>55.8</v>
          </cell>
          <cell r="E1578">
            <v>239.25</v>
          </cell>
          <cell r="F1578" t="str">
            <v>Each</v>
          </cell>
          <cell r="G1578">
            <v>55.8</v>
          </cell>
          <cell r="H1578">
            <v>239.25</v>
          </cell>
        </row>
        <row r="1579">
          <cell r="A1579" t="str">
            <v>15-11-a-01</v>
          </cell>
          <cell r="B1579" t="str">
            <v>Supply and Erection of iron/aluminium clad, 500V main switch Double pole : 15/20 Amp.</v>
          </cell>
          <cell r="C1579" t="e">
            <v>#N/A</v>
          </cell>
          <cell r="D1579" t="e">
            <v>#N/A</v>
          </cell>
          <cell r="E1579" t="e">
            <v>#N/A</v>
          </cell>
          <cell r="F1579" t="str">
            <v>Each</v>
          </cell>
          <cell r="G1579" t="e">
            <v>#N/A</v>
          </cell>
          <cell r="H1579">
            <v>774.65</v>
          </cell>
        </row>
        <row r="1580">
          <cell r="A1580" t="str">
            <v>15-11-a-02</v>
          </cell>
          <cell r="B1580" t="str">
            <v>Supply and Erection of iron/aluminium clad, 500V main switch Double pole : 30/35 Amp</v>
          </cell>
          <cell r="C1580" t="e">
            <v>#N/A</v>
          </cell>
          <cell r="D1580" t="e">
            <v>#N/A</v>
          </cell>
          <cell r="E1580" t="e">
            <v>#N/A</v>
          </cell>
          <cell r="F1580" t="str">
            <v>Each</v>
          </cell>
          <cell r="G1580" t="e">
            <v>#N/A</v>
          </cell>
          <cell r="H1580">
            <v>1177.25</v>
          </cell>
        </row>
        <row r="1581">
          <cell r="A1581" t="str">
            <v>15-11-a-03</v>
          </cell>
          <cell r="B1581" t="str">
            <v>Supply and Erection iron/aluminium clad 500 volts main switch Double Pole : 60/65 Amp</v>
          </cell>
          <cell r="C1581" t="e">
            <v>#N/A</v>
          </cell>
          <cell r="D1581" t="e">
            <v>#N/A</v>
          </cell>
          <cell r="E1581" t="e">
            <v>#N/A</v>
          </cell>
          <cell r="F1581" t="str">
            <v>Each</v>
          </cell>
          <cell r="G1581" t="e">
            <v>#N/A</v>
          </cell>
          <cell r="H1581">
            <v>1848.25</v>
          </cell>
        </row>
        <row r="1582">
          <cell r="A1582" t="str">
            <v>15-11-a-04</v>
          </cell>
          <cell r="B1582" t="str">
            <v>Supply and Erection iron/aluminium clad 500 volts main switch Double Pole : 100 Amp</v>
          </cell>
          <cell r="C1582" t="e">
            <v>#N/A</v>
          </cell>
          <cell r="D1582" t="e">
            <v>#N/A</v>
          </cell>
          <cell r="E1582" t="e">
            <v>#N/A</v>
          </cell>
          <cell r="F1582" t="str">
            <v>Each</v>
          </cell>
          <cell r="G1582" t="e">
            <v>#N/A</v>
          </cell>
          <cell r="H1582">
            <v>2763.25</v>
          </cell>
        </row>
        <row r="1583">
          <cell r="A1583" t="str">
            <v>15-11-b-01</v>
          </cell>
          <cell r="B1583" t="str">
            <v>Supply and Erection of iron/aluminium clad, 500V main switch Triple pole with neutral link : 15/20 Amp.</v>
          </cell>
          <cell r="C1583" t="e">
            <v>#N/A</v>
          </cell>
          <cell r="D1583" t="e">
            <v>#N/A</v>
          </cell>
          <cell r="E1583" t="e">
            <v>#N/A</v>
          </cell>
          <cell r="F1583" t="str">
            <v>Each</v>
          </cell>
          <cell r="G1583" t="e">
            <v>#N/A</v>
          </cell>
          <cell r="H1583">
            <v>1177.25</v>
          </cell>
        </row>
        <row r="1584">
          <cell r="A1584" t="str">
            <v>15-11-b-02</v>
          </cell>
          <cell r="B1584" t="str">
            <v>Supply and Erection of iron/aluminium clad, 500V main switch Triple pole with neutral link : 30/35 Amp.</v>
          </cell>
          <cell r="C1584" t="e">
            <v>#N/A</v>
          </cell>
          <cell r="D1584" t="e">
            <v>#N/A</v>
          </cell>
          <cell r="E1584" t="e">
            <v>#N/A</v>
          </cell>
          <cell r="F1584" t="str">
            <v>Each</v>
          </cell>
          <cell r="G1584" t="e">
            <v>#N/A</v>
          </cell>
          <cell r="H1584">
            <v>1421.25</v>
          </cell>
        </row>
        <row r="1585">
          <cell r="A1585" t="str">
            <v>15-11-b-03</v>
          </cell>
          <cell r="B1585" t="str">
            <v>Supply and Erection of iron/aluminium clad, 500V main switch Triple pole with neutral link : 60/65 Amp.</v>
          </cell>
          <cell r="C1585" t="e">
            <v>#N/A</v>
          </cell>
          <cell r="D1585" t="e">
            <v>#N/A</v>
          </cell>
          <cell r="E1585" t="e">
            <v>#N/A</v>
          </cell>
          <cell r="F1585" t="str">
            <v>Each</v>
          </cell>
          <cell r="G1585" t="e">
            <v>#N/A</v>
          </cell>
          <cell r="H1585">
            <v>4152</v>
          </cell>
        </row>
        <row r="1586">
          <cell r="A1586" t="str">
            <v>15-11-b-04</v>
          </cell>
          <cell r="B1586" t="str">
            <v>Supply and Erection of iron/aluminium clad, 500V main switch Triple pole with neutral link : 100 Amp.</v>
          </cell>
          <cell r="C1586" t="e">
            <v>#N/A</v>
          </cell>
          <cell r="D1586" t="e">
            <v>#N/A</v>
          </cell>
          <cell r="E1586" t="e">
            <v>#N/A</v>
          </cell>
          <cell r="F1586" t="str">
            <v>Each</v>
          </cell>
          <cell r="G1586" t="e">
            <v>#N/A</v>
          </cell>
          <cell r="H1586">
            <v>3710.75</v>
          </cell>
        </row>
        <row r="1587">
          <cell r="A1587" t="str">
            <v>15-12-a</v>
          </cell>
          <cell r="B1587" t="str">
            <v>Supply and Erection or iron/aluminium clad, 500V main switch with triple pole, complete : 60 Amp.</v>
          </cell>
          <cell r="C1587" t="str">
            <v>Each</v>
          </cell>
          <cell r="D1587">
            <v>279</v>
          </cell>
          <cell r="E1587">
            <v>4063.25</v>
          </cell>
          <cell r="F1587" t="str">
            <v>Each</v>
          </cell>
          <cell r="G1587">
            <v>279</v>
          </cell>
          <cell r="H1587">
            <v>4063.25</v>
          </cell>
        </row>
        <row r="1588">
          <cell r="A1588" t="str">
            <v>15-12-b</v>
          </cell>
          <cell r="B1588" t="str">
            <v>Supply and Erection or iron/aluminium clad, 500V main switch with triple pole, complete : 100 Amp.</v>
          </cell>
          <cell r="C1588" t="str">
            <v>Each</v>
          </cell>
          <cell r="D1588">
            <v>279</v>
          </cell>
          <cell r="E1588">
            <v>4429.25</v>
          </cell>
          <cell r="F1588" t="str">
            <v>Each</v>
          </cell>
          <cell r="G1588">
            <v>279</v>
          </cell>
          <cell r="H1588">
            <v>4429.25</v>
          </cell>
        </row>
        <row r="1589">
          <cell r="A1589" t="str">
            <v>15-12-c</v>
          </cell>
          <cell r="B1589" t="str">
            <v>Supply and Erection or iron/aluminium clad, 500V main switch with triple pole, complete : 200 Amp.</v>
          </cell>
          <cell r="C1589" t="str">
            <v>Each</v>
          </cell>
          <cell r="D1589">
            <v>446.4</v>
          </cell>
          <cell r="E1589">
            <v>6062</v>
          </cell>
          <cell r="F1589" t="str">
            <v>Each</v>
          </cell>
          <cell r="G1589">
            <v>446.4</v>
          </cell>
          <cell r="H1589">
            <v>6062</v>
          </cell>
        </row>
        <row r="1590">
          <cell r="A1590" t="str">
            <v>15-12-d</v>
          </cell>
          <cell r="B1590" t="str">
            <v>Supply and Erection or iron/aluminium clad, 500V main switch with triple pole, complete : 300 Amp.</v>
          </cell>
          <cell r="C1590" t="str">
            <v>Each</v>
          </cell>
          <cell r="D1590">
            <v>446.4</v>
          </cell>
          <cell r="E1590">
            <v>9600</v>
          </cell>
          <cell r="F1590" t="str">
            <v>Each</v>
          </cell>
          <cell r="G1590">
            <v>446.4</v>
          </cell>
          <cell r="H1590">
            <v>9600</v>
          </cell>
        </row>
        <row r="1591">
          <cell r="A1591" t="str">
            <v>15-12-e</v>
          </cell>
          <cell r="B1591" t="str">
            <v>Supply and Erection or iron/aluminium clad, 500V main switch with triple pole, complete : 500 Amp.</v>
          </cell>
          <cell r="C1591" t="str">
            <v>Each</v>
          </cell>
          <cell r="D1591">
            <v>446.4</v>
          </cell>
          <cell r="E1591">
            <v>12650</v>
          </cell>
          <cell r="F1591" t="str">
            <v>Each</v>
          </cell>
          <cell r="G1591">
            <v>446.4</v>
          </cell>
          <cell r="H1591">
            <v>12650</v>
          </cell>
        </row>
        <row r="1592">
          <cell r="A1592" t="str">
            <v>15-13</v>
          </cell>
          <cell r="B1592" t="str">
            <v>Supply and Erection plain pendent lamp holder, complete with bakelite lamp holder &amp; flexible twin wire of 2m.</v>
          </cell>
          <cell r="C1592" t="str">
            <v>Each</v>
          </cell>
          <cell r="D1592">
            <v>11.16</v>
          </cell>
          <cell r="E1592">
            <v>215.92</v>
          </cell>
          <cell r="F1592" t="str">
            <v>Each</v>
          </cell>
          <cell r="G1592">
            <v>11.16</v>
          </cell>
          <cell r="H1592">
            <v>215.92</v>
          </cell>
        </row>
        <row r="1593">
          <cell r="A1593" t="str">
            <v>15-14</v>
          </cell>
          <cell r="B1593" t="str">
            <v>Supply and Erection 9" long swan neck plain brass/steel/brass oxidised bracket lamp holder, complete</v>
          </cell>
          <cell r="C1593" t="str">
            <v>Each</v>
          </cell>
          <cell r="D1593">
            <v>20.92</v>
          </cell>
          <cell r="E1593">
            <v>69.89</v>
          </cell>
          <cell r="F1593" t="str">
            <v>Each</v>
          </cell>
          <cell r="G1593">
            <v>20.92</v>
          </cell>
          <cell r="H1593">
            <v>69.89</v>
          </cell>
        </row>
        <row r="1594">
          <cell r="A1594" t="str">
            <v>15-15</v>
          </cell>
          <cell r="B1594" t="str">
            <v>Supply and Erection wall/pole type bracket with double cover water tight reflector, flexible wire &amp; brass holder</v>
          </cell>
          <cell r="C1594" t="str">
            <v>Each</v>
          </cell>
          <cell r="D1594">
            <v>44.64</v>
          </cell>
          <cell r="E1594">
            <v>93.8</v>
          </cell>
          <cell r="F1594" t="str">
            <v>Each</v>
          </cell>
          <cell r="G1594">
            <v>44.64</v>
          </cell>
          <cell r="H1594">
            <v>93.8</v>
          </cell>
        </row>
        <row r="1595">
          <cell r="A1595" t="str">
            <v>15-16</v>
          </cell>
          <cell r="B1595" t="str">
            <v>Supply and Erection call bell 220/250V, fixed on Sahl wood board 7"x4"</v>
          </cell>
          <cell r="C1595" t="str">
            <v>Each</v>
          </cell>
          <cell r="D1595">
            <v>27.9</v>
          </cell>
          <cell r="E1595">
            <v>144.02000000000001</v>
          </cell>
          <cell r="F1595" t="str">
            <v>Each</v>
          </cell>
          <cell r="G1595">
            <v>27.9</v>
          </cell>
          <cell r="H1595">
            <v>144.02000000000001</v>
          </cell>
        </row>
        <row r="1596">
          <cell r="A1596" t="str">
            <v>15-17</v>
          </cell>
          <cell r="B1596" t="str">
            <v>Supply and Erection bell push or bed switch, with 5m. Twin flexible wire 23/0.0076"</v>
          </cell>
          <cell r="C1596" t="str">
            <v>Each</v>
          </cell>
          <cell r="D1596">
            <v>8.3699999999999992</v>
          </cell>
          <cell r="E1596">
            <v>105.06</v>
          </cell>
          <cell r="F1596" t="str">
            <v>Each</v>
          </cell>
          <cell r="G1596">
            <v>8.3699999999999992</v>
          </cell>
          <cell r="H1596">
            <v>105.06</v>
          </cell>
        </row>
        <row r="1597">
          <cell r="A1597" t="str">
            <v>15-18-a</v>
          </cell>
          <cell r="B1597" t="str">
            <v>Supply and Erection switches 10/15 Amp : Open type</v>
          </cell>
          <cell r="C1597" t="str">
            <v>Each</v>
          </cell>
          <cell r="D1597">
            <v>16.739999999999998</v>
          </cell>
          <cell r="E1597">
            <v>41.28</v>
          </cell>
          <cell r="F1597" t="str">
            <v>Each</v>
          </cell>
          <cell r="G1597">
            <v>16.739999999999998</v>
          </cell>
          <cell r="H1597">
            <v>41.28</v>
          </cell>
        </row>
        <row r="1598">
          <cell r="A1598" t="str">
            <v>15-18-b</v>
          </cell>
          <cell r="B1598" t="str">
            <v>Supply and Erection switches 10/15 Amp : Recessed type</v>
          </cell>
          <cell r="C1598" t="str">
            <v>Each</v>
          </cell>
          <cell r="D1598">
            <v>16.739999999999998</v>
          </cell>
          <cell r="E1598">
            <v>41.28</v>
          </cell>
          <cell r="F1598" t="str">
            <v>Each</v>
          </cell>
          <cell r="G1598">
            <v>16.739999999999998</v>
          </cell>
          <cell r="H1598">
            <v>41.28</v>
          </cell>
        </row>
        <row r="1599">
          <cell r="A1599" t="str">
            <v>15-19-a</v>
          </cell>
          <cell r="B1599" t="str">
            <v>Supply and Erection 3 pin 10/15 Amp. wall socket : Open type</v>
          </cell>
          <cell r="C1599" t="str">
            <v>Each</v>
          </cell>
          <cell r="D1599">
            <v>27.9</v>
          </cell>
          <cell r="E1599">
            <v>52.53</v>
          </cell>
          <cell r="F1599" t="str">
            <v>Each</v>
          </cell>
          <cell r="G1599">
            <v>27.9</v>
          </cell>
          <cell r="H1599">
            <v>52.53</v>
          </cell>
        </row>
        <row r="1600">
          <cell r="A1600" t="str">
            <v>15-19-b</v>
          </cell>
          <cell r="B1600" t="str">
            <v>Supply and Erection 3 pin 10/15 Amp. wall socket : Recessed</v>
          </cell>
          <cell r="C1600" t="str">
            <v>Each</v>
          </cell>
          <cell r="D1600">
            <v>27.9</v>
          </cell>
          <cell r="E1600">
            <v>52.53</v>
          </cell>
          <cell r="F1600" t="str">
            <v>Each</v>
          </cell>
          <cell r="G1600">
            <v>27.9</v>
          </cell>
          <cell r="H1600">
            <v>52.53</v>
          </cell>
        </row>
        <row r="1601">
          <cell r="A1601" t="str">
            <v>15-20-a</v>
          </cell>
          <cell r="B1601" t="str">
            <v>Supply and Erection 3 pin switch &amp; plug combined recessed type : 5 Amp</v>
          </cell>
          <cell r="C1601" t="str">
            <v>Each</v>
          </cell>
          <cell r="D1601">
            <v>27.9</v>
          </cell>
          <cell r="E1601">
            <v>52.53</v>
          </cell>
          <cell r="F1601" t="str">
            <v>Each</v>
          </cell>
          <cell r="G1601">
            <v>27.9</v>
          </cell>
          <cell r="H1601">
            <v>52.53</v>
          </cell>
        </row>
        <row r="1602">
          <cell r="A1602" t="str">
            <v>15-20-b</v>
          </cell>
          <cell r="B1602" t="str">
            <v>Supply and Erection 3 pin switch &amp; plug combined recessed type : 10/15 Amp</v>
          </cell>
          <cell r="C1602" t="str">
            <v>Each</v>
          </cell>
          <cell r="D1602">
            <v>27.9</v>
          </cell>
          <cell r="E1602">
            <v>52.53</v>
          </cell>
          <cell r="F1602" t="str">
            <v>Each</v>
          </cell>
          <cell r="G1602">
            <v>27.9</v>
          </cell>
          <cell r="H1602">
            <v>52.53</v>
          </cell>
        </row>
        <row r="1603">
          <cell r="A1603" t="str">
            <v>15-21</v>
          </cell>
          <cell r="B1603" t="str">
            <v>Supply and Erection 3 pin 10/15 Amp. wall socket with shoe open type</v>
          </cell>
          <cell r="C1603" t="str">
            <v>Each</v>
          </cell>
          <cell r="D1603">
            <v>27.9</v>
          </cell>
          <cell r="E1603">
            <v>76.930000000000007</v>
          </cell>
          <cell r="F1603" t="str">
            <v>Each</v>
          </cell>
          <cell r="G1603">
            <v>27.9</v>
          </cell>
          <cell r="H1603">
            <v>76.930000000000007</v>
          </cell>
        </row>
        <row r="1604">
          <cell r="A1604" t="str">
            <v>15-22-a</v>
          </cell>
          <cell r="B1604" t="str">
            <v>Supply and Erection button holder/angle holder Bakelite large size</v>
          </cell>
          <cell r="C1604" t="str">
            <v>Each</v>
          </cell>
          <cell r="D1604">
            <v>13.95</v>
          </cell>
          <cell r="E1604">
            <v>38.46</v>
          </cell>
          <cell r="F1604" t="str">
            <v>Each</v>
          </cell>
          <cell r="G1604">
            <v>13.95</v>
          </cell>
          <cell r="H1604">
            <v>38.46</v>
          </cell>
        </row>
        <row r="1605">
          <cell r="A1605" t="str">
            <v>15-22-b</v>
          </cell>
          <cell r="B1605" t="str">
            <v>Supply and Erection button holder/angle holder Brass</v>
          </cell>
          <cell r="C1605" t="str">
            <v>Each</v>
          </cell>
          <cell r="D1605">
            <v>13.95</v>
          </cell>
          <cell r="E1605">
            <v>62.86</v>
          </cell>
          <cell r="F1605" t="str">
            <v>Each</v>
          </cell>
          <cell r="G1605">
            <v>13.95</v>
          </cell>
          <cell r="H1605">
            <v>62.86</v>
          </cell>
        </row>
        <row r="1606">
          <cell r="A1606" t="str">
            <v>15-23-a</v>
          </cell>
          <cell r="B1606" t="str">
            <v>Supply and Erection porcelain fuses (china made) with plastic sheet base on angle iron board : 10/15 Amp.</v>
          </cell>
          <cell r="C1606" t="str">
            <v>Each</v>
          </cell>
          <cell r="D1606">
            <v>27.9</v>
          </cell>
          <cell r="E1606">
            <v>125.72</v>
          </cell>
          <cell r="F1606" t="str">
            <v>Each</v>
          </cell>
          <cell r="G1606">
            <v>27.9</v>
          </cell>
          <cell r="H1606">
            <v>125.72</v>
          </cell>
        </row>
        <row r="1607">
          <cell r="A1607" t="str">
            <v>15-23-b</v>
          </cell>
          <cell r="B1607" t="str">
            <v>Supply and Erection porcelain fuses (china made) with plastic sheet base on angle iron board : 30 Amp.</v>
          </cell>
          <cell r="C1607" t="str">
            <v>Each</v>
          </cell>
          <cell r="D1607">
            <v>27.9</v>
          </cell>
          <cell r="E1607">
            <v>186.73</v>
          </cell>
          <cell r="F1607" t="str">
            <v>Each</v>
          </cell>
          <cell r="G1607">
            <v>27.9</v>
          </cell>
          <cell r="H1607">
            <v>186.73</v>
          </cell>
        </row>
        <row r="1608">
          <cell r="A1608" t="str">
            <v>15-23-c</v>
          </cell>
          <cell r="B1608" t="str">
            <v>Supply and Erection porcelain fuses (china made) with plastic sheet base on angle iron board : 60 Amp.</v>
          </cell>
          <cell r="C1608" t="str">
            <v>Each</v>
          </cell>
          <cell r="D1608">
            <v>27.9</v>
          </cell>
          <cell r="E1608">
            <v>320.92</v>
          </cell>
          <cell r="F1608" t="str">
            <v>Each</v>
          </cell>
          <cell r="G1608">
            <v>27.9</v>
          </cell>
          <cell r="H1608">
            <v>320.92</v>
          </cell>
        </row>
        <row r="1609">
          <cell r="A1609" t="str">
            <v>15-23-d</v>
          </cell>
          <cell r="B1609" t="str">
            <v>Supply and Erection porcelain fuses (china made) with plastic sheet base on angle iron baord : 100 Amp.</v>
          </cell>
          <cell r="C1609" t="str">
            <v>Each</v>
          </cell>
          <cell r="D1609">
            <v>27.9</v>
          </cell>
          <cell r="E1609">
            <v>613.72</v>
          </cell>
          <cell r="F1609" t="str">
            <v>Each</v>
          </cell>
          <cell r="G1609">
            <v>27.9</v>
          </cell>
          <cell r="H1609">
            <v>613.72</v>
          </cell>
        </row>
        <row r="1610">
          <cell r="A1610" t="str">
            <v>15-23-e</v>
          </cell>
          <cell r="B1610" t="str">
            <v>Supply and Erection porcelain fuses (china made) with plastic sheet base on angle iron board : 200 Amp.</v>
          </cell>
          <cell r="C1610" t="str">
            <v>Each</v>
          </cell>
          <cell r="D1610">
            <v>27.9</v>
          </cell>
          <cell r="E1610">
            <v>686.92</v>
          </cell>
          <cell r="F1610" t="str">
            <v>Each</v>
          </cell>
          <cell r="G1610">
            <v>27.9</v>
          </cell>
          <cell r="H1610">
            <v>686.92</v>
          </cell>
        </row>
        <row r="1611">
          <cell r="A1611" t="str">
            <v>15-24-a</v>
          </cell>
          <cell r="B1611" t="str">
            <v>Supply and Erection tube light, including rod, choke etc complete Double rod (80 watts) with 2 chokes &amp; 2 starters</v>
          </cell>
          <cell r="C1611" t="str">
            <v>Set</v>
          </cell>
          <cell r="D1611">
            <v>111.6</v>
          </cell>
          <cell r="E1611">
            <v>1027.5</v>
          </cell>
          <cell r="F1611" t="str">
            <v>Set</v>
          </cell>
          <cell r="G1611">
            <v>111.6</v>
          </cell>
          <cell r="H1611">
            <v>1027.5</v>
          </cell>
        </row>
        <row r="1612">
          <cell r="A1612" t="str">
            <v>15-24-b</v>
          </cell>
          <cell r="B1612" t="str">
            <v>Supply and Erection tube light, including rod, choke etc complete Single rod (40 watts) with 1 choke &amp; 1 starter</v>
          </cell>
          <cell r="C1612" t="str">
            <v>Set</v>
          </cell>
          <cell r="D1612">
            <v>83.7</v>
          </cell>
          <cell r="E1612">
            <v>462.58</v>
          </cell>
          <cell r="F1612" t="str">
            <v>Set</v>
          </cell>
          <cell r="G1612">
            <v>83.7</v>
          </cell>
          <cell r="H1612">
            <v>462.58</v>
          </cell>
        </row>
        <row r="1613">
          <cell r="A1613" t="str">
            <v>15-24-c</v>
          </cell>
          <cell r="B1613" t="str">
            <v>Supply and Erection tube light, including rod, choke etc complete Round tube (10 watt) 1 choke +1 starter w/o cover</v>
          </cell>
          <cell r="C1613" t="str">
            <v>Each</v>
          </cell>
          <cell r="D1613">
            <v>61.38</v>
          </cell>
          <cell r="E1613">
            <v>610.88</v>
          </cell>
          <cell r="F1613" t="str">
            <v>Each</v>
          </cell>
          <cell r="G1613">
            <v>61.38</v>
          </cell>
          <cell r="H1613">
            <v>610.88</v>
          </cell>
        </row>
        <row r="1614">
          <cell r="A1614" t="str">
            <v>15-25</v>
          </cell>
          <cell r="B1614" t="str">
            <v>Supply and Erection girder clamp hook, 5/8" dia.for hanging ceiling fans</v>
          </cell>
          <cell r="C1614" t="str">
            <v>Each</v>
          </cell>
          <cell r="D1614">
            <v>27.9</v>
          </cell>
          <cell r="E1614">
            <v>333.13</v>
          </cell>
          <cell r="F1614" t="str">
            <v>Each</v>
          </cell>
          <cell r="G1614">
            <v>27.9</v>
          </cell>
          <cell r="H1614">
            <v>333.13</v>
          </cell>
        </row>
        <row r="1615">
          <cell r="A1615" t="str">
            <v>15-26-a</v>
          </cell>
          <cell r="B1615" t="str">
            <v>Supply and Erection circuit breaker (imported) on sahl wood board complete : 2/5/15 Amp.</v>
          </cell>
          <cell r="C1615" t="str">
            <v>Each</v>
          </cell>
          <cell r="D1615">
            <v>83.7</v>
          </cell>
          <cell r="E1615">
            <v>318.61</v>
          </cell>
          <cell r="F1615" t="str">
            <v>Each</v>
          </cell>
          <cell r="G1615">
            <v>83.7</v>
          </cell>
          <cell r="H1615">
            <v>318.61</v>
          </cell>
        </row>
        <row r="1616">
          <cell r="A1616" t="str">
            <v>15-26-b</v>
          </cell>
          <cell r="B1616" t="str">
            <v>Supply and Erection circuit breaker (imported) on sahl wood board complete : 20/25/3 0 Amp.</v>
          </cell>
          <cell r="C1616" t="str">
            <v>Each</v>
          </cell>
          <cell r="D1616">
            <v>83.7</v>
          </cell>
          <cell r="E1616">
            <v>267.38</v>
          </cell>
          <cell r="F1616" t="str">
            <v>Each</v>
          </cell>
          <cell r="G1616">
            <v>83.7</v>
          </cell>
          <cell r="H1616">
            <v>267.38</v>
          </cell>
        </row>
        <row r="1617">
          <cell r="A1617" t="str">
            <v>15-27</v>
          </cell>
          <cell r="B1617" t="str">
            <v>Supply and Erection stay for house service pipe, erected with straining screws and 7/14 SWG stay wire</v>
          </cell>
          <cell r="C1617" t="str">
            <v>Rft</v>
          </cell>
          <cell r="D1617">
            <v>10.039999999999999</v>
          </cell>
          <cell r="E1617">
            <v>388.94</v>
          </cell>
          <cell r="F1617" t="str">
            <v>m</v>
          </cell>
          <cell r="G1617">
            <v>32.950000000000003</v>
          </cell>
          <cell r="H1617">
            <v>1276.05</v>
          </cell>
        </row>
        <row r="1618">
          <cell r="A1618" t="str">
            <v>15-28</v>
          </cell>
          <cell r="B1618" t="str">
            <v>Supply and Erection of house service pipe Henley or pole, type 2" dia. erected to install insulated wire etc</v>
          </cell>
          <cell r="C1618" t="str">
            <v>Rft</v>
          </cell>
          <cell r="D1618">
            <v>13.39</v>
          </cell>
          <cell r="E1618">
            <v>319.27999999999997</v>
          </cell>
          <cell r="F1618" t="str">
            <v>m</v>
          </cell>
          <cell r="G1618">
            <v>43.94</v>
          </cell>
          <cell r="H1618">
            <v>1047.5</v>
          </cell>
        </row>
        <row r="1619">
          <cell r="A1619" t="str">
            <v>15-29</v>
          </cell>
          <cell r="B1619" t="str">
            <v>Supply and Erection shackle/pin insulator, medium size</v>
          </cell>
          <cell r="C1619" t="str">
            <v>Each</v>
          </cell>
          <cell r="D1619">
            <v>27.9</v>
          </cell>
          <cell r="E1619">
            <v>1065.1300000000001</v>
          </cell>
          <cell r="F1619" t="str">
            <v>Each</v>
          </cell>
          <cell r="G1619">
            <v>27.9</v>
          </cell>
          <cell r="H1619">
            <v>1065.1300000000001</v>
          </cell>
        </row>
        <row r="1620">
          <cell r="A1620" t="str">
            <v>15-30</v>
          </cell>
          <cell r="B1620" t="str">
            <v>Supply and Erection bare copper conductor wire, No. 2 to 16 SWG, including binding wire No. 16 SWG</v>
          </cell>
          <cell r="C1620" t="str">
            <v>kg</v>
          </cell>
          <cell r="D1620">
            <v>13.95</v>
          </cell>
          <cell r="E1620">
            <v>978.68</v>
          </cell>
          <cell r="F1620" t="str">
            <v>kg</v>
          </cell>
          <cell r="G1620">
            <v>13.95</v>
          </cell>
          <cell r="H1620">
            <v>978.68</v>
          </cell>
        </row>
        <row r="1621">
          <cell r="A1621" t="str">
            <v>15-31</v>
          </cell>
          <cell r="B1621" t="str">
            <v>Supply and Erection GI wire of sizes, including binding wire No. 16 SWG for support of rubber wire, pole to pole</v>
          </cell>
          <cell r="C1621" t="str">
            <v>kg</v>
          </cell>
          <cell r="D1621">
            <v>13.95</v>
          </cell>
          <cell r="E1621">
            <v>197.06</v>
          </cell>
          <cell r="F1621" t="str">
            <v>kg</v>
          </cell>
          <cell r="G1621">
            <v>13.95</v>
          </cell>
          <cell r="H1621">
            <v>197.06</v>
          </cell>
        </row>
        <row r="1622">
          <cell r="A1622" t="str">
            <v>15-32-a</v>
          </cell>
          <cell r="B1622" t="str">
            <v>Wiring overhead line in 2 single core, PVC insulated cable with GI wire #8 SWG : 3/0.029"</v>
          </cell>
          <cell r="C1622" t="str">
            <v>Rft</v>
          </cell>
          <cell r="D1622">
            <v>7.81</v>
          </cell>
          <cell r="E1622">
            <v>73.31</v>
          </cell>
          <cell r="F1622" t="str">
            <v>m</v>
          </cell>
          <cell r="G1622">
            <v>25.63</v>
          </cell>
          <cell r="H1622">
            <v>240.51</v>
          </cell>
        </row>
        <row r="1623">
          <cell r="A1623" t="str">
            <v>15-32-b</v>
          </cell>
          <cell r="B1623" t="str">
            <v>Wiring overhead line in 2 single core, PVC insulated cable with GI wire #8 SWG : 7/0.029"</v>
          </cell>
          <cell r="C1623" t="str">
            <v>Rft</v>
          </cell>
          <cell r="D1623">
            <v>7.81</v>
          </cell>
          <cell r="E1623">
            <v>92.83</v>
          </cell>
          <cell r="F1623" t="str">
            <v>m</v>
          </cell>
          <cell r="G1623">
            <v>25.63</v>
          </cell>
          <cell r="H1623">
            <v>304.56</v>
          </cell>
        </row>
        <row r="1624">
          <cell r="A1624" t="str">
            <v>15-32-c</v>
          </cell>
          <cell r="B1624" t="str">
            <v>Wiring overhead line in 2 single core, PVC insulated cable with GI wire #8 SWG : 7/0.036"</v>
          </cell>
          <cell r="C1624" t="str">
            <v>Rft</v>
          </cell>
          <cell r="D1624">
            <v>7.81</v>
          </cell>
          <cell r="E1624">
            <v>114.79</v>
          </cell>
          <cell r="F1624" t="str">
            <v>m</v>
          </cell>
          <cell r="G1624">
            <v>25.63</v>
          </cell>
          <cell r="H1624">
            <v>376.6</v>
          </cell>
        </row>
        <row r="1625">
          <cell r="A1625" t="str">
            <v>15-32-d</v>
          </cell>
          <cell r="B1625" t="str">
            <v>Wiring overhead line in 2 single core, PVC insulated cable with GI wire #8 SWG : 7/0.044"</v>
          </cell>
          <cell r="C1625" t="str">
            <v>Rft</v>
          </cell>
          <cell r="D1625">
            <v>13.39</v>
          </cell>
          <cell r="E1625">
            <v>147.25</v>
          </cell>
          <cell r="F1625" t="str">
            <v>m</v>
          </cell>
          <cell r="G1625">
            <v>43.94</v>
          </cell>
          <cell r="H1625">
            <v>483.12</v>
          </cell>
        </row>
        <row r="1626">
          <cell r="A1626" t="str">
            <v>15-33</v>
          </cell>
          <cell r="B1626" t="str">
            <v>Supply and Erection street light pole bracket 1.25" GI pipe 2m. long, complete with 2 pole clamps</v>
          </cell>
          <cell r="C1626" t="str">
            <v>Each</v>
          </cell>
          <cell r="D1626">
            <v>251.1</v>
          </cell>
          <cell r="E1626">
            <v>1119.32</v>
          </cell>
          <cell r="F1626" t="str">
            <v>Each</v>
          </cell>
          <cell r="G1626">
            <v>251.1</v>
          </cell>
          <cell r="H1626">
            <v>1119.32</v>
          </cell>
        </row>
        <row r="1627">
          <cell r="A1627" t="str">
            <v>15-34</v>
          </cell>
          <cell r="B1627" t="str">
            <v>Supply and Fixing dust &amp; weather proof street light fitting with reflector, 400W mercury vapour lamp etc comp.</v>
          </cell>
          <cell r="C1627" t="str">
            <v>Each</v>
          </cell>
          <cell r="D1627">
            <v>446.4</v>
          </cell>
          <cell r="E1627">
            <v>2402</v>
          </cell>
          <cell r="F1627" t="str">
            <v>Each</v>
          </cell>
          <cell r="G1627">
            <v>446.4</v>
          </cell>
          <cell r="H1627">
            <v>2402</v>
          </cell>
        </row>
        <row r="1628">
          <cell r="A1628" t="str">
            <v>15-35-a</v>
          </cell>
          <cell r="B1628" t="str">
            <v>Supply and Erection pole mounted street light complete for fitting 125/250 W mercury lamp : GEC make</v>
          </cell>
          <cell r="C1628" t="str">
            <v>Each</v>
          </cell>
          <cell r="D1628">
            <v>446.4</v>
          </cell>
          <cell r="E1628">
            <v>2402</v>
          </cell>
          <cell r="F1628" t="str">
            <v>Each</v>
          </cell>
          <cell r="G1628">
            <v>446.4</v>
          </cell>
          <cell r="H1628">
            <v>2402</v>
          </cell>
        </row>
        <row r="1629">
          <cell r="A1629" t="str">
            <v>15-35-b</v>
          </cell>
          <cell r="B1629" t="str">
            <v>Supply and Erection pole mounted street light complete for fitting 125/250 W mercury lamp : Philips make</v>
          </cell>
          <cell r="C1629" t="str">
            <v>Each</v>
          </cell>
          <cell r="D1629">
            <v>446.4</v>
          </cell>
          <cell r="E1629">
            <v>4354</v>
          </cell>
          <cell r="F1629" t="str">
            <v>Each</v>
          </cell>
          <cell r="G1629">
            <v>446.4</v>
          </cell>
          <cell r="H1629">
            <v>4354</v>
          </cell>
        </row>
        <row r="1630">
          <cell r="A1630" t="str">
            <v>15-36-a</v>
          </cell>
          <cell r="B1630" t="str">
            <v>Supply and Fixing 125 W mercury vapour lamp with choke</v>
          </cell>
          <cell r="C1630" t="str">
            <v>Each</v>
          </cell>
          <cell r="D1630">
            <v>111.6</v>
          </cell>
          <cell r="E1630">
            <v>1149.5</v>
          </cell>
          <cell r="F1630" t="str">
            <v>Each</v>
          </cell>
          <cell r="G1630">
            <v>111.6</v>
          </cell>
          <cell r="H1630">
            <v>1149.5</v>
          </cell>
        </row>
        <row r="1631">
          <cell r="A1631" t="str">
            <v>15-36-b</v>
          </cell>
          <cell r="B1631" t="str">
            <v>Supply and Fixing 250 W mercury vapour lamp with choke</v>
          </cell>
          <cell r="C1631" t="str">
            <v>Each</v>
          </cell>
          <cell r="D1631">
            <v>111.6</v>
          </cell>
          <cell r="E1631">
            <v>2552.5</v>
          </cell>
          <cell r="F1631" t="str">
            <v>Each</v>
          </cell>
          <cell r="G1631">
            <v>111.6</v>
          </cell>
          <cell r="H1631">
            <v>2552.5</v>
          </cell>
        </row>
        <row r="1632">
          <cell r="A1632" t="str">
            <v>15-36-c</v>
          </cell>
          <cell r="B1632" t="str">
            <v>Supply and Fixing 400 W mercury vapour lamp with choke</v>
          </cell>
          <cell r="C1632" t="str">
            <v>Each</v>
          </cell>
          <cell r="D1632">
            <v>111.6</v>
          </cell>
          <cell r="E1632">
            <v>5236.5</v>
          </cell>
          <cell r="F1632" t="str">
            <v>Each</v>
          </cell>
          <cell r="G1632">
            <v>111.6</v>
          </cell>
          <cell r="H1632">
            <v>5236.5</v>
          </cell>
        </row>
        <row r="1633">
          <cell r="A1633" t="str">
            <v>15-37</v>
          </cell>
          <cell r="B1633" t="str">
            <v>Supply and Fixing mercury sodium lamp 360 Sunlux 400 W complete with choke</v>
          </cell>
          <cell r="C1633" t="str">
            <v>Each</v>
          </cell>
          <cell r="D1633">
            <v>111.6</v>
          </cell>
          <cell r="E1633">
            <v>2064.5</v>
          </cell>
          <cell r="F1633" t="str">
            <v>Each</v>
          </cell>
          <cell r="G1633">
            <v>111.6</v>
          </cell>
          <cell r="H1633">
            <v>2064.5</v>
          </cell>
        </row>
        <row r="1634">
          <cell r="A1634" t="str">
            <v>15-38</v>
          </cell>
          <cell r="B1634" t="str">
            <v>Supply and Fixing mercury blended lamp 160 W</v>
          </cell>
          <cell r="C1634" t="str">
            <v>Each</v>
          </cell>
          <cell r="D1634">
            <v>111.6</v>
          </cell>
          <cell r="E1634">
            <v>478.5</v>
          </cell>
          <cell r="F1634" t="str">
            <v>Each</v>
          </cell>
          <cell r="G1634">
            <v>111.6</v>
          </cell>
          <cell r="H1634">
            <v>478.5</v>
          </cell>
        </row>
        <row r="1635">
          <cell r="A1635" t="str">
            <v>15-39</v>
          </cell>
          <cell r="B1635" t="str">
            <v>Supply and Erection MS angle lattice structure pole 36' long 14"sq at base &amp; 8"sq. at top for elec. Distribution.</v>
          </cell>
          <cell r="C1635" t="str">
            <v>Each</v>
          </cell>
          <cell r="D1635">
            <v>6696</v>
          </cell>
          <cell r="E1635">
            <v>31150</v>
          </cell>
          <cell r="F1635" t="str">
            <v>Each</v>
          </cell>
          <cell r="G1635">
            <v>6696</v>
          </cell>
          <cell r="H1635">
            <v>31150</v>
          </cell>
        </row>
        <row r="1636">
          <cell r="A1636" t="str">
            <v>15-40-a-01</v>
          </cell>
          <cell r="B1636" t="str">
            <v>Supply and Fixing GI tubular street light pole, 8' of 5" dia, 7' 4" dia, 5' of 3" dia, Single arm of 5' of 1.5" dia</v>
          </cell>
          <cell r="C1636" t="str">
            <v>Each</v>
          </cell>
          <cell r="D1636">
            <v>1674</v>
          </cell>
          <cell r="E1636">
            <v>38653.5</v>
          </cell>
          <cell r="F1636" t="str">
            <v>Each</v>
          </cell>
          <cell r="G1636">
            <v>1674</v>
          </cell>
          <cell r="H1636">
            <v>38653.5</v>
          </cell>
        </row>
        <row r="1637">
          <cell r="A1637" t="str">
            <v>15-40-a-02</v>
          </cell>
          <cell r="B1637" t="str">
            <v>Supply and Fixing GI tubular street light pole, 8' of 5" dia, 7' 4" dia, 5' of 3" dia, Double arm of 5' of 1.5" dia</v>
          </cell>
          <cell r="C1637" t="str">
            <v>Each</v>
          </cell>
          <cell r="D1637">
            <v>1674</v>
          </cell>
          <cell r="E1637">
            <v>45973.5</v>
          </cell>
          <cell r="F1637" t="str">
            <v>Each</v>
          </cell>
          <cell r="G1637">
            <v>1674</v>
          </cell>
          <cell r="H1637">
            <v>45973.5</v>
          </cell>
        </row>
        <row r="1638">
          <cell r="A1638" t="str">
            <v>15-40-b-01</v>
          </cell>
          <cell r="B1638" t="str">
            <v>Supply and Fixing GI tubular street light pole, 8' of 4" dia, 7' 3" dia, 5' of 2" dia, Single arm of 5' of 1.5" dia</v>
          </cell>
          <cell r="C1638" t="str">
            <v>Each</v>
          </cell>
          <cell r="D1638">
            <v>1674</v>
          </cell>
          <cell r="E1638">
            <v>44753.5</v>
          </cell>
          <cell r="F1638" t="str">
            <v>Each</v>
          </cell>
          <cell r="G1638">
            <v>1674</v>
          </cell>
          <cell r="H1638">
            <v>44753.5</v>
          </cell>
        </row>
        <row r="1639">
          <cell r="A1639" t="str">
            <v>15-40-b-02</v>
          </cell>
          <cell r="B1639" t="str">
            <v>Supply and Fixing GI tubular street light pole, 8' of 4" dia, 7' 3" dia, 5' of 2" dia, Double arm of 5' of 1.5" dia</v>
          </cell>
          <cell r="C1639" t="str">
            <v>Each</v>
          </cell>
          <cell r="D1639">
            <v>1674</v>
          </cell>
          <cell r="E1639">
            <v>24013.5</v>
          </cell>
          <cell r="F1639" t="str">
            <v>Each</v>
          </cell>
          <cell r="G1639">
            <v>1674</v>
          </cell>
          <cell r="H1639">
            <v>24013.5</v>
          </cell>
        </row>
        <row r="1640">
          <cell r="A1640" t="str">
            <v>15-40-b-03</v>
          </cell>
          <cell r="B1640" t="str">
            <v>Providing street light poles of 40 ft height without arms including fixing complete.</v>
          </cell>
          <cell r="C1640" t="str">
            <v>Each</v>
          </cell>
          <cell r="D1640">
            <v>297.60000000000002</v>
          </cell>
          <cell r="E1640">
            <v>34594.81</v>
          </cell>
          <cell r="F1640" t="str">
            <v>each</v>
          </cell>
          <cell r="G1640">
            <v>297.60000000000002</v>
          </cell>
          <cell r="H1640">
            <v>34594.81</v>
          </cell>
        </row>
        <row r="1641">
          <cell r="A1641" t="str">
            <v>15-41</v>
          </cell>
          <cell r="B1641" t="str">
            <v>Earthing of iron clad/aluminium switches etc with GI wire #8 SWG in GI pipe 0.5" dia.</v>
          </cell>
          <cell r="C1641" t="str">
            <v>Job</v>
          </cell>
          <cell r="D1641">
            <v>2232</v>
          </cell>
          <cell r="E1641">
            <v>6752.28</v>
          </cell>
          <cell r="F1641" t="str">
            <v>Job</v>
          </cell>
          <cell r="G1641">
            <v>2232</v>
          </cell>
          <cell r="H1641">
            <v>6752.28</v>
          </cell>
        </row>
        <row r="1642">
          <cell r="A1642" t="str">
            <v>15-42</v>
          </cell>
          <cell r="B1642" t="str">
            <v>Supply and Erection 2'x2'x1/8" copper plate including rivetting to copper tape &amp; placing in mixture of salt etc</v>
          </cell>
          <cell r="C1642" t="str">
            <v>Each</v>
          </cell>
          <cell r="D1642">
            <v>558</v>
          </cell>
          <cell r="E1642">
            <v>9287.94</v>
          </cell>
          <cell r="F1642" t="str">
            <v>Each</v>
          </cell>
          <cell r="G1642">
            <v>558</v>
          </cell>
          <cell r="H1642">
            <v>9287.94</v>
          </cell>
        </row>
        <row r="1643">
          <cell r="A1643" t="str">
            <v>15-43-a</v>
          </cell>
          <cell r="B1643" t="str">
            <v>Supply and Erection copper tape, including copper stapple &amp; copper nails etc : Size 1.5"x1/8"</v>
          </cell>
          <cell r="C1643" t="str">
            <v>Rft</v>
          </cell>
          <cell r="D1643">
            <v>7.81</v>
          </cell>
          <cell r="E1643">
            <v>556.97</v>
          </cell>
          <cell r="F1643" t="str">
            <v>m</v>
          </cell>
          <cell r="G1643">
            <v>25.63</v>
          </cell>
          <cell r="H1643">
            <v>1827.32</v>
          </cell>
        </row>
        <row r="1644">
          <cell r="A1644" t="str">
            <v>15-43-b</v>
          </cell>
          <cell r="B1644" t="str">
            <v>Supply and Erection copper tape, including copper stapple &amp; copper nails etc : Size 2"x1/8"</v>
          </cell>
          <cell r="C1644" t="str">
            <v>Rft</v>
          </cell>
          <cell r="D1644">
            <v>7.81</v>
          </cell>
          <cell r="E1644">
            <v>587.55999999999995</v>
          </cell>
          <cell r="F1644" t="str">
            <v>m</v>
          </cell>
          <cell r="G1644">
            <v>25.63</v>
          </cell>
          <cell r="H1644">
            <v>1927.69</v>
          </cell>
        </row>
        <row r="1645">
          <cell r="A1645" t="str">
            <v>15-44</v>
          </cell>
          <cell r="B1645" t="str">
            <v>Supply and Erection 1" dia &amp; 1m long lightening conductor copper rod with 5 spikes ball &amp; base etc.</v>
          </cell>
          <cell r="C1645" t="str">
            <v>Job</v>
          </cell>
          <cell r="D1645">
            <v>1395</v>
          </cell>
          <cell r="E1645">
            <v>4456.25</v>
          </cell>
          <cell r="F1645" t="str">
            <v>Job</v>
          </cell>
          <cell r="G1645">
            <v>1395</v>
          </cell>
          <cell r="H1645">
            <v>4456.25</v>
          </cell>
        </row>
        <row r="1646">
          <cell r="A1646" t="str">
            <v>15-45</v>
          </cell>
          <cell r="B1646" t="str">
            <v>Wiring of light/fan/call-bell point in 3/0.029 PVC insulated &amp; sheathed cable on sahl wood strip</v>
          </cell>
          <cell r="C1646" t="str">
            <v>Each</v>
          </cell>
          <cell r="D1646">
            <v>33.479999999999997</v>
          </cell>
          <cell r="E1646">
            <v>979.04</v>
          </cell>
          <cell r="F1646" t="str">
            <v>Each</v>
          </cell>
          <cell r="G1646">
            <v>33.479999999999997</v>
          </cell>
          <cell r="H1646">
            <v>979.04</v>
          </cell>
        </row>
        <row r="1647">
          <cell r="A1647" t="str">
            <v>15-46</v>
          </cell>
          <cell r="B1647" t="str">
            <v>Wiring of 2/3-pin 5-Amp plug point in 3/0.029 PVC insulated &amp; sheathed cable on sahl wood</v>
          </cell>
          <cell r="C1647" t="str">
            <v>Each</v>
          </cell>
          <cell r="D1647">
            <v>33.479999999999997</v>
          </cell>
          <cell r="E1647">
            <v>795.72</v>
          </cell>
          <cell r="F1647" t="str">
            <v>Each</v>
          </cell>
          <cell r="G1647">
            <v>33.479999999999997</v>
          </cell>
          <cell r="H1647">
            <v>795.72</v>
          </cell>
        </row>
        <row r="1648">
          <cell r="A1648" t="str">
            <v>15-47-a</v>
          </cell>
          <cell r="B1648" t="str">
            <v>Wiring of main &amp; sub-main in 2 single core PVC insulated &amp; sheathed cable : 3/0.029</v>
          </cell>
          <cell r="C1648" t="str">
            <v>Rft</v>
          </cell>
          <cell r="D1648">
            <v>6.98</v>
          </cell>
          <cell r="E1648">
            <v>66.94</v>
          </cell>
          <cell r="F1648" t="str">
            <v>m</v>
          </cell>
          <cell r="G1648">
            <v>22.9</v>
          </cell>
          <cell r="H1648">
            <v>219.64</v>
          </cell>
        </row>
        <row r="1649">
          <cell r="A1649" t="str">
            <v>15-47-b</v>
          </cell>
          <cell r="B1649" t="str">
            <v>Wiring of main &amp; sub-main in 2 single core PVC insulated &amp; sheathed cable : 7/0.029</v>
          </cell>
          <cell r="C1649" t="str">
            <v>Rft</v>
          </cell>
          <cell r="D1649">
            <v>6.98</v>
          </cell>
          <cell r="E1649">
            <v>84.02</v>
          </cell>
          <cell r="F1649" t="str">
            <v>m</v>
          </cell>
          <cell r="G1649">
            <v>22.9</v>
          </cell>
          <cell r="H1649">
            <v>275.67</v>
          </cell>
        </row>
        <row r="1650">
          <cell r="A1650" t="str">
            <v>15-47-c</v>
          </cell>
          <cell r="B1650" t="str">
            <v>Wiring of main &amp; sub-main in 2 single core PVC insulated &amp; sheathed cable : 7/0.044</v>
          </cell>
          <cell r="C1650" t="str">
            <v>Rft</v>
          </cell>
          <cell r="D1650">
            <v>11.16</v>
          </cell>
          <cell r="E1650">
            <v>181.09</v>
          </cell>
          <cell r="F1650" t="str">
            <v>m</v>
          </cell>
          <cell r="G1650">
            <v>36.61</v>
          </cell>
          <cell r="H1650">
            <v>594.13</v>
          </cell>
        </row>
        <row r="1651">
          <cell r="A1651" t="str">
            <v>15-47-d</v>
          </cell>
          <cell r="B1651" t="str">
            <v>Wiring of main &amp; sub-main in 2 single core PVC insulated &amp; sheathed cable : 7/0.064</v>
          </cell>
          <cell r="C1651" t="str">
            <v>Rft</v>
          </cell>
          <cell r="D1651">
            <v>20.09</v>
          </cell>
          <cell r="E1651">
            <v>451.17</v>
          </cell>
          <cell r="F1651" t="str">
            <v>m</v>
          </cell>
          <cell r="G1651">
            <v>65.91</v>
          </cell>
          <cell r="H1651">
            <v>1480.22</v>
          </cell>
        </row>
        <row r="1652">
          <cell r="A1652" t="str">
            <v>15-48-a</v>
          </cell>
          <cell r="B1652" t="str">
            <v>Wiring of sub main/earthing in 1 single core PVC insulated &amp; sheathed cable : 3/0.029</v>
          </cell>
          <cell r="C1652" t="str">
            <v>Rft</v>
          </cell>
          <cell r="D1652">
            <v>4.74</v>
          </cell>
          <cell r="E1652">
            <v>19.68</v>
          </cell>
          <cell r="F1652" t="str">
            <v>m</v>
          </cell>
          <cell r="G1652">
            <v>15.56</v>
          </cell>
          <cell r="H1652">
            <v>64.569999999999993</v>
          </cell>
        </row>
        <row r="1653">
          <cell r="A1653" t="str">
            <v>15-48-b</v>
          </cell>
          <cell r="B1653" t="str">
            <v>Wiring of sub main/earthing in 1 single core PVC insulated &amp; sheathed cable : 7/0.029</v>
          </cell>
          <cell r="C1653" t="str">
            <v>Rft</v>
          </cell>
          <cell r="D1653">
            <v>4.46</v>
          </cell>
          <cell r="E1653">
            <v>29.16</v>
          </cell>
          <cell r="F1653" t="str">
            <v>m</v>
          </cell>
          <cell r="G1653">
            <v>14.65</v>
          </cell>
          <cell r="H1653">
            <v>95.67</v>
          </cell>
        </row>
        <row r="1654">
          <cell r="A1654" t="str">
            <v>15-48-c</v>
          </cell>
          <cell r="B1654" t="str">
            <v>Wiring of sub main/earthing in 1 single core PVC insulated &amp; sheathed cable : 7/0.044</v>
          </cell>
          <cell r="C1654" t="str">
            <v>Rft</v>
          </cell>
          <cell r="D1654">
            <v>4.46</v>
          </cell>
          <cell r="E1654">
            <v>56</v>
          </cell>
          <cell r="F1654" t="str">
            <v>m</v>
          </cell>
          <cell r="G1654">
            <v>14.65</v>
          </cell>
          <cell r="H1654">
            <v>183.73</v>
          </cell>
        </row>
        <row r="1655">
          <cell r="A1655" t="str">
            <v>15-48-d</v>
          </cell>
          <cell r="B1655" t="str">
            <v>Wiring of sub main/earthing in 1 single core PVC insulated &amp; sheathed cable : 7/0.064</v>
          </cell>
          <cell r="C1655" t="str">
            <v>Rft</v>
          </cell>
          <cell r="D1655">
            <v>7.81</v>
          </cell>
          <cell r="E1655">
            <v>106.96</v>
          </cell>
          <cell r="F1655" t="str">
            <v>m</v>
          </cell>
          <cell r="G1655">
            <v>25.63</v>
          </cell>
          <cell r="H1655">
            <v>350.9</v>
          </cell>
        </row>
        <row r="1656">
          <cell r="A1656" t="str">
            <v>15-49</v>
          </cell>
          <cell r="B1656" t="str">
            <v>Wiring of light point in 3/0.029 PVC insulated sheathed cable on sahl wood strip batten</v>
          </cell>
          <cell r="C1656" t="str">
            <v>Each</v>
          </cell>
          <cell r="D1656">
            <v>53.57</v>
          </cell>
          <cell r="E1656">
            <v>1681.04</v>
          </cell>
          <cell r="F1656" t="str">
            <v>Each</v>
          </cell>
          <cell r="G1656">
            <v>53.57</v>
          </cell>
          <cell r="H1656">
            <v>1681.05</v>
          </cell>
        </row>
        <row r="1657">
          <cell r="A1657" t="str">
            <v>15-50</v>
          </cell>
          <cell r="B1657" t="str">
            <v>Wiring of light/fan/call-bell point in 3/0.029 PVC insulated bare cable in PVC pipe recessed</v>
          </cell>
          <cell r="C1657" t="str">
            <v>Each</v>
          </cell>
          <cell r="D1657">
            <v>50.22</v>
          </cell>
          <cell r="E1657">
            <v>1355.67</v>
          </cell>
          <cell r="F1657" t="str">
            <v>Each</v>
          </cell>
          <cell r="G1657">
            <v>50.22</v>
          </cell>
          <cell r="H1657">
            <v>1355.67</v>
          </cell>
        </row>
        <row r="1658">
          <cell r="A1658" t="str">
            <v>15-51</v>
          </cell>
          <cell r="B1658" t="str">
            <v>Wiring of 2/3-pin 5-Amp. plug point in 3/0.029 PVC insulated bare cable in PVC pipe recessed</v>
          </cell>
          <cell r="C1658" t="str">
            <v>Each</v>
          </cell>
          <cell r="D1658">
            <v>24.55</v>
          </cell>
          <cell r="E1658">
            <v>732.62</v>
          </cell>
          <cell r="F1658" t="str">
            <v>Each</v>
          </cell>
          <cell r="G1658">
            <v>24.55</v>
          </cell>
          <cell r="H1658">
            <v>732.62</v>
          </cell>
        </row>
        <row r="1659">
          <cell r="A1659" t="str">
            <v>15-52</v>
          </cell>
          <cell r="B1659" t="str">
            <v>Wiring of light point in 3/0.029 PVC insulated bare cable in PVC pipe recessed in wall comp.</v>
          </cell>
          <cell r="C1659" t="str">
            <v>Each</v>
          </cell>
          <cell r="D1659">
            <v>75.89</v>
          </cell>
          <cell r="E1659">
            <v>2564.6799999999998</v>
          </cell>
          <cell r="F1659" t="str">
            <v>Each</v>
          </cell>
          <cell r="G1659">
            <v>75.89</v>
          </cell>
          <cell r="H1659">
            <v>2564.6799999999998</v>
          </cell>
        </row>
        <row r="1660">
          <cell r="A1660" t="str">
            <v>15-53</v>
          </cell>
          <cell r="B1660" t="str">
            <v>Special earthing of iron/metal clad switches etc with copper wire No. 8 SWG in GI pipe 1/2" dia</v>
          </cell>
          <cell r="C1660" t="str">
            <v>Each</v>
          </cell>
          <cell r="D1660">
            <v>892.8</v>
          </cell>
          <cell r="E1660">
            <v>16131.1</v>
          </cell>
          <cell r="F1660" t="str">
            <v>Each</v>
          </cell>
          <cell r="G1660">
            <v>892.8</v>
          </cell>
          <cell r="H1660">
            <v>16131.1</v>
          </cell>
        </row>
        <row r="1661">
          <cell r="A1661" t="str">
            <v>15-54</v>
          </cell>
          <cell r="B1661" t="str">
            <v>Supply and Erection enclosed switch of bakelite DP (China) 15/30 Amp. fixed on wooden board complete</v>
          </cell>
          <cell r="C1661" t="str">
            <v>Each</v>
          </cell>
          <cell r="D1661">
            <v>55.8</v>
          </cell>
          <cell r="E1661">
            <v>822.41</v>
          </cell>
          <cell r="F1661" t="str">
            <v>Each</v>
          </cell>
          <cell r="G1661">
            <v>55.8</v>
          </cell>
          <cell r="H1661">
            <v>822.41</v>
          </cell>
        </row>
        <row r="1662">
          <cell r="A1662" t="str">
            <v>15-55-a</v>
          </cell>
          <cell r="B1662" t="str">
            <v>Supply and erection of fancy wall type bracket with brass holder &amp; fancy shade : Single</v>
          </cell>
          <cell r="C1662" t="str">
            <v>Each</v>
          </cell>
          <cell r="D1662">
            <v>44.64</v>
          </cell>
          <cell r="E1662">
            <v>228</v>
          </cell>
          <cell r="F1662" t="str">
            <v>Each</v>
          </cell>
          <cell r="G1662">
            <v>44.64</v>
          </cell>
          <cell r="H1662">
            <v>228</v>
          </cell>
        </row>
        <row r="1663">
          <cell r="A1663" t="str">
            <v>15-55-b</v>
          </cell>
          <cell r="B1663" t="str">
            <v>Supply and erection of fancy wall type bracket with brass holder &amp; fancy shade : Double</v>
          </cell>
          <cell r="C1663" t="str">
            <v>Each</v>
          </cell>
          <cell r="D1663">
            <v>44.64</v>
          </cell>
          <cell r="E1663">
            <v>337.8</v>
          </cell>
          <cell r="F1663" t="str">
            <v>Each</v>
          </cell>
          <cell r="G1663">
            <v>44.64</v>
          </cell>
          <cell r="H1663">
            <v>337.8</v>
          </cell>
        </row>
        <row r="1664">
          <cell r="A1664" t="str">
            <v>15-56-a</v>
          </cell>
          <cell r="B1664" t="str">
            <v>Supply and Erection white round globe with holder, gallery &amp; 100 Watt bulb complete : 6" dia.</v>
          </cell>
          <cell r="C1664" t="str">
            <v>Each</v>
          </cell>
          <cell r="D1664">
            <v>55.8</v>
          </cell>
          <cell r="E1664">
            <v>178.25</v>
          </cell>
          <cell r="F1664" t="str">
            <v>Each</v>
          </cell>
          <cell r="G1664">
            <v>55.8</v>
          </cell>
          <cell r="H1664">
            <v>178.25</v>
          </cell>
        </row>
        <row r="1665">
          <cell r="A1665" t="str">
            <v>15-56-b</v>
          </cell>
          <cell r="B1665" t="str">
            <v>Supply and Erection white round globe with holder, gallery &amp; 100 Watt bulb complete : 8" dia.</v>
          </cell>
          <cell r="C1665" t="str">
            <v>Each</v>
          </cell>
          <cell r="D1665">
            <v>55.8</v>
          </cell>
          <cell r="E1665">
            <v>202.65</v>
          </cell>
          <cell r="F1665" t="str">
            <v>Each</v>
          </cell>
          <cell r="G1665">
            <v>55.8</v>
          </cell>
          <cell r="H1665">
            <v>202.65</v>
          </cell>
        </row>
        <row r="1666">
          <cell r="A1666" t="str">
            <v>15-56-c</v>
          </cell>
          <cell r="B1666" t="str">
            <v>Supply and Erection white round globe with holder, gallery &amp; 100 Watt bulb complete : 10" dia.</v>
          </cell>
          <cell r="C1666" t="str">
            <v>Each</v>
          </cell>
          <cell r="D1666">
            <v>55.8</v>
          </cell>
          <cell r="E1666">
            <v>227.05</v>
          </cell>
          <cell r="F1666" t="str">
            <v>Each</v>
          </cell>
          <cell r="G1666">
            <v>55.8</v>
          </cell>
          <cell r="H1666">
            <v>227.05</v>
          </cell>
        </row>
        <row r="1667">
          <cell r="A1667" t="str">
            <v>15-57-a</v>
          </cell>
          <cell r="B1667" t="str">
            <v>Supply and Erection white flat globe with holder, gallery &amp; 100 W bulb complete : 8" dia</v>
          </cell>
          <cell r="C1667" t="str">
            <v>Each</v>
          </cell>
          <cell r="D1667">
            <v>55.8</v>
          </cell>
          <cell r="E1667">
            <v>202.65</v>
          </cell>
          <cell r="F1667" t="str">
            <v>Each</v>
          </cell>
          <cell r="G1667">
            <v>55.8</v>
          </cell>
          <cell r="H1667">
            <v>202.65</v>
          </cell>
        </row>
        <row r="1668">
          <cell r="A1668" t="str">
            <v>15-57-b</v>
          </cell>
          <cell r="B1668" t="str">
            <v>Supply and Erection white flat globe with holder, gallery &amp; 100 W bulb complete : 10" dia</v>
          </cell>
          <cell r="C1668" t="str">
            <v>Each</v>
          </cell>
          <cell r="D1668">
            <v>55.8</v>
          </cell>
          <cell r="E1668">
            <v>227.05</v>
          </cell>
          <cell r="F1668" t="str">
            <v>Each</v>
          </cell>
          <cell r="G1668">
            <v>55.8</v>
          </cell>
          <cell r="H1668">
            <v>227.05</v>
          </cell>
        </row>
        <row r="1669">
          <cell r="A1669" t="str">
            <v>15-57-c</v>
          </cell>
          <cell r="B1669" t="str">
            <v>Supply and Erection white flat globe with holder, gallery &amp; 100 W bulb complete : 12" dia</v>
          </cell>
          <cell r="C1669" t="str">
            <v>Each</v>
          </cell>
          <cell r="D1669">
            <v>55.8</v>
          </cell>
          <cell r="E1669">
            <v>251.45</v>
          </cell>
          <cell r="F1669" t="str">
            <v>Each</v>
          </cell>
          <cell r="G1669">
            <v>55.8</v>
          </cell>
          <cell r="H1669">
            <v>251.45</v>
          </cell>
        </row>
        <row r="1670">
          <cell r="A1670" t="str">
            <v>15-58</v>
          </cell>
          <cell r="B1670" t="str">
            <v>Supply and Erection white round globe 6" dia with angle type bakelite gallery, holder &amp; 60-W bulb complete</v>
          </cell>
          <cell r="C1670" t="str">
            <v>Each</v>
          </cell>
          <cell r="D1670">
            <v>55.8</v>
          </cell>
          <cell r="E1670">
            <v>324.64999999999998</v>
          </cell>
          <cell r="F1670" t="str">
            <v>Each</v>
          </cell>
          <cell r="G1670">
            <v>55.8</v>
          </cell>
          <cell r="H1670">
            <v>324.64999999999998</v>
          </cell>
        </row>
        <row r="1671">
          <cell r="A1671" t="str">
            <v>15-59</v>
          </cell>
          <cell r="B1671" t="str">
            <v>Supply and Erection 1' long strip light fitting comp. with cover of opalescent perspex in plain finish 10-Watt</v>
          </cell>
          <cell r="C1671" t="str">
            <v>Each</v>
          </cell>
          <cell r="D1671">
            <v>111.6</v>
          </cell>
          <cell r="E1671">
            <v>417.5</v>
          </cell>
          <cell r="F1671" t="str">
            <v>Each</v>
          </cell>
          <cell r="G1671">
            <v>111.6</v>
          </cell>
          <cell r="H1671">
            <v>417.5</v>
          </cell>
        </row>
        <row r="1672">
          <cell r="A1672" t="str">
            <v>15-60</v>
          </cell>
          <cell r="B1672" t="str">
            <v>Supply and Erection double fluorescent tube light fitting 2 No. 4' long, 40-W with 2 chokes &amp; starters complete</v>
          </cell>
          <cell r="C1672" t="str">
            <v>Each</v>
          </cell>
          <cell r="D1672">
            <v>139.5</v>
          </cell>
          <cell r="E1672">
            <v>750.63</v>
          </cell>
          <cell r="F1672" t="str">
            <v>Each</v>
          </cell>
          <cell r="G1672">
            <v>139.5</v>
          </cell>
          <cell r="H1672">
            <v>750.63</v>
          </cell>
        </row>
        <row r="1673">
          <cell r="A1673" t="str">
            <v>15-61-a</v>
          </cell>
          <cell r="B1673" t="str">
            <v>Supply and Erection fluorescent tube light fitting including 4' rod, choke, starter, flexible wire etc : Single</v>
          </cell>
          <cell r="C1673" t="str">
            <v>Each</v>
          </cell>
          <cell r="D1673">
            <v>111.6</v>
          </cell>
          <cell r="E1673">
            <v>222.3</v>
          </cell>
          <cell r="F1673" t="str">
            <v>Each</v>
          </cell>
          <cell r="G1673">
            <v>111.6</v>
          </cell>
          <cell r="H1673">
            <v>222.3</v>
          </cell>
        </row>
        <row r="1674">
          <cell r="A1674" t="str">
            <v>15-61-b</v>
          </cell>
          <cell r="B1674" t="str">
            <v>Supply and Erection fluorescent tube light fitting including 4' rod, choke, starter, flexible wire etc : Double</v>
          </cell>
          <cell r="C1674" t="str">
            <v>Each</v>
          </cell>
          <cell r="D1674">
            <v>111.6</v>
          </cell>
          <cell r="E1674">
            <v>1332.5</v>
          </cell>
          <cell r="F1674" t="str">
            <v>Each</v>
          </cell>
          <cell r="G1674">
            <v>111.6</v>
          </cell>
          <cell r="H1674">
            <v>1332.5</v>
          </cell>
        </row>
        <row r="1675">
          <cell r="A1675" t="str">
            <v>15-62</v>
          </cell>
          <cell r="B1675" t="str">
            <v>Supply and Erection porch-light fitting round/square type with gallery, holder &amp; 40 W bulb</v>
          </cell>
          <cell r="C1675" t="str">
            <v>Each</v>
          </cell>
          <cell r="D1675">
            <v>83.7</v>
          </cell>
          <cell r="E1675">
            <v>999.38</v>
          </cell>
          <cell r="F1675" t="str">
            <v>Each</v>
          </cell>
          <cell r="G1675">
            <v>83.7</v>
          </cell>
          <cell r="H1675">
            <v>999.38</v>
          </cell>
        </row>
        <row r="1676">
          <cell r="A1676" t="str">
            <v>15-63-a</v>
          </cell>
          <cell r="B1676" t="str">
            <v>Supply and Erection gate-light fitting complete with holder &amp; 160-Watt mercury blended lamp: Small</v>
          </cell>
          <cell r="C1676" t="str">
            <v>Each</v>
          </cell>
          <cell r="D1676">
            <v>111.6</v>
          </cell>
          <cell r="E1676">
            <v>807.9</v>
          </cell>
          <cell r="F1676" t="str">
            <v>Each</v>
          </cell>
          <cell r="G1676">
            <v>111.6</v>
          </cell>
          <cell r="H1676">
            <v>807.9</v>
          </cell>
        </row>
        <row r="1677">
          <cell r="A1677" t="str">
            <v>15-63-b</v>
          </cell>
          <cell r="B1677" t="str">
            <v>Supply and Erection gate-light fitting complete with holder &amp; 160-Watt mercury blended lamp: Medium</v>
          </cell>
          <cell r="C1677" t="str">
            <v>Each</v>
          </cell>
          <cell r="D1677">
            <v>111.6</v>
          </cell>
          <cell r="E1677">
            <v>1234.9000000000001</v>
          </cell>
          <cell r="F1677" t="str">
            <v>Each</v>
          </cell>
          <cell r="G1677">
            <v>111.6</v>
          </cell>
          <cell r="H1677">
            <v>1234.9000000000001</v>
          </cell>
        </row>
        <row r="1678">
          <cell r="A1678" t="str">
            <v>15-63-c</v>
          </cell>
          <cell r="B1678" t="str">
            <v>Supply and Erection gate-light fitting complete with holder &amp; 160-Watt mercury blended lamp: Large</v>
          </cell>
          <cell r="C1678" t="str">
            <v>Each</v>
          </cell>
          <cell r="D1678">
            <v>111.6</v>
          </cell>
          <cell r="E1678">
            <v>807.9</v>
          </cell>
          <cell r="F1678" t="str">
            <v>Each</v>
          </cell>
          <cell r="G1678">
            <v>111.6</v>
          </cell>
          <cell r="H1678">
            <v>807.9</v>
          </cell>
        </row>
        <row r="1679">
          <cell r="A1679" t="str">
            <v>15-64-a</v>
          </cell>
          <cell r="B1679" t="str">
            <v>Supply and Erection garden-light fitting with holder and 160 W mercury blended lamp &amp; choke : 1 8" dia.</v>
          </cell>
          <cell r="C1679" t="str">
            <v>Each</v>
          </cell>
          <cell r="D1679">
            <v>279</v>
          </cell>
          <cell r="E1679">
            <v>2135.65</v>
          </cell>
          <cell r="F1679" t="str">
            <v>Each</v>
          </cell>
          <cell r="G1679">
            <v>279</v>
          </cell>
          <cell r="H1679">
            <v>2135.65</v>
          </cell>
        </row>
        <row r="1680">
          <cell r="A1680" t="str">
            <v>15-64-b</v>
          </cell>
          <cell r="B1680" t="str">
            <v>Supply and Erection garden-light fitting with holder and 160 W mercury blended lamp &amp; choke : 19" dia</v>
          </cell>
          <cell r="C1680" t="str">
            <v>Each</v>
          </cell>
          <cell r="D1680">
            <v>279</v>
          </cell>
          <cell r="E1680">
            <v>2135.65</v>
          </cell>
          <cell r="F1680" t="str">
            <v>Each</v>
          </cell>
          <cell r="G1680">
            <v>279</v>
          </cell>
          <cell r="H1680">
            <v>2135.65</v>
          </cell>
        </row>
        <row r="1681">
          <cell r="A1681" t="str">
            <v>15-64-c</v>
          </cell>
          <cell r="B1681" t="str">
            <v>Supply and Erection garden-light fitting with holder and 160 W mercury blended lamp &amp; choke : 22" dia</v>
          </cell>
          <cell r="C1681" t="str">
            <v>Each</v>
          </cell>
          <cell r="D1681">
            <v>279</v>
          </cell>
          <cell r="E1681">
            <v>2135.65</v>
          </cell>
          <cell r="F1681" t="str">
            <v>Each</v>
          </cell>
          <cell r="G1681">
            <v>279</v>
          </cell>
          <cell r="H1681">
            <v>2135.65</v>
          </cell>
        </row>
        <row r="1682">
          <cell r="A1682" t="str">
            <v>15-65-a</v>
          </cell>
          <cell r="B1682" t="str">
            <v>Supply and Erection garden-light fitting with porcelain holder 125 W mercury vapour lamp &amp; choke : 18" dia.</v>
          </cell>
          <cell r="C1682" t="str">
            <v>Each</v>
          </cell>
          <cell r="D1682">
            <v>279</v>
          </cell>
          <cell r="E1682">
            <v>2574.85</v>
          </cell>
          <cell r="F1682" t="str">
            <v>Each</v>
          </cell>
          <cell r="G1682">
            <v>279</v>
          </cell>
          <cell r="H1682">
            <v>2574.85</v>
          </cell>
        </row>
        <row r="1683">
          <cell r="A1683" t="str">
            <v>15-65-b</v>
          </cell>
          <cell r="B1683" t="str">
            <v>Supply and Erection garden-light fitting with porcelain holder 125 W mercury vapour lamp &amp; choke : 19" dia</v>
          </cell>
          <cell r="C1683" t="str">
            <v>Each</v>
          </cell>
          <cell r="D1683">
            <v>279</v>
          </cell>
          <cell r="E1683">
            <v>5014.8500000000004</v>
          </cell>
          <cell r="F1683" t="str">
            <v>Each</v>
          </cell>
          <cell r="G1683">
            <v>279</v>
          </cell>
          <cell r="H1683">
            <v>5014.8500000000004</v>
          </cell>
        </row>
        <row r="1684">
          <cell r="A1684" t="str">
            <v>15-65-c</v>
          </cell>
          <cell r="B1684" t="str">
            <v>Supply and Erection garden-light fitting with porcelain holder 125 W mercury vapour lamp &amp; choke : 22" dia</v>
          </cell>
          <cell r="C1684" t="str">
            <v>Each</v>
          </cell>
          <cell r="D1684">
            <v>279</v>
          </cell>
          <cell r="E1684">
            <v>5014.8500000000004</v>
          </cell>
          <cell r="F1684" t="str">
            <v>Each</v>
          </cell>
          <cell r="G1684">
            <v>279</v>
          </cell>
          <cell r="H1684">
            <v>5014.8500000000004</v>
          </cell>
        </row>
        <row r="1685">
          <cell r="A1685" t="str">
            <v>15-66-a</v>
          </cell>
          <cell r="B1685" t="str">
            <v>Supply and Erection flood-light fitting with holder, complete 14" dia with 500-W lamp</v>
          </cell>
          <cell r="C1685" t="str">
            <v>Each</v>
          </cell>
          <cell r="D1685">
            <v>279</v>
          </cell>
          <cell r="E1685">
            <v>3331.25</v>
          </cell>
          <cell r="F1685" t="str">
            <v>Each</v>
          </cell>
          <cell r="G1685">
            <v>279</v>
          </cell>
          <cell r="H1685">
            <v>3331.25</v>
          </cell>
        </row>
        <row r="1686">
          <cell r="A1686" t="str">
            <v>15-66-b</v>
          </cell>
          <cell r="B1686" t="str">
            <v>Supply and Erection flood-light fitting with holder, complete 19«" dia with 1000-W lamp</v>
          </cell>
          <cell r="C1686" t="str">
            <v>Each</v>
          </cell>
          <cell r="D1686">
            <v>279</v>
          </cell>
          <cell r="E1686">
            <v>6625.25</v>
          </cell>
          <cell r="F1686" t="str">
            <v>Each</v>
          </cell>
          <cell r="G1686">
            <v>279</v>
          </cell>
          <cell r="H1686">
            <v>6625.25</v>
          </cell>
        </row>
        <row r="1687">
          <cell r="A1687" t="str">
            <v>15-67</v>
          </cell>
          <cell r="B1687" t="str">
            <v>Making hole in wall with necessary masonry work for exhaust fan any size complete</v>
          </cell>
          <cell r="C1687" t="str">
            <v>Each</v>
          </cell>
          <cell r="D1687">
            <v>167.4</v>
          </cell>
          <cell r="E1687">
            <v>241.95</v>
          </cell>
          <cell r="F1687" t="str">
            <v>Each</v>
          </cell>
          <cell r="G1687">
            <v>167.4</v>
          </cell>
          <cell r="H1687">
            <v>241.95</v>
          </cell>
        </row>
        <row r="1688">
          <cell r="A1688" t="str">
            <v>15-68-a</v>
          </cell>
          <cell r="B1688" t="str">
            <v>Supply and Erection best quality AC ceiling fan complete with GI rod, canopy, blades &amp; regulator : 36" sweep.</v>
          </cell>
          <cell r="C1688" t="str">
            <v>Each</v>
          </cell>
          <cell r="D1688">
            <v>139.5</v>
          </cell>
          <cell r="E1688">
            <v>3556.63</v>
          </cell>
          <cell r="F1688" t="str">
            <v>Each</v>
          </cell>
          <cell r="G1688">
            <v>139.5</v>
          </cell>
          <cell r="H1688">
            <v>3556.63</v>
          </cell>
        </row>
        <row r="1689">
          <cell r="A1689" t="str">
            <v>15-68-b</v>
          </cell>
          <cell r="B1689" t="str">
            <v>Supply and Erection best quality AC ceiling fan complete with GI rod, canopy, blades &amp; regulator : 48" sweep</v>
          </cell>
          <cell r="C1689" t="str">
            <v>Each</v>
          </cell>
          <cell r="D1689">
            <v>139.5</v>
          </cell>
          <cell r="E1689">
            <v>3800.63</v>
          </cell>
          <cell r="F1689" t="str">
            <v>Each</v>
          </cell>
          <cell r="G1689">
            <v>139.5</v>
          </cell>
          <cell r="H1689">
            <v>3800.63</v>
          </cell>
        </row>
        <row r="1690">
          <cell r="A1690" t="str">
            <v>15-68-c</v>
          </cell>
          <cell r="B1690" t="str">
            <v>Supply and Erection best quality AC ceiling fan complete with GI rod, canopy, blades &amp; regulator : 56" sweep</v>
          </cell>
          <cell r="C1690" t="str">
            <v>Each</v>
          </cell>
          <cell r="D1690">
            <v>139.5</v>
          </cell>
          <cell r="E1690">
            <v>4410.63</v>
          </cell>
          <cell r="F1690" t="str">
            <v>Each</v>
          </cell>
          <cell r="G1690">
            <v>139.5</v>
          </cell>
          <cell r="H1690">
            <v>4410.63</v>
          </cell>
        </row>
        <row r="1691">
          <cell r="A1691" t="str">
            <v>15-69-a</v>
          </cell>
          <cell r="B1691" t="str">
            <v>Supply and Erection best quality exhaust fan complete with shutter &amp; regulator : 12"sweep</v>
          </cell>
          <cell r="C1691" t="str">
            <v>Each</v>
          </cell>
          <cell r="D1691">
            <v>111.6</v>
          </cell>
          <cell r="E1691">
            <v>3162.5</v>
          </cell>
          <cell r="F1691" t="str">
            <v>Each</v>
          </cell>
          <cell r="G1691">
            <v>111.6</v>
          </cell>
          <cell r="H1691">
            <v>3162.5</v>
          </cell>
        </row>
        <row r="1692">
          <cell r="A1692" t="str">
            <v>15-69-b</v>
          </cell>
          <cell r="B1692" t="str">
            <v>Supply and Erection best quality exhaust fan complete with shutter &amp; regulator : 16"sweep</v>
          </cell>
          <cell r="C1692" t="str">
            <v>Each</v>
          </cell>
          <cell r="D1692">
            <v>111.6</v>
          </cell>
          <cell r="E1692">
            <v>3528.5</v>
          </cell>
          <cell r="F1692" t="str">
            <v>Each</v>
          </cell>
          <cell r="G1692">
            <v>111.6</v>
          </cell>
          <cell r="H1692">
            <v>3528.5</v>
          </cell>
        </row>
        <row r="1693">
          <cell r="A1693" t="str">
            <v>15-69-c</v>
          </cell>
          <cell r="B1693" t="str">
            <v>Supply and Erection best quality exhaust fan complete with shutter &amp; regulator : 18"sweep</v>
          </cell>
          <cell r="C1693" t="str">
            <v>Each</v>
          </cell>
          <cell r="D1693">
            <v>111.6</v>
          </cell>
          <cell r="E1693">
            <v>3772.5</v>
          </cell>
          <cell r="F1693" t="str">
            <v>Each</v>
          </cell>
          <cell r="G1693">
            <v>111.6</v>
          </cell>
          <cell r="H1693">
            <v>3772.5</v>
          </cell>
        </row>
        <row r="1694">
          <cell r="A1694" t="str">
            <v>15-70-a</v>
          </cell>
          <cell r="B1694" t="str">
            <v>Supply and Erection transpower auto circuit breaker 3-phase, 400V fungus moisture proofing : 30 Amp.</v>
          </cell>
          <cell r="C1694" t="str">
            <v>Each</v>
          </cell>
          <cell r="D1694">
            <v>446.4</v>
          </cell>
          <cell r="E1694">
            <v>4110</v>
          </cell>
          <cell r="F1694" t="str">
            <v>Each</v>
          </cell>
          <cell r="G1694">
            <v>446.4</v>
          </cell>
          <cell r="H1694">
            <v>4110</v>
          </cell>
        </row>
        <row r="1695">
          <cell r="A1695" t="str">
            <v>15-70-b</v>
          </cell>
          <cell r="B1695" t="str">
            <v>Supply and Erection transpower auto circuit breaker 3-phase, 400V fungus moisture proofing : 60 Amp.</v>
          </cell>
          <cell r="C1695" t="str">
            <v>Each</v>
          </cell>
          <cell r="D1695">
            <v>446.4</v>
          </cell>
          <cell r="E1695">
            <v>5330</v>
          </cell>
          <cell r="F1695" t="str">
            <v>Each</v>
          </cell>
          <cell r="G1695">
            <v>446.4</v>
          </cell>
          <cell r="H1695">
            <v>5330</v>
          </cell>
        </row>
        <row r="1696">
          <cell r="A1696" t="str">
            <v>15-70-c</v>
          </cell>
          <cell r="B1696" t="str">
            <v>Supply and Erection transpower auto circuit breaker 3-phase, 400V fungus moisture proofing : 100 Amp.</v>
          </cell>
          <cell r="C1696" t="str">
            <v>Each</v>
          </cell>
          <cell r="D1696">
            <v>530.1</v>
          </cell>
          <cell r="E1696">
            <v>7244.38</v>
          </cell>
          <cell r="F1696" t="str">
            <v>Each</v>
          </cell>
          <cell r="G1696">
            <v>530.1</v>
          </cell>
          <cell r="H1696">
            <v>7244.38</v>
          </cell>
        </row>
        <row r="1697">
          <cell r="A1697" t="str">
            <v>15-71-a</v>
          </cell>
          <cell r="B1697" t="str">
            <v>Supply and Erection single phase imported auto circuit breaker 6 Amp.</v>
          </cell>
          <cell r="C1697" t="str">
            <v>Each</v>
          </cell>
          <cell r="D1697">
            <v>83.7</v>
          </cell>
          <cell r="E1697">
            <v>572.38</v>
          </cell>
          <cell r="F1697" t="str">
            <v>Each</v>
          </cell>
          <cell r="G1697">
            <v>83.7</v>
          </cell>
          <cell r="H1697">
            <v>572.38</v>
          </cell>
        </row>
        <row r="1698">
          <cell r="A1698" t="str">
            <v>15-71-b</v>
          </cell>
          <cell r="B1698" t="str">
            <v>Supply and Erection single phase imported auto circuit breaker 15 Amp.</v>
          </cell>
          <cell r="C1698" t="str">
            <v>Each</v>
          </cell>
          <cell r="D1698">
            <v>83.7</v>
          </cell>
          <cell r="E1698">
            <v>480.88</v>
          </cell>
          <cell r="F1698" t="str">
            <v>Each</v>
          </cell>
          <cell r="G1698">
            <v>83.7</v>
          </cell>
          <cell r="H1698">
            <v>480.88</v>
          </cell>
        </row>
        <row r="1699">
          <cell r="A1699" t="str">
            <v>15-71-c</v>
          </cell>
          <cell r="B1699" t="str">
            <v>Supply and Erection single phase imported auto circuit breaker 20 Amp.</v>
          </cell>
          <cell r="C1699" t="str">
            <v>Each</v>
          </cell>
          <cell r="D1699">
            <v>83.7</v>
          </cell>
          <cell r="E1699">
            <v>480.88</v>
          </cell>
          <cell r="F1699" t="str">
            <v>Each</v>
          </cell>
          <cell r="G1699">
            <v>83.7</v>
          </cell>
          <cell r="H1699">
            <v>480.88</v>
          </cell>
        </row>
        <row r="1700">
          <cell r="A1700" t="str">
            <v>15-71-d</v>
          </cell>
          <cell r="B1700" t="str">
            <v>Supply and Erection single phase imported auto circuit breaker 30 Amp.</v>
          </cell>
          <cell r="C1700" t="str">
            <v>Each</v>
          </cell>
          <cell r="D1700">
            <v>83.7</v>
          </cell>
          <cell r="E1700">
            <v>633.38</v>
          </cell>
          <cell r="F1700" t="str">
            <v>Each</v>
          </cell>
          <cell r="G1700">
            <v>83.7</v>
          </cell>
          <cell r="H1700">
            <v>633.38</v>
          </cell>
        </row>
        <row r="1701">
          <cell r="A1701" t="str">
            <v>15-72-a</v>
          </cell>
          <cell r="B1701" t="str">
            <v>Supply and Erection of bus bars for 500 volts 3 phase AC S/W 4 copper bars 40 Amp with bar size 1 1/2" X 1/8"</v>
          </cell>
          <cell r="C1701" t="str">
            <v>Each</v>
          </cell>
          <cell r="D1701">
            <v>868</v>
          </cell>
          <cell r="E1701">
            <v>8317</v>
          </cell>
          <cell r="F1701" t="str">
            <v>Each</v>
          </cell>
          <cell r="G1701">
            <v>868</v>
          </cell>
          <cell r="H1701">
            <v>8317</v>
          </cell>
        </row>
        <row r="1702">
          <cell r="A1702" t="str">
            <v>15-72-b</v>
          </cell>
          <cell r="B1702" t="str">
            <v>Supply and Erection of bus bars 500 volts 3 phase AC supply with 4 copper bars - 100 Amp with bar size1 1 1/2" X 1/8"</v>
          </cell>
          <cell r="C1702" t="str">
            <v>Each</v>
          </cell>
          <cell r="D1702">
            <v>868</v>
          </cell>
          <cell r="E1702">
            <v>8347.5</v>
          </cell>
          <cell r="F1702" t="str">
            <v>Each</v>
          </cell>
          <cell r="G1702">
            <v>868</v>
          </cell>
          <cell r="H1702">
            <v>8347.5</v>
          </cell>
        </row>
        <row r="1703">
          <cell r="A1703" t="str">
            <v>15-72-c</v>
          </cell>
          <cell r="B1703" t="str">
            <v>Supply and Erection of bus bars 500 volts 3 phase AC supply with 4 copper bars - 200 Amp with bar size 2"X 1/8"</v>
          </cell>
          <cell r="C1703" t="str">
            <v>Each</v>
          </cell>
          <cell r="D1703">
            <v>1550</v>
          </cell>
          <cell r="E1703">
            <v>9065.5</v>
          </cell>
          <cell r="F1703" t="str">
            <v>Each</v>
          </cell>
          <cell r="G1703">
            <v>1550</v>
          </cell>
          <cell r="H1703">
            <v>9065.5</v>
          </cell>
        </row>
        <row r="1704">
          <cell r="A1704" t="str">
            <v>15-72-d</v>
          </cell>
          <cell r="B1704" t="str">
            <v>Supply and Erection of bus bars 500 volts 3 phase AC supply with 4 copper bars - 300 Amp with bar zise 2" X 3/16"</v>
          </cell>
          <cell r="C1704" t="str">
            <v>Each</v>
          </cell>
          <cell r="D1704">
            <v>1891</v>
          </cell>
          <cell r="E1704">
            <v>9439.75</v>
          </cell>
          <cell r="F1704" t="str">
            <v>Each</v>
          </cell>
          <cell r="G1704">
            <v>1891</v>
          </cell>
          <cell r="H1704">
            <v>9439.75</v>
          </cell>
        </row>
        <row r="1705">
          <cell r="A1705" t="str">
            <v>15-72-e</v>
          </cell>
          <cell r="B1705" t="str">
            <v>Supply and Erection of bus bars 500 volts 3 phase AC supply with 4 copper bars - 500 Amp with zise 2" X 1/4"</v>
          </cell>
          <cell r="C1705" t="str">
            <v>Each</v>
          </cell>
          <cell r="D1705">
            <v>2108</v>
          </cell>
          <cell r="E1705">
            <v>10421</v>
          </cell>
          <cell r="F1705" t="str">
            <v>Each</v>
          </cell>
          <cell r="G1705">
            <v>2108</v>
          </cell>
          <cell r="H1705">
            <v>10421</v>
          </cell>
        </row>
        <row r="1706">
          <cell r="A1706" t="str">
            <v>15-73-a</v>
          </cell>
          <cell r="B1706" t="str">
            <v>Supply and Erection of bracket of channel 3" X 1 1/2" X 1/4" section 2' long for 2 lines</v>
          </cell>
          <cell r="C1706" t="str">
            <v>Each</v>
          </cell>
          <cell r="D1706">
            <v>212.04</v>
          </cell>
          <cell r="E1706">
            <v>524.24</v>
          </cell>
          <cell r="F1706" t="str">
            <v>Each</v>
          </cell>
          <cell r="G1706">
            <v>212.04</v>
          </cell>
          <cell r="H1706">
            <v>524.24</v>
          </cell>
        </row>
        <row r="1707">
          <cell r="A1707" t="str">
            <v>15-73-b</v>
          </cell>
          <cell r="B1707" t="str">
            <v>Supply and Erection of bracket of MS channel 3" X 1 1/2" X 1/4" Section:- 4' long for 4 lines</v>
          </cell>
          <cell r="C1707" t="str">
            <v>Each</v>
          </cell>
          <cell r="D1707">
            <v>267.83999999999997</v>
          </cell>
          <cell r="E1707">
            <v>915.99</v>
          </cell>
          <cell r="F1707" t="str">
            <v>Each</v>
          </cell>
          <cell r="G1707">
            <v>267.83999999999997</v>
          </cell>
          <cell r="H1707">
            <v>915.99</v>
          </cell>
        </row>
        <row r="1708">
          <cell r="A1708" t="str">
            <v>15-74</v>
          </cell>
          <cell r="B1708" t="str">
            <v>Supply and Erection of anchor rod honley type for poles i/e clamps &amp; 7/13 SWG stay wire straning screws PCC 1:3:6.</v>
          </cell>
          <cell r="C1708" t="str">
            <v>Rft</v>
          </cell>
          <cell r="D1708">
            <v>9.07</v>
          </cell>
          <cell r="E1708">
            <v>118.69</v>
          </cell>
          <cell r="F1708" t="str">
            <v>m</v>
          </cell>
          <cell r="G1708">
            <v>29.77</v>
          </cell>
          <cell r="H1708">
            <v>389.39</v>
          </cell>
        </row>
        <row r="1709">
          <cell r="A1709" t="str">
            <v>15-75-a</v>
          </cell>
          <cell r="B1709" t="str">
            <v>Supply and Erection cubical type factory fabricated floor/wall mounting steel main board comp. : On surface</v>
          </cell>
          <cell r="C1709" t="str">
            <v>SFT</v>
          </cell>
          <cell r="D1709">
            <v>2790</v>
          </cell>
          <cell r="E1709">
            <v>3422.5</v>
          </cell>
          <cell r="F1709" t="str">
            <v>m2</v>
          </cell>
          <cell r="G1709">
            <v>30020.400000000001</v>
          </cell>
          <cell r="H1709">
            <v>36826.1</v>
          </cell>
        </row>
        <row r="1710">
          <cell r="A1710" t="str">
            <v>15-75-b</v>
          </cell>
          <cell r="B1710" t="str">
            <v>Supply and Erection cubical type factory fabricated floor/wall mounting steel main board comp. : Recessed</v>
          </cell>
          <cell r="C1710" t="str">
            <v>SFT</v>
          </cell>
          <cell r="D1710">
            <v>3236.4</v>
          </cell>
          <cell r="E1710">
            <v>3872.5</v>
          </cell>
          <cell r="F1710" t="str">
            <v>m2</v>
          </cell>
          <cell r="G1710">
            <v>34823.660000000003</v>
          </cell>
          <cell r="H1710">
            <v>41668.1</v>
          </cell>
        </row>
        <row r="1711">
          <cell r="A1711" t="str">
            <v>15-76-a</v>
          </cell>
          <cell r="B1711" t="str">
            <v>Flouresent tube lights fitting 2.5x2.5 feet square type suitable for fixing in recess or direct on complete with 4 Nos 2 ft 20 watts tubes, chokes, starters, holders complete in all respect in steel body.</v>
          </cell>
          <cell r="C1711" t="str">
            <v>Each</v>
          </cell>
          <cell r="D1711">
            <v>186</v>
          </cell>
          <cell r="E1711">
            <v>4457.5</v>
          </cell>
          <cell r="F1711" t="str">
            <v>Each</v>
          </cell>
          <cell r="G1711">
            <v>186</v>
          </cell>
          <cell r="H1711">
            <v>4457.5</v>
          </cell>
        </row>
        <row r="1712">
          <cell r="A1712" t="str">
            <v>15-76-b</v>
          </cell>
          <cell r="B1712" t="str">
            <v>Supply and Fixing of fluoresent tube fitting rectanglular box types housing made of 22 SWG stave enamelled steel sheet having spring load inner frame attachement with acrylic or polythene complete with 2 No 4 ft 40 watts.</v>
          </cell>
          <cell r="C1712" t="str">
            <v>each</v>
          </cell>
          <cell r="D1712">
            <v>186</v>
          </cell>
          <cell r="E1712">
            <v>2627.5</v>
          </cell>
          <cell r="F1712" t="str">
            <v>Each</v>
          </cell>
          <cell r="G1712">
            <v>186</v>
          </cell>
          <cell r="H1712">
            <v>2627.5</v>
          </cell>
        </row>
        <row r="1713">
          <cell r="A1713" t="str">
            <v>15-77-a</v>
          </cell>
          <cell r="B1713" t="str">
            <v xml:space="preserve">Supply and Fixing electric AC exhuast/fresh air circulation(double way) 220/230 single phase plastic frame body and blade complete 8"x8" </v>
          </cell>
          <cell r="C1713" t="str">
            <v>each</v>
          </cell>
          <cell r="D1713">
            <v>322.39999999999998</v>
          </cell>
          <cell r="E1713">
            <v>2770.67</v>
          </cell>
          <cell r="F1713" t="str">
            <v>Each</v>
          </cell>
          <cell r="G1713">
            <v>322.39999999999998</v>
          </cell>
          <cell r="H1713">
            <v>2770.67</v>
          </cell>
        </row>
        <row r="1714">
          <cell r="A1714" t="str">
            <v>15-77-b</v>
          </cell>
          <cell r="B1714" t="str">
            <v>Supply and Fixing electric AC exhuast/fresh air circulation(double way) 220/230 single phase plastic frame body and blade complete 10"x10" .</v>
          </cell>
          <cell r="C1714" t="str">
            <v>each</v>
          </cell>
          <cell r="D1714">
            <v>322.39999999999998</v>
          </cell>
          <cell r="E1714">
            <v>3338.22</v>
          </cell>
          <cell r="F1714" t="str">
            <v>Each</v>
          </cell>
          <cell r="G1714">
            <v>322.39999999999998</v>
          </cell>
          <cell r="H1714">
            <v>3338.22</v>
          </cell>
        </row>
        <row r="1715">
          <cell r="A1715" t="str">
            <v>15-77-c</v>
          </cell>
          <cell r="B1715" t="str">
            <v>Supply and fixing electric AC exhaust/fresh air circulation(Double way) 220/23 0 single phase plastic frame body and blade complete 12"x12"</v>
          </cell>
          <cell r="C1715" t="str">
            <v>each</v>
          </cell>
          <cell r="D1715">
            <v>121.52</v>
          </cell>
          <cell r="E1715">
            <v>4207.8500000000004</v>
          </cell>
          <cell r="F1715" t="str">
            <v>Each</v>
          </cell>
          <cell r="G1715">
            <v>121.52</v>
          </cell>
          <cell r="H1715">
            <v>4207.8500000000004</v>
          </cell>
        </row>
        <row r="1716">
          <cell r="A1716" t="str">
            <v>15-78</v>
          </cell>
          <cell r="B1716" t="str">
            <v>Supply and Fixing bracket fan pak made complete</v>
          </cell>
          <cell r="C1716" t="str">
            <v>each</v>
          </cell>
          <cell r="D1716">
            <v>148.80000000000001</v>
          </cell>
          <cell r="E1716">
            <v>4786</v>
          </cell>
          <cell r="F1716" t="str">
            <v>Each</v>
          </cell>
          <cell r="G1716">
            <v>148.80000000000001</v>
          </cell>
          <cell r="H1716">
            <v>4786</v>
          </cell>
        </row>
        <row r="1717">
          <cell r="A1717" t="str">
            <v>15-79-a</v>
          </cell>
          <cell r="B1717" t="str">
            <v>Supply and Fixing PVC conduit for surface wiring (dura duct) 1/2" including all charges for nail screws etc</v>
          </cell>
          <cell r="C1717" t="str">
            <v>Rft</v>
          </cell>
          <cell r="D1717">
            <v>6.8</v>
          </cell>
          <cell r="E1717">
            <v>16.62</v>
          </cell>
          <cell r="F1717" t="str">
            <v>m</v>
          </cell>
          <cell r="G1717">
            <v>22.33</v>
          </cell>
          <cell r="H1717">
            <v>54.53</v>
          </cell>
        </row>
        <row r="1718">
          <cell r="A1718" t="str">
            <v>15-79-b</v>
          </cell>
          <cell r="B1718" t="str">
            <v>PVC conduit for surface wiring (dura duct) 1" including all charges for nail screws etc complete</v>
          </cell>
          <cell r="C1718" t="str">
            <v>Rft</v>
          </cell>
          <cell r="D1718">
            <v>6.8</v>
          </cell>
          <cell r="E1718">
            <v>21.5</v>
          </cell>
          <cell r="F1718" t="str">
            <v>m</v>
          </cell>
          <cell r="G1718">
            <v>22.33</v>
          </cell>
          <cell r="H1718">
            <v>70.540000000000006</v>
          </cell>
        </row>
        <row r="1719">
          <cell r="A1719" t="str">
            <v>15-79-c</v>
          </cell>
          <cell r="B1719" t="str">
            <v>PVC conduit for surface wiring (dura duct) 1.5" including all charges for nail screws etc complete</v>
          </cell>
          <cell r="C1719" t="str">
            <v>Rft</v>
          </cell>
          <cell r="D1719">
            <v>6.8</v>
          </cell>
          <cell r="E1719">
            <v>43.46</v>
          </cell>
          <cell r="F1719" t="str">
            <v>m</v>
          </cell>
          <cell r="G1719">
            <v>22.33</v>
          </cell>
          <cell r="H1719">
            <v>142.58000000000001</v>
          </cell>
        </row>
        <row r="1720">
          <cell r="A1720" t="str">
            <v>15-79-d</v>
          </cell>
          <cell r="B1720" t="str">
            <v xml:space="preserve">PVC conduit for surface wiring (dura duct) 2" including all charges for nail screws etc complete </v>
          </cell>
          <cell r="C1720" t="str">
            <v>Rft</v>
          </cell>
          <cell r="D1720">
            <v>6.8</v>
          </cell>
          <cell r="E1720">
            <v>58.1</v>
          </cell>
          <cell r="F1720" t="str">
            <v>m</v>
          </cell>
          <cell r="G1720">
            <v>22.33</v>
          </cell>
          <cell r="H1720">
            <v>190.62</v>
          </cell>
        </row>
        <row r="1721">
          <cell r="A1721" t="str">
            <v>15-80</v>
          </cell>
          <cell r="B1721" t="str">
            <v>Supply and Fixing dimmer switch complete</v>
          </cell>
          <cell r="C1721" t="str">
            <v>each</v>
          </cell>
          <cell r="D1721">
            <v>74.400000000000006</v>
          </cell>
          <cell r="E1721">
            <v>380</v>
          </cell>
          <cell r="F1721" t="str">
            <v>Each</v>
          </cell>
          <cell r="G1721">
            <v>74.400000000000006</v>
          </cell>
          <cell r="H1721">
            <v>380</v>
          </cell>
        </row>
        <row r="1722">
          <cell r="A1722" t="str">
            <v>15-81</v>
          </cell>
          <cell r="B1722" t="str">
            <v>Supply and Fixing 20 Amp power plug</v>
          </cell>
          <cell r="C1722" t="str">
            <v>each</v>
          </cell>
          <cell r="D1722">
            <v>74.400000000000006</v>
          </cell>
          <cell r="E1722">
            <v>197</v>
          </cell>
          <cell r="F1722" t="str">
            <v>Each</v>
          </cell>
          <cell r="G1722">
            <v>74.400000000000006</v>
          </cell>
          <cell r="H1722">
            <v>197</v>
          </cell>
        </row>
        <row r="1723">
          <cell r="A1723" t="str">
            <v>15-82</v>
          </cell>
          <cell r="B1723" t="str">
            <v>Supply and Fixing Asia porcelin power plug 30 Amp</v>
          </cell>
          <cell r="C1723" t="str">
            <v>each</v>
          </cell>
          <cell r="D1723">
            <v>74.400000000000006</v>
          </cell>
          <cell r="E1723">
            <v>221.4</v>
          </cell>
          <cell r="F1723" t="str">
            <v>Each</v>
          </cell>
          <cell r="G1723">
            <v>74.400000000000006</v>
          </cell>
          <cell r="H1723">
            <v>221.4</v>
          </cell>
        </row>
        <row r="1724">
          <cell r="A1724" t="str">
            <v>15-83</v>
          </cell>
          <cell r="B1724" t="str">
            <v>Supply and fixing light plug 10 Amp</v>
          </cell>
          <cell r="C1724" t="str">
            <v>each</v>
          </cell>
          <cell r="D1724">
            <v>74.400000000000006</v>
          </cell>
          <cell r="E1724">
            <v>148.19999999999999</v>
          </cell>
          <cell r="F1724" t="str">
            <v>Each</v>
          </cell>
          <cell r="G1724">
            <v>74.400000000000006</v>
          </cell>
          <cell r="H1724">
            <v>148.19999999999999</v>
          </cell>
        </row>
        <row r="1725">
          <cell r="A1725" t="str">
            <v>15-84</v>
          </cell>
          <cell r="B1725" t="str">
            <v>Supply and fitting of capacitor 2.2 uf for ceiling fans</v>
          </cell>
          <cell r="C1725" t="str">
            <v>each</v>
          </cell>
          <cell r="D1725">
            <v>55.8</v>
          </cell>
          <cell r="E1725">
            <v>159.94999999999999</v>
          </cell>
          <cell r="F1725" t="str">
            <v>Each</v>
          </cell>
          <cell r="G1725">
            <v>55.8</v>
          </cell>
          <cell r="H1725">
            <v>159.94999999999999</v>
          </cell>
        </row>
        <row r="1726">
          <cell r="A1726" t="str">
            <v>15-85</v>
          </cell>
          <cell r="B1726" t="str">
            <v>Supply and fitting of ball bearing of size 6201, 6202 or 6203 for ceiling fans</v>
          </cell>
          <cell r="C1726" t="str">
            <v>each</v>
          </cell>
          <cell r="D1726">
            <v>69.75</v>
          </cell>
          <cell r="E1726">
            <v>314.31</v>
          </cell>
          <cell r="F1726" t="str">
            <v>Each</v>
          </cell>
          <cell r="G1726">
            <v>69.75</v>
          </cell>
          <cell r="H1726">
            <v>314.31</v>
          </cell>
        </row>
        <row r="1727">
          <cell r="A1727" t="str">
            <v>15-86</v>
          </cell>
          <cell r="B1727" t="str">
            <v>Supply and erection of cut out, bakelite open type</v>
          </cell>
          <cell r="C1727" t="str">
            <v>each</v>
          </cell>
          <cell r="D1727">
            <v>12.28</v>
          </cell>
          <cell r="E1727">
            <v>150.24</v>
          </cell>
          <cell r="F1727" t="str">
            <v>Each</v>
          </cell>
          <cell r="G1727">
            <v>12.28</v>
          </cell>
          <cell r="H1727">
            <v>150.24</v>
          </cell>
        </row>
        <row r="1728">
          <cell r="A1728" t="str">
            <v>15-87</v>
          </cell>
          <cell r="B1728" t="str">
            <v>Supply and erection of cut out bakelite Recessed type cut out</v>
          </cell>
          <cell r="C1728" t="str">
            <v>each</v>
          </cell>
          <cell r="D1728">
            <v>12.28</v>
          </cell>
          <cell r="E1728">
            <v>156.34</v>
          </cell>
          <cell r="F1728" t="str">
            <v>Each</v>
          </cell>
          <cell r="G1728">
            <v>12.28</v>
          </cell>
          <cell r="H1728">
            <v>156.34</v>
          </cell>
        </row>
        <row r="1729">
          <cell r="A1729" t="str">
            <v>15-88</v>
          </cell>
          <cell r="B1729" t="str">
            <v>Supply and erection of kit kat 500 volts 15/20 Amp</v>
          </cell>
          <cell r="C1729" t="str">
            <v>-</v>
          </cell>
          <cell r="D1729" t="e">
            <v>#VALUE!</v>
          </cell>
          <cell r="E1729" t="e">
            <v>#VALUE!</v>
          </cell>
          <cell r="F1729" t="str">
            <v>-</v>
          </cell>
          <cell r="G1729" t="e">
            <v>#VALUE!</v>
          </cell>
          <cell r="H1729" t="e">
            <v>#VALUE!</v>
          </cell>
        </row>
        <row r="1730">
          <cell r="A1730" t="str">
            <v>15-89</v>
          </cell>
          <cell r="B1730" t="str">
            <v>Supply and erection of kit kat 500 volts 30/35 Amp</v>
          </cell>
          <cell r="C1730" t="str">
            <v>-</v>
          </cell>
          <cell r="D1730" t="e">
            <v>#VALUE!</v>
          </cell>
          <cell r="E1730" t="e">
            <v>#VALUE!</v>
          </cell>
          <cell r="F1730" t="str">
            <v>-</v>
          </cell>
          <cell r="G1730" t="e">
            <v>#VALUE!</v>
          </cell>
          <cell r="H1730" t="e">
            <v>#VALUE!</v>
          </cell>
        </row>
        <row r="1731">
          <cell r="A1731" t="str">
            <v>15-90</v>
          </cell>
          <cell r="B1731" t="str">
            <v>Supply and erection of kit kat 500 volts 60/65 Amp</v>
          </cell>
          <cell r="C1731" t="str">
            <v>-</v>
          </cell>
          <cell r="D1731" t="e">
            <v>#VALUE!</v>
          </cell>
          <cell r="E1731" t="e">
            <v>#VALUE!</v>
          </cell>
          <cell r="F1731" t="str">
            <v>-</v>
          </cell>
          <cell r="G1731" t="e">
            <v>#VALUE!</v>
          </cell>
          <cell r="H1731" t="e">
            <v>#VALUE!</v>
          </cell>
        </row>
        <row r="1732">
          <cell r="A1732" t="str">
            <v>15-91</v>
          </cell>
          <cell r="B1732" t="str">
            <v>Supply and erection of kit kat 500 volts 100 Amp</v>
          </cell>
          <cell r="C1732" t="str">
            <v>-</v>
          </cell>
          <cell r="D1732" t="e">
            <v>#VALUE!</v>
          </cell>
          <cell r="E1732" t="e">
            <v>#VALUE!</v>
          </cell>
          <cell r="F1732" t="str">
            <v>-</v>
          </cell>
          <cell r="G1732" t="e">
            <v>#VALUE!</v>
          </cell>
          <cell r="H1732" t="e">
            <v>#VALUE!</v>
          </cell>
        </row>
        <row r="1733">
          <cell r="A1733" t="str">
            <v>15-92</v>
          </cell>
          <cell r="B1733" t="str">
            <v>Supply and erection of kit kat 500 volts 200 Amp</v>
          </cell>
          <cell r="C1733" t="str">
            <v>-</v>
          </cell>
          <cell r="D1733" t="e">
            <v>#VALUE!</v>
          </cell>
          <cell r="E1733" t="e">
            <v>#VALUE!</v>
          </cell>
          <cell r="F1733" t="str">
            <v>-</v>
          </cell>
          <cell r="G1733" t="e">
            <v>#VALUE!</v>
          </cell>
          <cell r="H1733" t="e">
            <v>#VALUE!</v>
          </cell>
        </row>
        <row r="1734">
          <cell r="A1734" t="str">
            <v>15-93</v>
          </cell>
          <cell r="B1734" t="str">
            <v>Supply and erection of kit kat 500 volts 300 Amp</v>
          </cell>
          <cell r="C1734" t="str">
            <v>-</v>
          </cell>
          <cell r="D1734" t="e">
            <v>#VALUE!</v>
          </cell>
          <cell r="E1734" t="e">
            <v>#VALUE!</v>
          </cell>
          <cell r="F1734" t="str">
            <v>-</v>
          </cell>
          <cell r="G1734" t="e">
            <v>#VALUE!</v>
          </cell>
          <cell r="H1734" t="e">
            <v>#VALUE!</v>
          </cell>
        </row>
        <row r="1735">
          <cell r="A1735" t="str">
            <v>15-94</v>
          </cell>
          <cell r="B1735" t="str">
            <v>Supply and erection of kit kat 500 volts 400 Amp</v>
          </cell>
          <cell r="C1735" t="str">
            <v>-</v>
          </cell>
          <cell r="D1735" t="e">
            <v>#VALUE!</v>
          </cell>
          <cell r="E1735" t="e">
            <v>#VALUE!</v>
          </cell>
          <cell r="F1735" t="str">
            <v>-</v>
          </cell>
          <cell r="G1735" t="e">
            <v>#VALUE!</v>
          </cell>
          <cell r="H1735" t="e">
            <v>#VALUE!</v>
          </cell>
        </row>
        <row r="1736">
          <cell r="A1736" t="str">
            <v>15-95-a</v>
          </cell>
          <cell r="B1736" t="str">
            <v>Providing &amp; Fixing Honda Generator EP 2500ex, 2.2 KVA Petrol driven.</v>
          </cell>
          <cell r="C1736" t="str">
            <v>-</v>
          </cell>
          <cell r="D1736" t="e">
            <v>#VALUE!</v>
          </cell>
          <cell r="E1736" t="e">
            <v>#VALUE!</v>
          </cell>
          <cell r="F1736" t="str">
            <v>-</v>
          </cell>
          <cell r="G1736" t="e">
            <v>#VALUE!</v>
          </cell>
          <cell r="H1736" t="e">
            <v>#VALUE!</v>
          </cell>
        </row>
        <row r="1737">
          <cell r="A1737" t="str">
            <v>15-95-b</v>
          </cell>
          <cell r="B1737" t="str">
            <v>Providing &amp; Fixing Honda Generator EP 2500ex, 2.2 KVA Petrol-cum-Gas driven</v>
          </cell>
          <cell r="C1737" t="str">
            <v>-</v>
          </cell>
          <cell r="D1737" t="e">
            <v>#VALUE!</v>
          </cell>
          <cell r="E1737" t="e">
            <v>#VALUE!</v>
          </cell>
          <cell r="F1737" t="str">
            <v>-</v>
          </cell>
          <cell r="G1737" t="e">
            <v>#VALUE!</v>
          </cell>
          <cell r="H1737" t="e">
            <v>#VALUE!</v>
          </cell>
        </row>
        <row r="1738">
          <cell r="A1738" t="str">
            <v>15-95-c</v>
          </cell>
          <cell r="B1738" t="str">
            <v>Providing &amp; Fixing Honda Generator EP 2800ex, 3.1 KVA Petrol-cum-Gas driven.</v>
          </cell>
          <cell r="C1738" t="str">
            <v>-</v>
          </cell>
          <cell r="D1738" t="e">
            <v>#VALUE!</v>
          </cell>
          <cell r="E1738" t="e">
            <v>#VALUE!</v>
          </cell>
          <cell r="F1738" t="str">
            <v>-</v>
          </cell>
          <cell r="G1738" t="e">
            <v>#VALUE!</v>
          </cell>
          <cell r="H1738" t="e">
            <v>#VALUE!</v>
          </cell>
        </row>
        <row r="1739">
          <cell r="A1739" t="str">
            <v>15-95-d</v>
          </cell>
          <cell r="B1739" t="str">
            <v>Providing &amp; Fixing Honda Generator EP 2800ex, 3.1 KVA Petrol driven.</v>
          </cell>
          <cell r="C1739" t="str">
            <v>-</v>
          </cell>
          <cell r="D1739" t="e">
            <v>#VALUE!</v>
          </cell>
          <cell r="E1739" t="e">
            <v>#VALUE!</v>
          </cell>
          <cell r="F1739" t="str">
            <v>-</v>
          </cell>
          <cell r="G1739" t="e">
            <v>#VALUE!</v>
          </cell>
          <cell r="H1739" t="e">
            <v>#VALUE!</v>
          </cell>
        </row>
        <row r="1740">
          <cell r="A1740" t="str">
            <v>16-01</v>
          </cell>
          <cell r="B1740" t="str">
            <v>Providing and Laying sub-base course of brick on edge 4.5" thick including compaction to required camber &amp; grade</v>
          </cell>
          <cell r="C1740" t="str">
            <v>100 Cft</v>
          </cell>
          <cell r="D1740">
            <v>4599.16</v>
          </cell>
          <cell r="E1740">
            <v>19226.23</v>
          </cell>
          <cell r="F1740" t="str">
            <v>m3</v>
          </cell>
          <cell r="G1740">
            <v>1624.18</v>
          </cell>
          <cell r="H1740">
            <v>6789.69</v>
          </cell>
        </row>
        <row r="1741">
          <cell r="A1741" t="str">
            <v>16-02</v>
          </cell>
          <cell r="B1741" t="str">
            <v>Providing and Laying sub-base course of brick aggregate,including compaction to required camber, grade &amp; density.</v>
          </cell>
          <cell r="C1741" t="str">
            <v>100 Cft</v>
          </cell>
          <cell r="D1741">
            <v>1860</v>
          </cell>
          <cell r="E1741">
            <v>4869.18</v>
          </cell>
          <cell r="F1741" t="str">
            <v>m3</v>
          </cell>
          <cell r="G1741">
            <v>656.85</v>
          </cell>
          <cell r="H1741">
            <v>1719.54</v>
          </cell>
        </row>
        <row r="1742">
          <cell r="A1742" t="str">
            <v>16-03-a</v>
          </cell>
          <cell r="B1742" t="str">
            <v>Granular Sub Base Course using Pit Run Gravel</v>
          </cell>
          <cell r="C1742" t="str">
            <v>100 Cft</v>
          </cell>
          <cell r="D1742">
            <v>998.82</v>
          </cell>
          <cell r="E1742">
            <v>4310.93</v>
          </cell>
          <cell r="F1742" t="str">
            <v>m3</v>
          </cell>
          <cell r="G1742">
            <v>352.73</v>
          </cell>
          <cell r="H1742">
            <v>1522.39</v>
          </cell>
        </row>
        <row r="1743">
          <cell r="A1743" t="str">
            <v>16-03-b</v>
          </cell>
          <cell r="B1743" t="str">
            <v>Granular Sub Base Using Crushed Stone Aggregate</v>
          </cell>
          <cell r="C1743" t="str">
            <v>100 Cft</v>
          </cell>
          <cell r="D1743">
            <v>602.02</v>
          </cell>
          <cell r="E1743">
            <v>6278.65</v>
          </cell>
          <cell r="F1743" t="str">
            <v>m3</v>
          </cell>
          <cell r="G1743">
            <v>212.6</v>
          </cell>
          <cell r="H1743">
            <v>2217.29</v>
          </cell>
        </row>
        <row r="1744">
          <cell r="A1744" t="str">
            <v>16-04-a</v>
          </cell>
          <cell r="B1744" t="str">
            <v>Aggregate Base Course</v>
          </cell>
          <cell r="C1744" t="str">
            <v>100 Cft</v>
          </cell>
          <cell r="D1744">
            <v>602.02</v>
          </cell>
          <cell r="E1744">
            <v>6959.48</v>
          </cell>
          <cell r="F1744" t="str">
            <v>m3</v>
          </cell>
          <cell r="G1744">
            <v>212.6</v>
          </cell>
          <cell r="H1744">
            <v>2457.7199999999998</v>
          </cell>
        </row>
        <row r="1745">
          <cell r="A1745" t="str">
            <v>16-04-b</v>
          </cell>
          <cell r="B1745" t="str">
            <v>Water Bound Macadam Base Course</v>
          </cell>
          <cell r="C1745" t="str">
            <v>100 Cft</v>
          </cell>
          <cell r="D1745">
            <v>602.02</v>
          </cell>
          <cell r="E1745">
            <v>7021.42</v>
          </cell>
          <cell r="F1745" t="str">
            <v>m3</v>
          </cell>
          <cell r="G1745">
            <v>212.6</v>
          </cell>
          <cell r="H1745">
            <v>2479.59</v>
          </cell>
        </row>
        <row r="1746">
          <cell r="A1746" t="str">
            <v>16-05</v>
          </cell>
          <cell r="B1746" t="str">
            <v>Providing and Laying road edging of 3" wide &amp; 9" deep brick on end, complete</v>
          </cell>
          <cell r="C1746" t="str">
            <v>100 Rft</v>
          </cell>
          <cell r="D1746">
            <v>1798</v>
          </cell>
          <cell r="E1746">
            <v>5960.5</v>
          </cell>
          <cell r="F1746" t="str">
            <v>m</v>
          </cell>
          <cell r="G1746">
            <v>58.99</v>
          </cell>
          <cell r="H1746">
            <v>195.55</v>
          </cell>
        </row>
        <row r="1747">
          <cell r="A1747" t="str">
            <v>16-06</v>
          </cell>
          <cell r="B1747" t="str">
            <v>Bitumenous Prime Coat</v>
          </cell>
          <cell r="C1747" t="str">
            <v>100 Sft</v>
          </cell>
          <cell r="D1747">
            <v>17.28</v>
          </cell>
          <cell r="E1747">
            <v>1464.74</v>
          </cell>
          <cell r="F1747" t="str">
            <v>m2</v>
          </cell>
          <cell r="G1747">
            <v>1.86</v>
          </cell>
          <cell r="H1747">
            <v>157.61000000000001</v>
          </cell>
        </row>
        <row r="1748">
          <cell r="A1748" t="str">
            <v>16-07</v>
          </cell>
          <cell r="B1748" t="str">
            <v>Bitumenous Tack Coat</v>
          </cell>
          <cell r="C1748" t="str">
            <v>100 Sft</v>
          </cell>
          <cell r="D1748">
            <v>46.07</v>
          </cell>
          <cell r="E1748">
            <v>548.85</v>
          </cell>
          <cell r="F1748" t="str">
            <v>m2</v>
          </cell>
          <cell r="G1748">
            <v>4.96</v>
          </cell>
          <cell r="H1748">
            <v>59.06</v>
          </cell>
        </row>
        <row r="1749">
          <cell r="A1749" t="str">
            <v>16-08-a</v>
          </cell>
          <cell r="B1749" t="str">
            <v>Single bitumenous Surface Treatment</v>
          </cell>
          <cell r="C1749" t="str">
            <v>100 Sft</v>
          </cell>
          <cell r="D1749">
            <v>31.29</v>
          </cell>
          <cell r="E1749">
            <v>2081.17</v>
          </cell>
          <cell r="F1749" t="str">
            <v>m2</v>
          </cell>
          <cell r="G1749">
            <v>3.37</v>
          </cell>
          <cell r="H1749">
            <v>223.93</v>
          </cell>
        </row>
        <row r="1750">
          <cell r="A1750" t="str">
            <v>16-08-b</v>
          </cell>
          <cell r="B1750" t="str">
            <v>Double bitumenous Surface Treatment</v>
          </cell>
          <cell r="C1750" t="str">
            <v>100 Sft</v>
          </cell>
          <cell r="D1750">
            <v>47.62</v>
          </cell>
          <cell r="E1750">
            <v>4329.6000000000004</v>
          </cell>
          <cell r="F1750" t="str">
            <v>m2</v>
          </cell>
          <cell r="G1750">
            <v>5.12</v>
          </cell>
          <cell r="H1750">
            <v>465.87</v>
          </cell>
        </row>
        <row r="1751">
          <cell r="A1751" t="str">
            <v>16-08-c</v>
          </cell>
          <cell r="B1751" t="str">
            <v>Triple bitumenous Surface Treatment</v>
          </cell>
          <cell r="C1751" t="str">
            <v>100 Sft</v>
          </cell>
          <cell r="D1751">
            <v>78.739999999999995</v>
          </cell>
          <cell r="E1751">
            <v>5262.36</v>
          </cell>
          <cell r="F1751" t="str">
            <v>m2</v>
          </cell>
          <cell r="G1751">
            <v>8.4700000000000006</v>
          </cell>
          <cell r="H1751">
            <v>566.23</v>
          </cell>
        </row>
        <row r="1752">
          <cell r="A1752" t="str">
            <v>16-09-a</v>
          </cell>
          <cell r="B1752" t="str">
            <v>Resurfacing of road complete with per 100sft : 22 Ibs. bitumen, 2.5"cft bajri/crush aggregate</v>
          </cell>
          <cell r="C1752" t="str">
            <v>100 Sft</v>
          </cell>
          <cell r="D1752">
            <v>78.12</v>
          </cell>
          <cell r="E1752">
            <v>1352.55</v>
          </cell>
          <cell r="F1752" t="str">
            <v>m2</v>
          </cell>
          <cell r="G1752">
            <v>8.41</v>
          </cell>
          <cell r="H1752">
            <v>145.53</v>
          </cell>
        </row>
        <row r="1753">
          <cell r="A1753" t="str">
            <v>16-09-b</v>
          </cell>
          <cell r="B1753" t="str">
            <v>Resurfacing of road complete with per 100sft : 20 Ibs. bitumen, 2"cft bajri/crush aggregate</v>
          </cell>
          <cell r="C1753" t="str">
            <v>100 Sft</v>
          </cell>
          <cell r="D1753">
            <v>111.72</v>
          </cell>
          <cell r="E1753">
            <v>1270.58</v>
          </cell>
          <cell r="F1753" t="str">
            <v>m2</v>
          </cell>
          <cell r="G1753">
            <v>12.02</v>
          </cell>
          <cell r="H1753">
            <v>136.71</v>
          </cell>
        </row>
        <row r="1754">
          <cell r="A1754" t="str">
            <v>16-10</v>
          </cell>
          <cell r="B1754" t="str">
            <v>Scarifying/Dismantling old road surface, including removal of debris within one chain (NHA specified)</v>
          </cell>
          <cell r="C1754" t="str">
            <v>100 Sft</v>
          </cell>
          <cell r="D1754">
            <v>310</v>
          </cell>
          <cell r="E1754">
            <v>312.5</v>
          </cell>
          <cell r="F1754" t="str">
            <v>m2</v>
          </cell>
          <cell r="G1754">
            <v>33.36</v>
          </cell>
          <cell r="H1754">
            <v>33.630000000000003</v>
          </cell>
        </row>
        <row r="1755">
          <cell r="A1755" t="str">
            <v>16-11-a</v>
          </cell>
          <cell r="B1755" t="str">
            <v>Dense Graded Hot Bitmac (Mobile Asphalt Mixer) 1" Thick, without prime coat or tack coat</v>
          </cell>
          <cell r="C1755" t="str">
            <v>100 Sft</v>
          </cell>
          <cell r="D1755">
            <v>349.68</v>
          </cell>
          <cell r="E1755">
            <v>3239.17</v>
          </cell>
          <cell r="F1755" t="str">
            <v>m2</v>
          </cell>
          <cell r="G1755">
            <v>37.630000000000003</v>
          </cell>
          <cell r="H1755">
            <v>348.53</v>
          </cell>
        </row>
        <row r="1756">
          <cell r="A1756" t="str">
            <v>16-11-b</v>
          </cell>
          <cell r="B1756" t="str">
            <v>Dense Graded Hot Bitmac (Mobile Asphalt Mixer) 1.5" Thick</v>
          </cell>
          <cell r="C1756" t="str">
            <v>100 Sft</v>
          </cell>
          <cell r="D1756">
            <v>501.58</v>
          </cell>
          <cell r="E1756">
            <v>4739.16</v>
          </cell>
          <cell r="F1756" t="str">
            <v>m2</v>
          </cell>
          <cell r="G1756">
            <v>53.97</v>
          </cell>
          <cell r="H1756">
            <v>509.93</v>
          </cell>
        </row>
        <row r="1757">
          <cell r="A1757" t="str">
            <v>16-11-c</v>
          </cell>
          <cell r="B1757" t="str">
            <v>Dense Graded Hot Bitmac (Mobile Asphalt Mixer) 2" Thick</v>
          </cell>
          <cell r="C1757" t="str">
            <v>100 Sft</v>
          </cell>
          <cell r="D1757">
            <v>653.48</v>
          </cell>
          <cell r="E1757">
            <v>6271.04</v>
          </cell>
          <cell r="F1757" t="str">
            <v>m2</v>
          </cell>
          <cell r="G1757">
            <v>70.31</v>
          </cell>
          <cell r="H1757">
            <v>674.76</v>
          </cell>
        </row>
        <row r="1758">
          <cell r="A1758" t="str">
            <v>16-12-a</v>
          </cell>
          <cell r="B1758" t="str">
            <v>Asphaltic Base Course (Asphalt Batch Plant Hot Mixed)</v>
          </cell>
          <cell r="C1758" t="str">
            <v>100 Cft</v>
          </cell>
          <cell r="D1758">
            <v>772.46</v>
          </cell>
          <cell r="E1758">
            <v>48917.61</v>
          </cell>
          <cell r="F1758" t="str">
            <v>m3</v>
          </cell>
          <cell r="G1758">
            <v>272.79000000000002</v>
          </cell>
          <cell r="H1758">
            <v>17275.11</v>
          </cell>
        </row>
        <row r="1759">
          <cell r="A1759" t="str">
            <v>16-12-b</v>
          </cell>
          <cell r="B1759" t="str">
            <v>Asphaltic Wearing Course (Asphalt Batch Plant Hot Mixed)</v>
          </cell>
          <cell r="C1759" t="str">
            <v>100 Cft</v>
          </cell>
          <cell r="D1759">
            <v>772.46</v>
          </cell>
          <cell r="E1759">
            <v>55259.38</v>
          </cell>
          <cell r="F1759" t="str">
            <v>m3</v>
          </cell>
          <cell r="G1759">
            <v>272.79000000000002</v>
          </cell>
          <cell r="H1759">
            <v>19514.68</v>
          </cell>
        </row>
        <row r="1760">
          <cell r="A1760" t="str">
            <v>16-12-c</v>
          </cell>
          <cell r="B1760" t="str">
            <v>Carriage of asphalt concrete from asphalt batch plant to the site of work by dump trucks.</v>
          </cell>
          <cell r="C1760" t="str">
            <v>Mile/Ton</v>
          </cell>
          <cell r="D1760">
            <v>0</v>
          </cell>
          <cell r="E1760">
            <v>11.79</v>
          </cell>
          <cell r="F1760" t="str">
            <v>km/Ton</v>
          </cell>
          <cell r="G1760">
            <v>0</v>
          </cell>
          <cell r="H1760">
            <v>7.32</v>
          </cell>
        </row>
        <row r="1761">
          <cell r="A1761" t="str">
            <v>16-13</v>
          </cell>
          <cell r="B1761" t="str">
            <v>Providing RCC railing on bridges (3 feet high)</v>
          </cell>
          <cell r="C1761" t="str">
            <v>-</v>
          </cell>
          <cell r="D1761" t="e">
            <v>#VALUE!</v>
          </cell>
          <cell r="E1761" t="e">
            <v>#VALUE!</v>
          </cell>
          <cell r="F1761" t="str">
            <v>-</v>
          </cell>
          <cell r="G1761" t="e">
            <v>#VALUE!</v>
          </cell>
          <cell r="H1761" t="e">
            <v>#VALUE!</v>
          </cell>
        </row>
        <row r="1762">
          <cell r="A1762" t="str">
            <v>16-14</v>
          </cell>
          <cell r="B1762" t="str">
            <v>Providing and fixing GI pipe railing (3 feet high)</v>
          </cell>
          <cell r="C1762" t="str">
            <v>100 Rft/3ro</v>
          </cell>
          <cell r="D1762">
            <v>8709.14</v>
          </cell>
          <cell r="E1762">
            <v>102378.66</v>
          </cell>
          <cell r="F1762" t="str">
            <v>m/3rows</v>
          </cell>
          <cell r="G1762">
            <v>285.66000000000003</v>
          </cell>
          <cell r="H1762">
            <v>3358.02</v>
          </cell>
        </row>
        <row r="1763">
          <cell r="A1763" t="str">
            <v>16-15-a</v>
          </cell>
          <cell r="B1763" t="str">
            <v>P&amp;E at site : RCC km stone</v>
          </cell>
          <cell r="C1763" t="str">
            <v>Each</v>
          </cell>
          <cell r="D1763">
            <v>2027.4</v>
          </cell>
          <cell r="E1763">
            <v>3919.68</v>
          </cell>
          <cell r="F1763" t="str">
            <v>Each</v>
          </cell>
          <cell r="G1763">
            <v>2027.4</v>
          </cell>
          <cell r="H1763">
            <v>3919.68</v>
          </cell>
        </row>
        <row r="1764">
          <cell r="A1764" t="str">
            <v>16-15-b</v>
          </cell>
          <cell r="B1764" t="str">
            <v>P&amp;E at site : RCC 1/10th km stone.</v>
          </cell>
          <cell r="C1764" t="str">
            <v>Each</v>
          </cell>
          <cell r="D1764">
            <v>487.32</v>
          </cell>
          <cell r="E1764">
            <v>751.4</v>
          </cell>
          <cell r="F1764" t="str">
            <v>Each</v>
          </cell>
          <cell r="G1764">
            <v>487.32</v>
          </cell>
          <cell r="H1764">
            <v>751.4</v>
          </cell>
        </row>
        <row r="1765">
          <cell r="A1765" t="str">
            <v>16-15-c</v>
          </cell>
          <cell r="B1765" t="str">
            <v>P&amp;E at site : RCC boundry pillar.</v>
          </cell>
          <cell r="C1765" t="str">
            <v>Each</v>
          </cell>
          <cell r="D1765">
            <v>285.2</v>
          </cell>
          <cell r="E1765">
            <v>1095.22</v>
          </cell>
          <cell r="F1765" t="str">
            <v>Each</v>
          </cell>
          <cell r="G1765">
            <v>285.2</v>
          </cell>
          <cell r="H1765">
            <v>1095.22</v>
          </cell>
        </row>
        <row r="1766">
          <cell r="A1766" t="str">
            <v>16-16-a</v>
          </cell>
          <cell r="B1766" t="str">
            <v>Road signs (not exceeding 1 m2) without reflection sheet &amp; lettering : Supply and Fixing at site with PCC 1:3:6 upto max 3' depth.</v>
          </cell>
          <cell r="C1766" t="str">
            <v>100 Sft</v>
          </cell>
          <cell r="D1766">
            <v>13737.84</v>
          </cell>
          <cell r="E1766">
            <v>75511.649999999994</v>
          </cell>
          <cell r="F1766" t="str">
            <v>m2</v>
          </cell>
          <cell r="G1766">
            <v>1478.19</v>
          </cell>
          <cell r="H1766">
            <v>8125.05</v>
          </cell>
        </row>
        <row r="1767">
          <cell r="A1767" t="str">
            <v>16-16-b</v>
          </cell>
          <cell r="B1767" t="str">
            <v>Road signs (not exceeding 1 m2) without reflection sheet &amp; lettering : Supply to the C&amp;W store/site of work</v>
          </cell>
          <cell r="C1767" t="str">
            <v>100 Sft</v>
          </cell>
          <cell r="D1767">
            <v>11143.81</v>
          </cell>
          <cell r="E1767">
            <v>64804.61</v>
          </cell>
          <cell r="F1767" t="str">
            <v>m2</v>
          </cell>
          <cell r="G1767">
            <v>1199.07</v>
          </cell>
          <cell r="H1767">
            <v>6972.98</v>
          </cell>
        </row>
        <row r="1768">
          <cell r="A1768" t="str">
            <v>16-17-a</v>
          </cell>
          <cell r="B1768" t="str">
            <v>Road sign (any size) double pedestal 4"x2"x0.25" 11' long without reflection sheet &amp; lettering: Supply and Fixing at site with PCC 1:3:6 max 3' depth.</v>
          </cell>
          <cell r="C1768" t="str">
            <v>100 Sft</v>
          </cell>
          <cell r="D1768">
            <v>20158.32</v>
          </cell>
          <cell r="E1768">
            <v>116023.03</v>
          </cell>
          <cell r="F1768" t="str">
            <v>m2</v>
          </cell>
          <cell r="G1768">
            <v>2169.04</v>
          </cell>
          <cell r="H1768">
            <v>12484.08</v>
          </cell>
        </row>
        <row r="1769">
          <cell r="A1769" t="str">
            <v>16-17-b</v>
          </cell>
          <cell r="B1769" t="str">
            <v>Road sign (any size) double pedestal 4"x2"x0.25" 11' long without reflection sheet &amp; lettering: Supply to the C&amp;W store/site of work</v>
          </cell>
          <cell r="C1769" t="str">
            <v>100 Sft</v>
          </cell>
          <cell r="D1769">
            <v>16815.71</v>
          </cell>
          <cell r="E1769">
            <v>96413.7</v>
          </cell>
          <cell r="F1769" t="str">
            <v>m2</v>
          </cell>
          <cell r="G1769">
            <v>1809.37</v>
          </cell>
          <cell r="H1769">
            <v>10374.11</v>
          </cell>
        </row>
        <row r="1770">
          <cell r="A1770" t="str">
            <v>16-18-a</v>
          </cell>
          <cell r="B1770" t="str">
            <v>Supply and Fixing reflective sheet on MS/aluminium road signs etc including lettering : Diamond grade.</v>
          </cell>
          <cell r="C1770" t="str">
            <v>100 Sft</v>
          </cell>
          <cell r="D1770">
            <v>1843.2</v>
          </cell>
          <cell r="E1770">
            <v>62858.06</v>
          </cell>
          <cell r="F1770" t="str">
            <v>m2</v>
          </cell>
          <cell r="G1770">
            <v>198.33</v>
          </cell>
          <cell r="H1770">
            <v>6763.53</v>
          </cell>
        </row>
        <row r="1771">
          <cell r="A1771" t="str">
            <v>16-18-b</v>
          </cell>
          <cell r="B1771" t="str">
            <v>Supply and Fixing reflective sheet on MS/aluminium road signs etc including lettering : High intensity grade</v>
          </cell>
          <cell r="C1771" t="str">
            <v>100 Sft</v>
          </cell>
          <cell r="D1771">
            <v>1843.2</v>
          </cell>
          <cell r="E1771">
            <v>50658.06</v>
          </cell>
          <cell r="F1771" t="str">
            <v>m2</v>
          </cell>
          <cell r="G1771">
            <v>198.33</v>
          </cell>
          <cell r="H1771">
            <v>5450.81</v>
          </cell>
        </row>
        <row r="1772">
          <cell r="A1772" t="str">
            <v>16-18-c</v>
          </cell>
          <cell r="B1772" t="str">
            <v>Supply and Fixing reflective sheet on MS/aluminium road signs etc including lettering : Engineering grade</v>
          </cell>
          <cell r="C1772" t="str">
            <v>100 Sft</v>
          </cell>
          <cell r="D1772">
            <v>1843.2</v>
          </cell>
          <cell r="E1772">
            <v>7958.06</v>
          </cell>
          <cell r="F1772" t="str">
            <v>m2</v>
          </cell>
          <cell r="G1772">
            <v>198.33</v>
          </cell>
          <cell r="H1772">
            <v>856.29</v>
          </cell>
        </row>
        <row r="1773">
          <cell r="A1773" t="str">
            <v>16-19-a-01</v>
          </cell>
          <cell r="B1773" t="str">
            <v>Supply and Fixing aluminium alloy road studs as per specs Large, strip 146x30mm, 171 beads: Uni-direction</v>
          </cell>
          <cell r="C1773" t="str">
            <v>Each</v>
          </cell>
          <cell r="D1773">
            <v>55.8</v>
          </cell>
          <cell r="E1773">
            <v>702.85</v>
          </cell>
          <cell r="F1773" t="str">
            <v>Each</v>
          </cell>
          <cell r="G1773">
            <v>55.8</v>
          </cell>
          <cell r="H1773">
            <v>702.85</v>
          </cell>
        </row>
        <row r="1774">
          <cell r="A1774" t="str">
            <v>16-19-a-02</v>
          </cell>
          <cell r="B1774" t="str">
            <v>Supply and Fixing aluminium alloy road studs as per specs Large, strip 146x30mm, 171 beads: Bi-direction</v>
          </cell>
          <cell r="C1774" t="str">
            <v>Each</v>
          </cell>
          <cell r="D1774">
            <v>55.8</v>
          </cell>
          <cell r="E1774">
            <v>922.45</v>
          </cell>
          <cell r="F1774" t="str">
            <v>Each</v>
          </cell>
          <cell r="G1774">
            <v>55.8</v>
          </cell>
          <cell r="H1774">
            <v>922.45</v>
          </cell>
        </row>
        <row r="1775">
          <cell r="A1775" t="str">
            <v>16-19-b-01</v>
          </cell>
          <cell r="B1775" t="str">
            <v>Supply and Fixing aluminium alloy road studs as per specs Medium, strip 1 14x1 8mm, 74 beads: Uni-direction</v>
          </cell>
          <cell r="C1775" t="str">
            <v>Each</v>
          </cell>
          <cell r="D1775">
            <v>55.8</v>
          </cell>
          <cell r="E1775">
            <v>483.25</v>
          </cell>
          <cell r="F1775" t="str">
            <v>Each</v>
          </cell>
          <cell r="G1775">
            <v>55.8</v>
          </cell>
          <cell r="H1775">
            <v>483.25</v>
          </cell>
        </row>
        <row r="1776">
          <cell r="A1776" t="str">
            <v>16-19-b-02</v>
          </cell>
          <cell r="B1776" t="str">
            <v>Supply and Fixing aluminium alloy road studs as per specs Medium, strip 1 14x1 8mm, 74 beads: Bi-direction</v>
          </cell>
          <cell r="C1776" t="str">
            <v>Each</v>
          </cell>
          <cell r="D1776">
            <v>55.8</v>
          </cell>
          <cell r="E1776">
            <v>617.45000000000005</v>
          </cell>
          <cell r="F1776" t="str">
            <v>Each</v>
          </cell>
          <cell r="G1776">
            <v>55.8</v>
          </cell>
          <cell r="H1776">
            <v>617.45000000000005</v>
          </cell>
        </row>
        <row r="1777">
          <cell r="A1777" t="str">
            <v>16-19-c-01</v>
          </cell>
          <cell r="B1777" t="str">
            <v>Supply and Fixing aluminium alloy road studs as per specs Small, strip 75x14mm, 43 beads: Uni-directional</v>
          </cell>
          <cell r="C1777" t="e">
            <v>#N/A</v>
          </cell>
          <cell r="D1777" t="e">
            <v>#N/A</v>
          </cell>
          <cell r="E1777" t="e">
            <v>#N/A</v>
          </cell>
          <cell r="F1777" t="str">
            <v>Each</v>
          </cell>
          <cell r="G1777" t="e">
            <v>#N/A</v>
          </cell>
          <cell r="H1777">
            <v>367.65</v>
          </cell>
        </row>
        <row r="1778">
          <cell r="A1778" t="str">
            <v>16-19-c-02</v>
          </cell>
          <cell r="B1778" t="str">
            <v>Supply and Fixing aluminium alloy road studs as per specs Small, strip 75x14mm, 43 beads: Bi-directional</v>
          </cell>
          <cell r="C1778" t="str">
            <v>Each</v>
          </cell>
          <cell r="D1778">
            <v>55.8</v>
          </cell>
          <cell r="E1778">
            <v>458.85</v>
          </cell>
          <cell r="F1778" t="str">
            <v>Each</v>
          </cell>
          <cell r="G1778">
            <v>55.8</v>
          </cell>
          <cell r="H1778">
            <v>458.85</v>
          </cell>
        </row>
        <row r="1779">
          <cell r="A1779" t="str">
            <v>16-19-c-03</v>
          </cell>
          <cell r="B1779" t="str">
            <v>Supply &amp; Fixing Cat Eye single as specified</v>
          </cell>
          <cell r="C1779" t="str">
            <v>Each</v>
          </cell>
          <cell r="D1779">
            <v>55.8</v>
          </cell>
          <cell r="E1779">
            <v>336.85</v>
          </cell>
          <cell r="F1779" t="str">
            <v>Each</v>
          </cell>
          <cell r="G1779">
            <v>55.8</v>
          </cell>
          <cell r="H1779">
            <v>336.85</v>
          </cell>
        </row>
        <row r="1780">
          <cell r="A1780" t="str">
            <v>16-20</v>
          </cell>
          <cell r="B1780" t="str">
            <v>Providing and Fixing gantry of structural steel sections as per design / drawings including foundation complete.</v>
          </cell>
          <cell r="C1780" t="str">
            <v>Cwt</v>
          </cell>
          <cell r="D1780">
            <v>2110.23</v>
          </cell>
          <cell r="E1780">
            <v>8439.51</v>
          </cell>
          <cell r="F1780" t="str">
            <v>kg</v>
          </cell>
          <cell r="G1780">
            <v>41.36</v>
          </cell>
          <cell r="H1780">
            <v>165.41</v>
          </cell>
        </row>
        <row r="1781">
          <cell r="A1781" t="str">
            <v>16-21</v>
          </cell>
          <cell r="B1781" t="str">
            <v>Providing and Laying dry brick pavement/soling in streets etc including prep, water, compaction &amp; sand cushion.</v>
          </cell>
          <cell r="C1781" t="str">
            <v>100 Cft</v>
          </cell>
          <cell r="D1781">
            <v>2356</v>
          </cell>
          <cell r="E1781">
            <v>17682.14</v>
          </cell>
          <cell r="F1781" t="str">
            <v>m3</v>
          </cell>
          <cell r="G1781">
            <v>832.01</v>
          </cell>
          <cell r="H1781">
            <v>6244.39</v>
          </cell>
        </row>
        <row r="1782">
          <cell r="A1782" t="str">
            <v>16-22</v>
          </cell>
          <cell r="B1782" t="str">
            <v>Supply &amp; spreading 1"-1.5" guage shingle on road surface including compaction.</v>
          </cell>
          <cell r="C1782" t="str">
            <v>100 Cft</v>
          </cell>
          <cell r="D1782">
            <v>9.3000000000000007</v>
          </cell>
          <cell r="E1782">
            <v>2669.21</v>
          </cell>
          <cell r="F1782" t="str">
            <v>m3</v>
          </cell>
          <cell r="G1782">
            <v>3.28</v>
          </cell>
          <cell r="H1782">
            <v>942.62</v>
          </cell>
        </row>
        <row r="1783">
          <cell r="A1783" t="str">
            <v>16-23-a</v>
          </cell>
          <cell r="B1783" t="str">
            <v>Reinforced Concrete Pipe Culvert (AASHTO M-170) Dia: 460mm</v>
          </cell>
          <cell r="C1783" t="str">
            <v>100 Rft</v>
          </cell>
          <cell r="D1783">
            <v>18136.240000000002</v>
          </cell>
          <cell r="E1783">
            <v>73986.36</v>
          </cell>
          <cell r="F1783" t="str">
            <v>m</v>
          </cell>
          <cell r="G1783">
            <v>595.02</v>
          </cell>
          <cell r="H1783">
            <v>2427.37</v>
          </cell>
        </row>
        <row r="1784">
          <cell r="A1784" t="str">
            <v>16-23-b</v>
          </cell>
          <cell r="B1784" t="str">
            <v>Reinforced Concrete Pipe Culvert (AASHTO M-170) Dia: 610mm</v>
          </cell>
          <cell r="C1784" t="str">
            <v>100 Rft</v>
          </cell>
          <cell r="D1784">
            <v>22676.39</v>
          </cell>
          <cell r="E1784">
            <v>99704.82</v>
          </cell>
          <cell r="F1784" t="str">
            <v>m</v>
          </cell>
          <cell r="G1784">
            <v>743.98</v>
          </cell>
          <cell r="H1784">
            <v>3271.16</v>
          </cell>
        </row>
        <row r="1785">
          <cell r="A1785" t="str">
            <v>16-23-c</v>
          </cell>
          <cell r="B1785" t="str">
            <v>Reinforced Concrete Pipe Culvert (AASHTO M-170) Dia:760mm</v>
          </cell>
          <cell r="C1785" t="str">
            <v>100 Rft</v>
          </cell>
          <cell r="D1785">
            <v>27212.43</v>
          </cell>
          <cell r="E1785">
            <v>138555.88</v>
          </cell>
          <cell r="F1785" t="str">
            <v>m</v>
          </cell>
          <cell r="G1785">
            <v>892.8</v>
          </cell>
          <cell r="H1785">
            <v>4545.8</v>
          </cell>
        </row>
        <row r="1786">
          <cell r="A1786" t="str">
            <v>16-23-d</v>
          </cell>
          <cell r="B1786" t="str">
            <v>Reinforced Concrete Pipe Culvert (AASHTO M-170) Dia: 910mm</v>
          </cell>
          <cell r="C1786" t="str">
            <v>100 Rft</v>
          </cell>
          <cell r="D1786">
            <v>31744.37</v>
          </cell>
          <cell r="E1786">
            <v>200718.72</v>
          </cell>
          <cell r="F1786" t="str">
            <v>m</v>
          </cell>
          <cell r="G1786">
            <v>1041.48</v>
          </cell>
          <cell r="H1786">
            <v>6585.26</v>
          </cell>
        </row>
        <row r="1787">
          <cell r="A1787" t="str">
            <v>16-23-e</v>
          </cell>
          <cell r="B1787" t="str">
            <v>Reinforced Concrete Pipe Culvert (AASHTO M-170) Dia: 1070mm</v>
          </cell>
          <cell r="C1787" t="str">
            <v>100 Rft</v>
          </cell>
          <cell r="D1787">
            <v>36281.1</v>
          </cell>
          <cell r="E1787">
            <v>253732.78</v>
          </cell>
          <cell r="F1787" t="str">
            <v>m</v>
          </cell>
          <cell r="G1787">
            <v>1190.32</v>
          </cell>
          <cell r="H1787">
            <v>8324.57</v>
          </cell>
        </row>
        <row r="1788">
          <cell r="A1788" t="str">
            <v>16-23-f</v>
          </cell>
          <cell r="B1788" t="str">
            <v>Reinforced Concrete Pipe Culvert (AASHTO M-170) Dia:1220mm</v>
          </cell>
          <cell r="C1788" t="str">
            <v>100 Rft</v>
          </cell>
          <cell r="D1788">
            <v>40823.279999999999</v>
          </cell>
          <cell r="E1788">
            <v>321996.13</v>
          </cell>
          <cell r="F1788" t="str">
            <v>m</v>
          </cell>
          <cell r="G1788">
            <v>1339.35</v>
          </cell>
          <cell r="H1788">
            <v>10564.18</v>
          </cell>
        </row>
        <row r="1789">
          <cell r="A1789" t="str">
            <v>16-23-g</v>
          </cell>
          <cell r="B1789" t="str">
            <v>Reinforced Concrete Pipe Culvert (AASHTO M-170) Dia: 1520mm</v>
          </cell>
          <cell r="C1789" t="str">
            <v>100 Rft</v>
          </cell>
          <cell r="D1789">
            <v>45353.51</v>
          </cell>
          <cell r="E1789">
            <v>527219.38</v>
          </cell>
          <cell r="F1789" t="str">
            <v>m</v>
          </cell>
          <cell r="G1789">
            <v>1487.98</v>
          </cell>
          <cell r="H1789">
            <v>17297.22</v>
          </cell>
        </row>
        <row r="1790">
          <cell r="A1790" t="str">
            <v>16-24</v>
          </cell>
          <cell r="B1790" t="str">
            <v>Granular Material in Bed to RCC Pipe Culvert</v>
          </cell>
          <cell r="C1790" t="str">
            <v>100 Cft</v>
          </cell>
          <cell r="D1790">
            <v>579.33000000000004</v>
          </cell>
          <cell r="E1790">
            <v>4049.65</v>
          </cell>
          <cell r="F1790" t="str">
            <v>m3</v>
          </cell>
          <cell r="G1790">
            <v>204.59</v>
          </cell>
          <cell r="H1790">
            <v>1430.12</v>
          </cell>
        </row>
        <row r="1791">
          <cell r="A1791" t="str">
            <v>16-25-a</v>
          </cell>
          <cell r="B1791" t="str">
            <v>Confirmatory Boring including SPT's, samples, lab test bore-hole logs &amp; Report : Alluvial Soils.</v>
          </cell>
          <cell r="C1791" t="str">
            <v>100 Rft</v>
          </cell>
          <cell r="D1791">
            <v>111600</v>
          </cell>
          <cell r="E1791">
            <v>295500</v>
          </cell>
          <cell r="F1791" t="str">
            <v>m</v>
          </cell>
          <cell r="G1791">
            <v>3661.42</v>
          </cell>
          <cell r="H1791">
            <v>9694.8799999999992</v>
          </cell>
        </row>
        <row r="1792">
          <cell r="A1792" t="str">
            <v>16-25-b</v>
          </cell>
          <cell r="B1792" t="str">
            <v>Confirmatory Boring including SPT's, samples, lab test,bore-hole logs, report : in Gravelly Soil.</v>
          </cell>
          <cell r="C1792" t="str">
            <v>100 Rft</v>
          </cell>
          <cell r="D1792">
            <v>111600</v>
          </cell>
          <cell r="E1792">
            <v>283300</v>
          </cell>
          <cell r="F1792" t="str">
            <v>m</v>
          </cell>
          <cell r="G1792">
            <v>3661.42</v>
          </cell>
          <cell r="H1792">
            <v>9294.6200000000008</v>
          </cell>
        </row>
        <row r="1793">
          <cell r="A1793" t="str">
            <v>16-26-a</v>
          </cell>
          <cell r="B1793" t="str">
            <v>Pile Load Testing : Max Load up to 240 tonne</v>
          </cell>
          <cell r="C1793" t="str">
            <v>Job</v>
          </cell>
          <cell r="D1793">
            <v>0</v>
          </cell>
          <cell r="E1793">
            <v>489326.28</v>
          </cell>
          <cell r="F1793" t="str">
            <v>Job</v>
          </cell>
          <cell r="G1793">
            <v>0</v>
          </cell>
          <cell r="H1793">
            <v>489326.31</v>
          </cell>
        </row>
        <row r="1794">
          <cell r="A1794" t="str">
            <v>16-26-b</v>
          </cell>
          <cell r="B1794" t="str">
            <v>Pile Load Testing : Max Load 240 - 300 tonne</v>
          </cell>
          <cell r="C1794" t="str">
            <v>Job</v>
          </cell>
          <cell r="D1794">
            <v>0</v>
          </cell>
          <cell r="E1794">
            <v>525926.31000000006</v>
          </cell>
          <cell r="F1794" t="str">
            <v>Job</v>
          </cell>
          <cell r="G1794">
            <v>0</v>
          </cell>
          <cell r="H1794">
            <v>525926.31000000006</v>
          </cell>
        </row>
        <row r="1795">
          <cell r="A1795" t="str">
            <v>16-26-c</v>
          </cell>
          <cell r="B1795" t="str">
            <v>Pile Load Testing : Max Load 300 - 360 tonne</v>
          </cell>
          <cell r="C1795" t="str">
            <v>Job</v>
          </cell>
          <cell r="D1795">
            <v>0</v>
          </cell>
          <cell r="E1795">
            <v>562526.31000000006</v>
          </cell>
          <cell r="F1795" t="str">
            <v>Job</v>
          </cell>
          <cell r="G1795">
            <v>0</v>
          </cell>
          <cell r="H1795">
            <v>562526.31000000006</v>
          </cell>
        </row>
        <row r="1796">
          <cell r="A1796" t="str">
            <v>16-26-d</v>
          </cell>
          <cell r="B1796" t="str">
            <v>Pile Load Testing : Max Load 360 - 600 tonne</v>
          </cell>
          <cell r="C1796" t="str">
            <v>Job</v>
          </cell>
          <cell r="D1796">
            <v>0</v>
          </cell>
          <cell r="E1796">
            <v>586926.31000000006</v>
          </cell>
          <cell r="F1796" t="str">
            <v>Job</v>
          </cell>
          <cell r="G1796">
            <v>0</v>
          </cell>
          <cell r="H1796">
            <v>586926.31000000006</v>
          </cell>
        </row>
        <row r="1797">
          <cell r="A1797" t="str">
            <v>16-27-a</v>
          </cell>
          <cell r="B1797" t="str">
            <v>Boring for Cast-in-place RCC Piles in Alluvial Soils : Dia up to 760mm</v>
          </cell>
          <cell r="C1797" t="str">
            <v>100 Rft</v>
          </cell>
          <cell r="D1797">
            <v>0</v>
          </cell>
          <cell r="E1797">
            <v>183000</v>
          </cell>
          <cell r="F1797" t="str">
            <v>m</v>
          </cell>
          <cell r="G1797">
            <v>0</v>
          </cell>
          <cell r="H1797">
            <v>6003.94</v>
          </cell>
        </row>
        <row r="1798">
          <cell r="A1798" t="str">
            <v>16-27-b</v>
          </cell>
          <cell r="B1798" t="str">
            <v>Boring for Cast-in-place RCC Piles in Alluvial Soils : Dia 760 - 1220 mm.</v>
          </cell>
          <cell r="C1798" t="str">
            <v>100 Rft</v>
          </cell>
          <cell r="D1798">
            <v>0</v>
          </cell>
          <cell r="E1798">
            <v>219600</v>
          </cell>
          <cell r="F1798" t="str">
            <v>m</v>
          </cell>
          <cell r="G1798">
            <v>0</v>
          </cell>
          <cell r="H1798">
            <v>7204.72</v>
          </cell>
        </row>
        <row r="1799">
          <cell r="A1799" t="str">
            <v>16-27-c</v>
          </cell>
          <cell r="B1799" t="str">
            <v>Boring for Cast-in-place RCC Piles in Alluvial Soils : Dia 1220 - 2000 mm</v>
          </cell>
          <cell r="C1799" t="str">
            <v>100 Cft</v>
          </cell>
          <cell r="D1799">
            <v>0</v>
          </cell>
          <cell r="E1799">
            <v>244000</v>
          </cell>
          <cell r="F1799" t="str">
            <v>m</v>
          </cell>
          <cell r="G1799">
            <v>0</v>
          </cell>
          <cell r="H1799">
            <v>8005.25</v>
          </cell>
        </row>
        <row r="1800">
          <cell r="A1800" t="str">
            <v>16-28-a</v>
          </cell>
          <cell r="B1800" t="str">
            <v>Boring for Cast-in-place RCC Piles in Gravelly Soils : Dia up to 660mm</v>
          </cell>
          <cell r="C1800" t="str">
            <v>100 Rft</v>
          </cell>
          <cell r="D1800">
            <v>0</v>
          </cell>
          <cell r="E1800">
            <v>170800</v>
          </cell>
          <cell r="F1800" t="str">
            <v>m</v>
          </cell>
          <cell r="G1800">
            <v>0</v>
          </cell>
          <cell r="H1800">
            <v>5603.67</v>
          </cell>
        </row>
        <row r="1801">
          <cell r="A1801" t="str">
            <v>16-28-b</v>
          </cell>
          <cell r="B1801" t="str">
            <v>Boring for Cast-in-place RCC Piles in Gravelly Soils : Dia 660 - 910 mm</v>
          </cell>
          <cell r="C1801" t="str">
            <v>100 Rft</v>
          </cell>
          <cell r="D1801">
            <v>0</v>
          </cell>
          <cell r="E1801">
            <v>219600</v>
          </cell>
          <cell r="F1801" t="str">
            <v>m</v>
          </cell>
          <cell r="G1801">
            <v>0</v>
          </cell>
          <cell r="H1801">
            <v>7204.72</v>
          </cell>
        </row>
        <row r="1802">
          <cell r="A1802" t="str">
            <v>16-29</v>
          </cell>
          <cell r="B1802" t="str">
            <v>Supply fabricate &amp; install welded MS lining in piles of thickness as per specs/drwg</v>
          </cell>
          <cell r="C1802" t="str">
            <v>Cwt</v>
          </cell>
          <cell r="D1802">
            <v>799.8</v>
          </cell>
          <cell r="E1802">
            <v>8940.91</v>
          </cell>
          <cell r="F1802" t="str">
            <v>kg</v>
          </cell>
          <cell r="G1802">
            <v>15.68</v>
          </cell>
          <cell r="H1802">
            <v>175.24</v>
          </cell>
        </row>
        <row r="1803">
          <cell r="A1803" t="str">
            <v>16-30-a</v>
          </cell>
          <cell r="B1803" t="str">
            <v xml:space="preserve">Supply and Fixing Neoprene Bearing Pad as per specs &amp; design </v>
          </cell>
          <cell r="C1803" t="str">
            <v>Cubic Inch</v>
          </cell>
          <cell r="D1803">
            <v>4.95</v>
          </cell>
          <cell r="E1803">
            <v>26.95</v>
          </cell>
          <cell r="F1803" t="str">
            <v>cm3</v>
          </cell>
          <cell r="G1803">
            <v>0.3</v>
          </cell>
          <cell r="H1803">
            <v>1.64</v>
          </cell>
        </row>
        <row r="1804">
          <cell r="A1804" t="str">
            <v>16-30-b</v>
          </cell>
          <cell r="B1804" t="str">
            <v>Supply and Fixing Steel Bearing Pads as per specs &amp; design</v>
          </cell>
          <cell r="C1804" t="str">
            <v>Cwt</v>
          </cell>
          <cell r="D1804">
            <v>1637.79</v>
          </cell>
          <cell r="E1804">
            <v>10327.98</v>
          </cell>
          <cell r="F1804" t="str">
            <v>kg</v>
          </cell>
          <cell r="G1804">
            <v>32.1</v>
          </cell>
          <cell r="H1804">
            <v>202.43</v>
          </cell>
        </row>
        <row r="1805">
          <cell r="A1805" t="str">
            <v>16-34</v>
          </cell>
          <cell r="B1805" t="str">
            <v>Supply and Fixing spirally wound sheath of 50mm dia. For pre-stressing of cables in precast conc. girders</v>
          </cell>
          <cell r="C1805" t="str">
            <v>100 Rft</v>
          </cell>
          <cell r="D1805">
            <v>1020.46</v>
          </cell>
          <cell r="E1805">
            <v>4383.6899999999996</v>
          </cell>
          <cell r="F1805" t="str">
            <v>m</v>
          </cell>
          <cell r="G1805">
            <v>33.479999999999997</v>
          </cell>
          <cell r="H1805">
            <v>143.82</v>
          </cell>
        </row>
        <row r="1806">
          <cell r="A1806" t="str">
            <v>16-35</v>
          </cell>
          <cell r="B1806" t="str">
            <v>Supply and Fixing stressing anchorages for high tensile steel wire cables in precast girders</v>
          </cell>
          <cell r="C1806" t="str">
            <v>Set</v>
          </cell>
          <cell r="D1806">
            <v>167.4</v>
          </cell>
          <cell r="E1806">
            <v>961.75</v>
          </cell>
          <cell r="F1806" t="str">
            <v>Set</v>
          </cell>
          <cell r="G1806">
            <v>167.4</v>
          </cell>
          <cell r="H1806">
            <v>961.75</v>
          </cell>
        </row>
        <row r="1807">
          <cell r="A1807" t="str">
            <v>16-36</v>
          </cell>
          <cell r="B1807" t="str">
            <v>Launching girders in place, including lifting &amp; handli any number of time including temporary works comp</v>
          </cell>
          <cell r="C1807" t="str">
            <v>Ft</v>
          </cell>
          <cell r="D1807">
            <v>510.35</v>
          </cell>
          <cell r="E1807">
            <v>663.19</v>
          </cell>
          <cell r="F1807" t="str">
            <v>m</v>
          </cell>
          <cell r="G1807">
            <v>1674.39</v>
          </cell>
          <cell r="H1807">
            <v>2175.81</v>
          </cell>
        </row>
        <row r="1808">
          <cell r="A1808" t="str">
            <v>16-37</v>
          </cell>
          <cell r="B1808" t="str">
            <v>Stressing Cable of High Tensile Steel Wire Strands</v>
          </cell>
          <cell r="C1808" t="str">
            <v>Each</v>
          </cell>
          <cell r="D1808">
            <v>967.2</v>
          </cell>
          <cell r="E1808">
            <v>1585</v>
          </cell>
          <cell r="F1808" t="str">
            <v>Each</v>
          </cell>
          <cell r="G1808">
            <v>967.2</v>
          </cell>
          <cell r="H1808">
            <v>1585</v>
          </cell>
        </row>
        <row r="1809">
          <cell r="A1809" t="str">
            <v>16-38</v>
          </cell>
          <cell r="B1809" t="str">
            <v>Inject Cement Grout in Sheath Pipe after stressing</v>
          </cell>
          <cell r="C1809" t="str">
            <v>100 Rft</v>
          </cell>
          <cell r="D1809">
            <v>680.3</v>
          </cell>
          <cell r="E1809">
            <v>3346.03</v>
          </cell>
          <cell r="F1809" t="str">
            <v>m</v>
          </cell>
          <cell r="G1809">
            <v>22.32</v>
          </cell>
          <cell r="H1809">
            <v>109.78</v>
          </cell>
        </row>
        <row r="1810">
          <cell r="A1810" t="str">
            <v>16-39</v>
          </cell>
          <cell r="B1810" t="str">
            <v>Cut off projecting wire ends of cables &amp; make good anchorage recess with 1:2:4 cem. conc.</v>
          </cell>
          <cell r="C1810" t="str">
            <v>Each</v>
          </cell>
          <cell r="D1810">
            <v>171.24</v>
          </cell>
          <cell r="E1810">
            <v>269.29000000000002</v>
          </cell>
          <cell r="F1810" t="str">
            <v>Each</v>
          </cell>
          <cell r="G1810">
            <v>171.24</v>
          </cell>
          <cell r="H1810">
            <v>269.29000000000002</v>
          </cell>
        </row>
        <row r="1811">
          <cell r="A1811" t="str">
            <v>16-40</v>
          </cell>
          <cell r="B1811" t="str">
            <v>Supply and place in position MS expansion joint assemblies as specified &amp; as per drawing</v>
          </cell>
          <cell r="C1811" t="str">
            <v>Cwt</v>
          </cell>
          <cell r="D1811">
            <v>1763.78</v>
          </cell>
          <cell r="E1811">
            <v>8090.26</v>
          </cell>
          <cell r="F1811" t="str">
            <v>kg</v>
          </cell>
          <cell r="G1811">
            <v>34.57</v>
          </cell>
          <cell r="H1811">
            <v>158.57</v>
          </cell>
        </row>
        <row r="1812">
          <cell r="A1812" t="str">
            <v>16-41</v>
          </cell>
          <cell r="B1812" t="str">
            <v>Supply and place in position galvanised steel 3" dia drain scuppers in deck slab as per specs/drwg</v>
          </cell>
          <cell r="C1812" t="str">
            <v>Each</v>
          </cell>
          <cell r="D1812">
            <v>173.6</v>
          </cell>
          <cell r="E1812">
            <v>614.20000000000005</v>
          </cell>
          <cell r="F1812" t="str">
            <v>Each</v>
          </cell>
          <cell r="G1812">
            <v>173.6</v>
          </cell>
          <cell r="H1812">
            <v>614.20000000000005</v>
          </cell>
        </row>
        <row r="1813">
          <cell r="A1813" t="str">
            <v>16-42</v>
          </cell>
          <cell r="B1813" t="str">
            <v>Providing and Fixing rain water outlet of AC pipe</v>
          </cell>
          <cell r="C1813" t="str">
            <v>Each</v>
          </cell>
          <cell r="D1813">
            <v>86.8</v>
          </cell>
          <cell r="E1813">
            <v>687.74</v>
          </cell>
          <cell r="F1813" t="str">
            <v>Each</v>
          </cell>
          <cell r="G1813">
            <v>86.8</v>
          </cell>
          <cell r="H1813">
            <v>687.74</v>
          </cell>
        </row>
        <row r="1814">
          <cell r="A1814" t="str">
            <v>16-43</v>
          </cell>
          <cell r="B1814" t="str">
            <v>Supply and Fixing polystrene fill in expansion joints &amp; under diaphragms at transoms.</v>
          </cell>
          <cell r="C1814" t="str">
            <v>100 Cft</v>
          </cell>
          <cell r="D1814">
            <v>4219.72</v>
          </cell>
          <cell r="E1814">
            <v>4422.1099999999997</v>
          </cell>
          <cell r="F1814" t="str">
            <v>m3</v>
          </cell>
          <cell r="G1814">
            <v>1490.18</v>
          </cell>
          <cell r="H1814">
            <v>1561.65</v>
          </cell>
        </row>
        <row r="1815">
          <cell r="A1815" t="str">
            <v>16-44</v>
          </cell>
          <cell r="B1815" t="str">
            <v>Providing and Laying expansion joint of neoprene strip 4"x1/4" and plastic bitumen</v>
          </cell>
          <cell r="C1815" t="str">
            <v>100 Rft</v>
          </cell>
          <cell r="D1815">
            <v>7484.64</v>
          </cell>
          <cell r="E1815">
            <v>20355</v>
          </cell>
          <cell r="F1815" t="str">
            <v>m</v>
          </cell>
          <cell r="G1815">
            <v>245.56</v>
          </cell>
          <cell r="H1815">
            <v>667.82</v>
          </cell>
        </row>
        <row r="1816">
          <cell r="A1816" t="str">
            <v>16-46</v>
          </cell>
          <cell r="B1816" t="str">
            <v>Repair to cracks to reinforced or plain cement concrete work by grouting with cement gun in (1:2) cement sand mortar including cutting the chase of required size.</v>
          </cell>
          <cell r="C1816" t="str">
            <v>100 Rft</v>
          </cell>
          <cell r="D1816">
            <v>2759</v>
          </cell>
          <cell r="E1816">
            <v>3828.62</v>
          </cell>
          <cell r="F1816" t="str">
            <v>m</v>
          </cell>
          <cell r="G1816">
            <v>90.52</v>
          </cell>
          <cell r="H1816">
            <v>125.61</v>
          </cell>
        </row>
        <row r="1817">
          <cell r="A1817" t="str">
            <v>16-47</v>
          </cell>
          <cell r="B1817" t="str">
            <v>Dismantling bitumen carpet of any description from existing roads surface including its removal and disposal within 3 chains lead as desired.</v>
          </cell>
          <cell r="C1817" t="str">
            <v>100 Sft</v>
          </cell>
          <cell r="D1817">
            <v>620</v>
          </cell>
          <cell r="E1817">
            <v>625</v>
          </cell>
          <cell r="F1817" t="str">
            <v>m2</v>
          </cell>
          <cell r="G1817">
            <v>66.709999999999994</v>
          </cell>
          <cell r="H1817">
            <v>67.25</v>
          </cell>
        </row>
        <row r="1818">
          <cell r="A1818" t="str">
            <v>16-48</v>
          </cell>
          <cell r="B1818" t="str">
            <v>Removing the existing worn out bitumanious surface having pot holes and ruts in patches of regular shape brushing and re-carpeting with 1" thick (consolidated) asphalt macadam as per specifications.</v>
          </cell>
          <cell r="C1818" t="str">
            <v>100 Sft</v>
          </cell>
          <cell r="D1818">
            <v>1410.81</v>
          </cell>
          <cell r="E1818">
            <v>5955.22</v>
          </cell>
          <cell r="F1818" t="str">
            <v>m2</v>
          </cell>
          <cell r="G1818">
            <v>151.80000000000001</v>
          </cell>
          <cell r="H1818">
            <v>640.78</v>
          </cell>
        </row>
        <row r="1819">
          <cell r="A1819" t="str">
            <v>16-49</v>
          </cell>
          <cell r="B1819" t="str">
            <v xml:space="preserve">Providing and Laying 1" thick(consolidated) asphalt macadam with liquid asphalt (cut backs) of any approved grade with premixed sand seal coat, as specified. </v>
          </cell>
          <cell r="C1819" t="str">
            <v>100 Sft</v>
          </cell>
          <cell r="D1819">
            <v>945.81</v>
          </cell>
          <cell r="E1819">
            <v>5486.47</v>
          </cell>
          <cell r="F1819" t="str">
            <v>m2</v>
          </cell>
          <cell r="G1819">
            <v>101.77</v>
          </cell>
          <cell r="H1819">
            <v>590.34</v>
          </cell>
        </row>
        <row r="1820">
          <cell r="A1820" t="str">
            <v>16-50</v>
          </cell>
          <cell r="B1820" t="str">
            <v>Removing the existing worn out bitumanious surface pot holes and ruts in patches of regular shape brushing and re-carpeting with 2" thick(consolidated) asphalt macadam as per specificaiton complete</v>
          </cell>
          <cell r="C1820" t="str">
            <v>100 Sft</v>
          </cell>
          <cell r="D1820">
            <v>1494.14</v>
          </cell>
          <cell r="E1820">
            <v>7960.72</v>
          </cell>
          <cell r="F1820" t="str">
            <v>m2</v>
          </cell>
          <cell r="G1820">
            <v>160.77000000000001</v>
          </cell>
          <cell r="H1820">
            <v>856.57</v>
          </cell>
        </row>
        <row r="1821">
          <cell r="A1821" t="str">
            <v>16-51</v>
          </cell>
          <cell r="B1821" t="str">
            <v xml:space="preserve">Providing and Laying 2" thick (consolidated) asphalt macadam with liquid asphalt(cut backs) of approved grade with precoated bajri seal coat as specified. </v>
          </cell>
          <cell r="C1821" t="str">
            <v>100 Sft</v>
          </cell>
          <cell r="D1821">
            <v>1029.1400000000001</v>
          </cell>
          <cell r="E1821">
            <v>7491.97</v>
          </cell>
          <cell r="F1821" t="str">
            <v>m2</v>
          </cell>
          <cell r="G1821">
            <v>110.74</v>
          </cell>
          <cell r="H1821">
            <v>806.14</v>
          </cell>
        </row>
        <row r="1822">
          <cell r="A1822" t="str">
            <v>16-52</v>
          </cell>
          <cell r="B1822" t="str">
            <v>Removing of existing worn out bitumanious surface pot holes and ruts in patches and re-carpeting with 3" thick(consolidated) asphalt macadam as per specifiedcomplete including disposal of excavated stuffwithin one chain.</v>
          </cell>
          <cell r="C1822" t="str">
            <v>100 Sft</v>
          </cell>
          <cell r="D1822">
            <v>1893.48</v>
          </cell>
          <cell r="E1822">
            <v>11295.58</v>
          </cell>
          <cell r="F1822" t="str">
            <v>m2</v>
          </cell>
          <cell r="G1822">
            <v>203.74</v>
          </cell>
          <cell r="H1822">
            <v>1215.4000000000001</v>
          </cell>
        </row>
        <row r="1823">
          <cell r="A1823" t="str">
            <v>16-53</v>
          </cell>
          <cell r="B1823" t="str">
            <v xml:space="preserve">Providing and Laying 3" thick (consolidated) asphalt macadam with liquid asphalt(cut backs) of approved grade with precoated bajri seal coat as specified. </v>
          </cell>
          <cell r="C1823" t="str">
            <v>100 Sft</v>
          </cell>
          <cell r="D1823">
            <v>1428.48</v>
          </cell>
          <cell r="E1823">
            <v>10826.83</v>
          </cell>
          <cell r="F1823" t="str">
            <v>m2</v>
          </cell>
          <cell r="G1823">
            <v>153.69999999999999</v>
          </cell>
          <cell r="H1823">
            <v>1164.97</v>
          </cell>
        </row>
        <row r="1824">
          <cell r="A1824" t="str">
            <v>16-54</v>
          </cell>
          <cell r="B1824" t="str">
            <v>Surface dressing with bituman 80/100 or any other approved grade on a primary coat of liquid asphalt (cut backs) of any approved grade primer at 22lbs&amp;bituman at 35lbs with 5cft of 1/2 standard size bajri per %sft of road surface complete with rolling.</v>
          </cell>
          <cell r="C1824" t="str">
            <v>100 Sft</v>
          </cell>
          <cell r="D1824">
            <v>42.1</v>
          </cell>
          <cell r="E1824">
            <v>3282.39</v>
          </cell>
          <cell r="F1824" t="str">
            <v>m2</v>
          </cell>
          <cell r="G1824">
            <v>4.53</v>
          </cell>
          <cell r="H1824">
            <v>353.19</v>
          </cell>
        </row>
        <row r="1825">
          <cell r="A1825" t="str">
            <v>16-55</v>
          </cell>
          <cell r="B1825" t="str">
            <v>Providing and Laying PVC pipe (b) 8" dia in foot path of bridge for utilities.</v>
          </cell>
          <cell r="C1825" t="str">
            <v>10 Rft</v>
          </cell>
          <cell r="D1825">
            <v>74.400000000000006</v>
          </cell>
          <cell r="E1825">
            <v>4910.3500000000004</v>
          </cell>
          <cell r="F1825" t="str">
            <v>m</v>
          </cell>
          <cell r="G1825">
            <v>24.41</v>
          </cell>
          <cell r="H1825">
            <v>1611.01</v>
          </cell>
        </row>
        <row r="1826">
          <cell r="A1826" t="str">
            <v>16-56</v>
          </cell>
          <cell r="B1826" t="str">
            <v>Providing and filling sand behind abutment of bridges, culverts.</v>
          </cell>
          <cell r="C1826" t="str">
            <v>100 Cft</v>
          </cell>
          <cell r="D1826">
            <v>1478.08</v>
          </cell>
          <cell r="E1826">
            <v>4174</v>
          </cell>
          <cell r="F1826" t="str">
            <v>m3</v>
          </cell>
          <cell r="G1826">
            <v>521.98</v>
          </cell>
          <cell r="H1826">
            <v>1474.04</v>
          </cell>
        </row>
        <row r="1827">
          <cell r="A1827" t="str">
            <v>16-57</v>
          </cell>
          <cell r="B1827" t="str">
            <v>Formation of shoulder with permeable material less than 7 % from 200 seive and P.I less than 4 as specified by NHA</v>
          </cell>
          <cell r="C1827" t="str">
            <v>1000 Cft</v>
          </cell>
          <cell r="D1827">
            <v>2098.08</v>
          </cell>
          <cell r="E1827">
            <v>39691</v>
          </cell>
          <cell r="F1827" t="str">
            <v>m3</v>
          </cell>
          <cell r="G1827">
            <v>74.09</v>
          </cell>
          <cell r="H1827">
            <v>1401.68</v>
          </cell>
        </row>
        <row r="1828">
          <cell r="A1828" t="str">
            <v>16-58-a</v>
          </cell>
          <cell r="B1828" t="str">
            <v>Cold Milling of asphalt concrete 0-70 mm</v>
          </cell>
          <cell r="C1828" t="str">
            <v>100 Sft</v>
          </cell>
          <cell r="D1828">
            <v>93</v>
          </cell>
          <cell r="E1828">
            <v>1623.63</v>
          </cell>
          <cell r="F1828" t="str">
            <v>m2</v>
          </cell>
          <cell r="G1828">
            <v>10.01</v>
          </cell>
          <cell r="H1828">
            <v>174.7</v>
          </cell>
        </row>
        <row r="1829">
          <cell r="A1829" t="str">
            <v>16-58-b</v>
          </cell>
          <cell r="B1829" t="str">
            <v>Cold Milling of asphalt concrete 0-50 mm</v>
          </cell>
          <cell r="C1829" t="str">
            <v>100 Sft</v>
          </cell>
          <cell r="D1829">
            <v>62</v>
          </cell>
          <cell r="E1829">
            <v>1126.3399999999999</v>
          </cell>
          <cell r="F1829" t="str">
            <v>m2</v>
          </cell>
          <cell r="G1829">
            <v>6.67</v>
          </cell>
          <cell r="H1829">
            <v>121.19</v>
          </cell>
        </row>
        <row r="1830">
          <cell r="A1830" t="str">
            <v>16-58-c</v>
          </cell>
          <cell r="B1830" t="str">
            <v>Cold Milling of asphalt concrete 0-30 mm</v>
          </cell>
          <cell r="C1830" t="str">
            <v>100 Sft</v>
          </cell>
          <cell r="D1830">
            <v>37.200000000000003</v>
          </cell>
          <cell r="E1830">
            <v>635.29999999999995</v>
          </cell>
          <cell r="F1830" t="str">
            <v>m2</v>
          </cell>
          <cell r="G1830">
            <v>4</v>
          </cell>
          <cell r="H1830">
            <v>68.36</v>
          </cell>
        </row>
        <row r="1831">
          <cell r="A1831" t="str">
            <v>16-59</v>
          </cell>
          <cell r="B1831" t="str">
            <v>Seal Coat / Pad Coat</v>
          </cell>
          <cell r="C1831" t="str">
            <v>100 Sft</v>
          </cell>
          <cell r="D1831">
            <v>245.52</v>
          </cell>
          <cell r="E1831">
            <v>1120.5899999999999</v>
          </cell>
          <cell r="F1831" t="str">
            <v>m2</v>
          </cell>
          <cell r="G1831">
            <v>26.42</v>
          </cell>
          <cell r="H1831">
            <v>120.58</v>
          </cell>
        </row>
        <row r="1832">
          <cell r="A1832" t="str">
            <v>16-60</v>
          </cell>
          <cell r="B1832" t="str">
            <v>Providing and Laying Asphalt concrete in pot holes/ deep patching upto 30 cm including ramming completel</v>
          </cell>
          <cell r="C1832" t="str">
            <v>100 Cft</v>
          </cell>
          <cell r="D1832">
            <v>3844</v>
          </cell>
          <cell r="E1832">
            <v>19521.5</v>
          </cell>
          <cell r="F1832" t="str">
            <v>m3</v>
          </cell>
          <cell r="G1832">
            <v>1357.5</v>
          </cell>
          <cell r="H1832">
            <v>6893.96</v>
          </cell>
        </row>
        <row r="1833">
          <cell r="A1833" t="str">
            <v>16-61</v>
          </cell>
          <cell r="B1833" t="str">
            <v>Grooving in existing BT road of size 4x4 cm @ 2 meter c/c.</v>
          </cell>
          <cell r="C1833" t="str">
            <v>100 Sft</v>
          </cell>
          <cell r="D1833">
            <v>384.4</v>
          </cell>
          <cell r="E1833">
            <v>387.5</v>
          </cell>
          <cell r="F1833" t="str">
            <v>m2</v>
          </cell>
          <cell r="G1833">
            <v>41.36</v>
          </cell>
          <cell r="H1833">
            <v>41.69</v>
          </cell>
        </row>
        <row r="1834">
          <cell r="A1834" t="str">
            <v>16-62</v>
          </cell>
          <cell r="B1834" t="str">
            <v>Leveling dressing and compaction with power roller of existing base coarse layer after asphalt scarification.</v>
          </cell>
          <cell r="C1834" t="str">
            <v>100 Sft</v>
          </cell>
          <cell r="D1834">
            <v>793.6</v>
          </cell>
          <cell r="E1834">
            <v>1288</v>
          </cell>
          <cell r="F1834" t="str">
            <v>m2</v>
          </cell>
          <cell r="G1834">
            <v>85.39</v>
          </cell>
          <cell r="H1834">
            <v>138.59</v>
          </cell>
        </row>
        <row r="1835">
          <cell r="A1835" t="str">
            <v>16-63-a</v>
          </cell>
          <cell r="B1835" t="str">
            <v>Providing and fixing kerb stone (12"x18"x6") in cement sand mortar 1:3 in center media or round about as specified.</v>
          </cell>
          <cell r="C1835" t="str">
            <v>100 Rft</v>
          </cell>
          <cell r="D1835">
            <v>2356</v>
          </cell>
          <cell r="E1835">
            <v>20688.3</v>
          </cell>
          <cell r="F1835" t="str">
            <v>m</v>
          </cell>
          <cell r="G1835">
            <v>77.3</v>
          </cell>
          <cell r="H1835">
            <v>678.75</v>
          </cell>
        </row>
        <row r="1836">
          <cell r="A1836" t="str">
            <v>16-63-b</v>
          </cell>
          <cell r="B1836" t="str">
            <v>Providing and fixing kerb stone (12"x14"x6") in cement sand mortar 1:3 in center media or round about as specified.</v>
          </cell>
          <cell r="C1836" t="str">
            <v>100 Rft</v>
          </cell>
          <cell r="D1836">
            <v>2356</v>
          </cell>
          <cell r="E1836">
            <v>17638.3</v>
          </cell>
          <cell r="F1836" t="str">
            <v>m</v>
          </cell>
          <cell r="G1836">
            <v>77.3</v>
          </cell>
          <cell r="H1836">
            <v>578.67999999999995</v>
          </cell>
        </row>
        <row r="1837">
          <cell r="A1837" t="str">
            <v>16-63-c</v>
          </cell>
          <cell r="B1837" t="str">
            <v>Providing and fixing kerb stone (12"x12"x6") in cement sand mortar 1:3 in center media or round about as specified.</v>
          </cell>
          <cell r="C1837" t="str">
            <v>100 Rft</v>
          </cell>
          <cell r="D1837">
            <v>2356</v>
          </cell>
          <cell r="E1837">
            <v>17638.3</v>
          </cell>
          <cell r="F1837" t="str">
            <v>m</v>
          </cell>
          <cell r="G1837">
            <v>77.3</v>
          </cell>
          <cell r="H1837">
            <v>578.67999999999995</v>
          </cell>
        </row>
        <row r="1838">
          <cell r="A1838" t="str">
            <v>16-64</v>
          </cell>
          <cell r="B1838" t="str">
            <v>Bailing out water by Mechanical mean.</v>
          </cell>
          <cell r="C1838" t="str">
            <v>100 Cft</v>
          </cell>
          <cell r="D1838">
            <v>13.02</v>
          </cell>
          <cell r="E1838">
            <v>58.88</v>
          </cell>
          <cell r="F1838" t="str">
            <v>m3</v>
          </cell>
          <cell r="G1838">
            <v>4.5999999999999996</v>
          </cell>
          <cell r="H1838">
            <v>20.79</v>
          </cell>
        </row>
        <row r="1839">
          <cell r="A1839" t="str">
            <v>16-65-a</v>
          </cell>
          <cell r="B1839" t="str">
            <v>Pavement marking in reflective thermoplast paint with glass beads for line 15 cm width.</v>
          </cell>
          <cell r="C1839" t="str">
            <v>100 Rft</v>
          </cell>
          <cell r="D1839">
            <v>341</v>
          </cell>
          <cell r="E1839">
            <v>4613.75</v>
          </cell>
          <cell r="F1839" t="str">
            <v>m</v>
          </cell>
          <cell r="G1839">
            <v>11.19</v>
          </cell>
          <cell r="H1839">
            <v>151.37</v>
          </cell>
        </row>
        <row r="1840">
          <cell r="A1840" t="str">
            <v>16-65-b</v>
          </cell>
          <cell r="B1840" t="str">
            <v>Pavement marking in reflective thermoplast paint with glass beads for line 20 cm width.</v>
          </cell>
          <cell r="C1840" t="str">
            <v>100 Rft</v>
          </cell>
          <cell r="D1840">
            <v>341</v>
          </cell>
          <cell r="E1840">
            <v>6065.55</v>
          </cell>
          <cell r="F1840" t="str">
            <v>m</v>
          </cell>
          <cell r="G1840">
            <v>11.19</v>
          </cell>
          <cell r="H1840">
            <v>199</v>
          </cell>
        </row>
        <row r="1841">
          <cell r="A1841" t="str">
            <v>16-66-a</v>
          </cell>
          <cell r="B1841" t="str">
            <v>Pavement marking in non-reflective thermoplast paint for line 15 cm width.</v>
          </cell>
          <cell r="C1841" t="str">
            <v>100 Rft</v>
          </cell>
          <cell r="D1841">
            <v>341</v>
          </cell>
          <cell r="E1841">
            <v>4918.75</v>
          </cell>
          <cell r="F1841" t="str">
            <v>m</v>
          </cell>
          <cell r="G1841">
            <v>11.19</v>
          </cell>
          <cell r="H1841">
            <v>161.38</v>
          </cell>
        </row>
        <row r="1842">
          <cell r="A1842" t="str">
            <v>16-66-b</v>
          </cell>
          <cell r="B1842" t="str">
            <v>Pavement marking in non-reflective thermoplast paint for line 20 cm width.</v>
          </cell>
          <cell r="C1842" t="str">
            <v>100 Rft</v>
          </cell>
          <cell r="D1842">
            <v>341</v>
          </cell>
          <cell r="E1842">
            <v>6474.25</v>
          </cell>
          <cell r="F1842" t="str">
            <v>m</v>
          </cell>
          <cell r="G1842">
            <v>11.19</v>
          </cell>
          <cell r="H1842">
            <v>212.41</v>
          </cell>
        </row>
        <row r="1843">
          <cell r="A1843" t="str">
            <v>16-67-a</v>
          </cell>
          <cell r="B1843" t="str">
            <v>Pavement marking in reflective chlorinated rubber paint with glass beads for line 15 cm width.</v>
          </cell>
          <cell r="C1843" t="str">
            <v>100 Rft</v>
          </cell>
          <cell r="D1843">
            <v>341</v>
          </cell>
          <cell r="E1843">
            <v>30843.75</v>
          </cell>
          <cell r="F1843" t="str">
            <v>m</v>
          </cell>
          <cell r="G1843">
            <v>11.19</v>
          </cell>
          <cell r="H1843">
            <v>1011.93</v>
          </cell>
        </row>
        <row r="1844">
          <cell r="A1844" t="str">
            <v>16-67-b</v>
          </cell>
          <cell r="B1844" t="str">
            <v>Pavement marking in reflective chlorinated rubber paint with glass beads for line 20 cm width.</v>
          </cell>
          <cell r="C1844" t="str">
            <v>100 Rft</v>
          </cell>
          <cell r="D1844">
            <v>341</v>
          </cell>
          <cell r="E1844">
            <v>41213.75</v>
          </cell>
          <cell r="F1844" t="str">
            <v>m</v>
          </cell>
          <cell r="G1844">
            <v>11.19</v>
          </cell>
          <cell r="H1844">
            <v>1352.16</v>
          </cell>
        </row>
        <row r="1845">
          <cell r="A1845" t="str">
            <v>16-68-a</v>
          </cell>
          <cell r="B1845" t="str">
            <v>Pavement marking in reflective chlorinated rubber paint for line 15 cm width.</v>
          </cell>
          <cell r="C1845" t="str">
            <v>100 Rft</v>
          </cell>
          <cell r="D1845">
            <v>341</v>
          </cell>
          <cell r="E1845">
            <v>30843.75</v>
          </cell>
          <cell r="F1845" t="str">
            <v>m</v>
          </cell>
          <cell r="G1845">
            <v>11.19</v>
          </cell>
          <cell r="H1845">
            <v>1011.93</v>
          </cell>
        </row>
        <row r="1846">
          <cell r="A1846" t="str">
            <v>16-68-b</v>
          </cell>
          <cell r="B1846" t="str">
            <v>Pavement marking in reflective chlorinated rubber paint for line 20 cm width.</v>
          </cell>
          <cell r="C1846" t="str">
            <v>100 Rft</v>
          </cell>
          <cell r="D1846">
            <v>341</v>
          </cell>
          <cell r="E1846">
            <v>41213.75</v>
          </cell>
          <cell r="F1846" t="str">
            <v>m</v>
          </cell>
          <cell r="G1846">
            <v>11.19</v>
          </cell>
          <cell r="H1846">
            <v>1352.16</v>
          </cell>
        </row>
        <row r="1847">
          <cell r="A1847" t="str">
            <v>16-69</v>
          </cell>
          <cell r="B1847" t="str">
            <v>Providing &amp; laying stone soling in water logged area including granular filling &amp; compaction complete.</v>
          </cell>
          <cell r="C1847" t="str">
            <v>100 Cft</v>
          </cell>
          <cell r="D1847">
            <v>1209</v>
          </cell>
          <cell r="E1847">
            <v>5979.68</v>
          </cell>
          <cell r="F1847" t="str">
            <v>m3</v>
          </cell>
          <cell r="G1847">
            <v>426.95</v>
          </cell>
          <cell r="H1847">
            <v>2111.71</v>
          </cell>
        </row>
        <row r="1848">
          <cell r="A1848" t="str">
            <v>16-70</v>
          </cell>
          <cell r="B1848" t="str">
            <v>Tucking and chipping of road surface before hot surface dressing over existing road.</v>
          </cell>
          <cell r="C1848" t="str">
            <v>100 Sft</v>
          </cell>
          <cell r="D1848">
            <v>310</v>
          </cell>
          <cell r="E1848">
            <v>312.5</v>
          </cell>
          <cell r="F1848" t="str">
            <v>m2</v>
          </cell>
          <cell r="G1848">
            <v>33.36</v>
          </cell>
          <cell r="H1848">
            <v>33.630000000000003</v>
          </cell>
        </row>
        <row r="1849">
          <cell r="A1849" t="str">
            <v>16-71</v>
          </cell>
          <cell r="B1849" t="str">
            <v>Leveling course on existing surface of road.</v>
          </cell>
          <cell r="C1849" t="str">
            <v>100 Cft</v>
          </cell>
          <cell r="D1849">
            <v>673.07</v>
          </cell>
          <cell r="E1849">
            <v>42735.68</v>
          </cell>
          <cell r="F1849" t="str">
            <v>m3</v>
          </cell>
          <cell r="G1849">
            <v>237.69</v>
          </cell>
          <cell r="H1849">
            <v>15091.98</v>
          </cell>
        </row>
        <row r="1850">
          <cell r="A1850" t="str">
            <v>16-72-a</v>
          </cell>
          <cell r="B1850" t="str">
            <v>Jack Anchorage For 20 to 24 Wires 0.5" Strand  (Comprising Trumpet, Stressing Block &amp; Wedges Complete).</v>
          </cell>
          <cell r="C1850" t="str">
            <v>Each</v>
          </cell>
          <cell r="D1850">
            <v>167.4</v>
          </cell>
          <cell r="E1850">
            <v>14076.75</v>
          </cell>
          <cell r="F1850" t="str">
            <v>Each</v>
          </cell>
          <cell r="G1850">
            <v>167.4</v>
          </cell>
          <cell r="H1850">
            <v>14076.75</v>
          </cell>
        </row>
        <row r="1851">
          <cell r="A1851" t="str">
            <v>16-72-b</v>
          </cell>
          <cell r="B1851" t="str">
            <v>Jack Anchorage For 16 to 19 Wires 0.5" Strand (Comprising Trumpet, Stressing Block &amp; Wedges Complete).</v>
          </cell>
          <cell r="C1851" t="str">
            <v>Each</v>
          </cell>
          <cell r="D1851">
            <v>167.4</v>
          </cell>
          <cell r="E1851">
            <v>11295.15</v>
          </cell>
          <cell r="F1851" t="str">
            <v>Each</v>
          </cell>
          <cell r="G1851">
            <v>167.4</v>
          </cell>
          <cell r="H1851">
            <v>11295.15</v>
          </cell>
        </row>
        <row r="1852">
          <cell r="A1852" t="str">
            <v>16-72-c</v>
          </cell>
          <cell r="B1852" t="str">
            <v>Jack Anchorage For 10 to 12 Wires 0.5" Strand (Comprising Trumpet, Stressing Block &amp; Wedges Complete).</v>
          </cell>
          <cell r="C1852" t="str">
            <v>Each</v>
          </cell>
          <cell r="D1852">
            <v>167.4</v>
          </cell>
          <cell r="E1852">
            <v>8708.75</v>
          </cell>
          <cell r="F1852" t="str">
            <v>Each</v>
          </cell>
          <cell r="G1852">
            <v>167.4</v>
          </cell>
          <cell r="H1852">
            <v>8708.75</v>
          </cell>
        </row>
        <row r="1853">
          <cell r="A1853" t="str">
            <v>16-72-d</v>
          </cell>
          <cell r="B1853" t="str">
            <v>Jack Anchorage For 13 to 15 Wires 0.5" Strand (Comprising Trumpet, Stressing Block &amp; Wedges Complete)</v>
          </cell>
          <cell r="C1853" t="str">
            <v>Each</v>
          </cell>
          <cell r="D1853">
            <v>167.4</v>
          </cell>
          <cell r="E1853">
            <v>9684.75</v>
          </cell>
          <cell r="F1853" t="str">
            <v>Each</v>
          </cell>
          <cell r="G1853">
            <v>167.4</v>
          </cell>
          <cell r="H1853">
            <v>9684.75</v>
          </cell>
        </row>
        <row r="1854">
          <cell r="A1854" t="str">
            <v>16-72-e</v>
          </cell>
          <cell r="B1854" t="str">
            <v>Jack Anchorage For 8 to 9 Wires 0.5" Strand (Comprising Trumpet, Stressing Block &amp; Wedges Complete)</v>
          </cell>
          <cell r="C1854" t="str">
            <v>Each</v>
          </cell>
          <cell r="D1854">
            <v>167.4</v>
          </cell>
          <cell r="E1854">
            <v>6268.75</v>
          </cell>
          <cell r="F1854" t="str">
            <v>Each</v>
          </cell>
          <cell r="G1854">
            <v>167.4</v>
          </cell>
          <cell r="H1854">
            <v>6268.75</v>
          </cell>
        </row>
        <row r="1855">
          <cell r="A1855" t="str">
            <v>16-72-f</v>
          </cell>
          <cell r="B1855" t="str">
            <v>Jack Anchorage For 5 to 7 Wires 0.5" Strand (Comprising Trumpet, Stressing Block &amp; Wedges Complete)</v>
          </cell>
          <cell r="C1855" t="str">
            <v>Each</v>
          </cell>
          <cell r="D1855">
            <v>167.4</v>
          </cell>
          <cell r="E1855">
            <v>5658.75</v>
          </cell>
          <cell r="F1855" t="str">
            <v>Each</v>
          </cell>
          <cell r="G1855">
            <v>167.4</v>
          </cell>
          <cell r="H1855">
            <v>5658.75</v>
          </cell>
        </row>
        <row r="1856">
          <cell r="A1856" t="str">
            <v>16-72-g</v>
          </cell>
          <cell r="B1856" t="str">
            <v>Jack Anchorage For upto 4 Wires 0.5" Strand (Comprising Trumpet, Stressing Block &amp; Wedges Complete)</v>
          </cell>
          <cell r="C1856" t="str">
            <v>Each</v>
          </cell>
          <cell r="D1856">
            <v>167.4</v>
          </cell>
          <cell r="E1856">
            <v>4072.75</v>
          </cell>
          <cell r="F1856" t="str">
            <v>Each</v>
          </cell>
          <cell r="G1856">
            <v>167.4</v>
          </cell>
          <cell r="H1856">
            <v>4072.75</v>
          </cell>
        </row>
        <row r="1857">
          <cell r="A1857" t="str">
            <v>16-73-a</v>
          </cell>
          <cell r="B1857" t="str">
            <v>Un-galvanized Sheath for 20 to 24 Wires 0.5" Strand Cable</v>
          </cell>
          <cell r="C1857" t="str">
            <v>Rft</v>
          </cell>
          <cell r="D1857">
            <v>10.199999999999999</v>
          </cell>
          <cell r="E1857">
            <v>101.78</v>
          </cell>
          <cell r="F1857" t="str">
            <v>m</v>
          </cell>
          <cell r="G1857">
            <v>33.47</v>
          </cell>
          <cell r="H1857">
            <v>333.93</v>
          </cell>
        </row>
        <row r="1858">
          <cell r="A1858" t="str">
            <v>16-73-b</v>
          </cell>
          <cell r="B1858" t="str">
            <v>Un-galvanized Sheath for 16 to 19 Wires 0.5" Strand Cable</v>
          </cell>
          <cell r="C1858" t="str">
            <v>Rft</v>
          </cell>
          <cell r="D1858">
            <v>10.199999999999999</v>
          </cell>
          <cell r="E1858">
            <v>89.58</v>
          </cell>
          <cell r="F1858" t="str">
            <v>m</v>
          </cell>
          <cell r="G1858">
            <v>33.47</v>
          </cell>
          <cell r="H1858">
            <v>293.91000000000003</v>
          </cell>
        </row>
        <row r="1859">
          <cell r="A1859" t="str">
            <v>16-73-c</v>
          </cell>
          <cell r="B1859" t="str">
            <v>Un-galvanized Sheath for 13 to 15 Wires 0.5" Strand Cable</v>
          </cell>
          <cell r="C1859" t="str">
            <v>Rft</v>
          </cell>
          <cell r="D1859">
            <v>10.199999999999999</v>
          </cell>
          <cell r="E1859">
            <v>52.98</v>
          </cell>
          <cell r="F1859" t="str">
            <v>m</v>
          </cell>
          <cell r="G1859">
            <v>33.47</v>
          </cell>
          <cell r="H1859">
            <v>173.83</v>
          </cell>
        </row>
        <row r="1860">
          <cell r="A1860" t="str">
            <v>16-73-d</v>
          </cell>
          <cell r="B1860" t="str">
            <v>Un-galvanized Sheath for 10 to 12 Wires 0.5" Strand Cable</v>
          </cell>
          <cell r="C1860" t="str">
            <v>Rft</v>
          </cell>
          <cell r="D1860">
            <v>10.199999999999999</v>
          </cell>
          <cell r="E1860">
            <v>49.32</v>
          </cell>
          <cell r="F1860" t="str">
            <v>m</v>
          </cell>
          <cell r="G1860">
            <v>33.47</v>
          </cell>
          <cell r="H1860">
            <v>161.82</v>
          </cell>
        </row>
        <row r="1861">
          <cell r="A1861" t="str">
            <v>16-73-e</v>
          </cell>
          <cell r="B1861" t="str">
            <v>Un-galvanized Sheath for 8 to 9 Wires 0.5" Strand Cable</v>
          </cell>
          <cell r="C1861" t="str">
            <v>Rft</v>
          </cell>
          <cell r="D1861">
            <v>10.199999999999999</v>
          </cell>
          <cell r="E1861">
            <v>46.88</v>
          </cell>
          <cell r="F1861" t="str">
            <v>m</v>
          </cell>
          <cell r="G1861">
            <v>33.47</v>
          </cell>
          <cell r="H1861">
            <v>153.81</v>
          </cell>
        </row>
        <row r="1862">
          <cell r="A1862" t="str">
            <v>16-73-f</v>
          </cell>
          <cell r="B1862" t="str">
            <v>Un-galvanized Sheath for 5 to 7 Wires 0.5" Strand Cable</v>
          </cell>
          <cell r="C1862" t="str">
            <v>Rft</v>
          </cell>
          <cell r="D1862">
            <v>10.199999999999999</v>
          </cell>
          <cell r="E1862">
            <v>45.66</v>
          </cell>
          <cell r="F1862" t="str">
            <v>m</v>
          </cell>
          <cell r="G1862">
            <v>33.47</v>
          </cell>
          <cell r="H1862">
            <v>149.81</v>
          </cell>
        </row>
        <row r="1863">
          <cell r="A1863" t="str">
            <v>16-73-g</v>
          </cell>
          <cell r="B1863" t="str">
            <v>Un-galvanized Sheath for upto 4 Wires 0.5" Strand Cable</v>
          </cell>
          <cell r="C1863" t="str">
            <v>Rft</v>
          </cell>
          <cell r="D1863">
            <v>10.199999999999999</v>
          </cell>
          <cell r="E1863">
            <v>42</v>
          </cell>
          <cell r="F1863" t="str">
            <v>m</v>
          </cell>
          <cell r="G1863">
            <v>33.47</v>
          </cell>
          <cell r="H1863">
            <v>137.80000000000001</v>
          </cell>
        </row>
        <row r="1864">
          <cell r="A1864" t="str">
            <v>16-73-h</v>
          </cell>
          <cell r="B1864" t="str">
            <v>Stressing and Grouting for Cables upto 24/0.5" (Single End Stressing).</v>
          </cell>
          <cell r="C1864" t="str">
            <v>Each</v>
          </cell>
          <cell r="D1864">
            <v>967.2</v>
          </cell>
          <cell r="E1864">
            <v>3415</v>
          </cell>
          <cell r="F1864" t="str">
            <v>Each</v>
          </cell>
          <cell r="G1864">
            <v>967.2</v>
          </cell>
          <cell r="H1864">
            <v>3415</v>
          </cell>
        </row>
        <row r="1865">
          <cell r="A1865" t="str">
            <v>16-73-i</v>
          </cell>
          <cell r="B1865" t="str">
            <v>Stressing and Grouting for Cables ranging from 13/0.5" to 24/.05" (Single End Stressing).</v>
          </cell>
          <cell r="C1865" t="str">
            <v>Each</v>
          </cell>
          <cell r="D1865">
            <v>644.79999999999995</v>
          </cell>
          <cell r="E1865">
            <v>3090</v>
          </cell>
          <cell r="F1865" t="str">
            <v>Each</v>
          </cell>
          <cell r="G1865">
            <v>644.79999999999995</v>
          </cell>
          <cell r="H1865">
            <v>3090</v>
          </cell>
        </row>
        <row r="1866">
          <cell r="A1866" t="str">
            <v>16-73-j</v>
          </cell>
          <cell r="B1866" t="str">
            <v>Stressing and Grouting for Cable below 13/0.5" (Single End Stressing).</v>
          </cell>
          <cell r="C1866" t="str">
            <v>Each</v>
          </cell>
          <cell r="D1866">
            <v>446.4</v>
          </cell>
          <cell r="E1866">
            <v>2890</v>
          </cell>
          <cell r="F1866" t="str">
            <v>Each</v>
          </cell>
          <cell r="G1866">
            <v>446.4</v>
          </cell>
          <cell r="H1866">
            <v>2890</v>
          </cell>
        </row>
        <row r="1867">
          <cell r="A1867" t="str">
            <v>16-74-a</v>
          </cell>
          <cell r="B1867" t="str">
            <v>Supply of High Tensile Pre-stressed concrete steel wire strand Grade 270K 0.5" dia. Packed in standard reeless/weldless coils of two 2000 kgs approximately binded and wraped in Hessian Cloth.</v>
          </cell>
          <cell r="C1867" t="str">
            <v>Tonne</v>
          </cell>
          <cell r="D1867">
            <v>0</v>
          </cell>
          <cell r="E1867">
            <v>163480</v>
          </cell>
          <cell r="F1867" t="str">
            <v>ton</v>
          </cell>
          <cell r="G1867">
            <v>0</v>
          </cell>
          <cell r="H1867">
            <v>166103.35999999999</v>
          </cell>
        </row>
        <row r="1868">
          <cell r="A1868" t="str">
            <v>16-74-b</v>
          </cell>
          <cell r="B1868" t="str">
            <v>Supply of P.C Steel wire Dia 7 mm and 8 mm. Packed in reeless coils of 600 kgs to 800kgs properly binded.</v>
          </cell>
          <cell r="C1868" t="str">
            <v>tonne</v>
          </cell>
          <cell r="D1868">
            <v>0</v>
          </cell>
          <cell r="E1868">
            <v>140300</v>
          </cell>
          <cell r="F1868" t="str">
            <v>ton</v>
          </cell>
          <cell r="G1868">
            <v>0</v>
          </cell>
          <cell r="H1868">
            <v>142551.39000000001</v>
          </cell>
        </row>
        <row r="1869">
          <cell r="A1869" t="str">
            <v>16-74-c</v>
          </cell>
          <cell r="B1869" t="str">
            <v>Supply of P.C Steel wire Dia 4 mm and 5 mm. Packed in reeless coils of 600 kgs to 800kgs properly binded.</v>
          </cell>
          <cell r="C1869" t="str">
            <v>Tonne</v>
          </cell>
          <cell r="D1869">
            <v>0</v>
          </cell>
          <cell r="E1869">
            <v>158600</v>
          </cell>
          <cell r="F1869" t="str">
            <v>ton</v>
          </cell>
          <cell r="G1869">
            <v>0</v>
          </cell>
          <cell r="H1869">
            <v>161145.04999999999</v>
          </cell>
        </row>
        <row r="1870">
          <cell r="A1870" t="str">
            <v>16-75-a</v>
          </cell>
          <cell r="B1870" t="str">
            <v>Galvanized Sheath for 20 to 24 Wires 0.5" Strand Cable</v>
          </cell>
          <cell r="C1870" t="str">
            <v>Rft</v>
          </cell>
          <cell r="D1870">
            <v>10.199999999999999</v>
          </cell>
          <cell r="E1870">
            <v>213.78</v>
          </cell>
          <cell r="F1870" t="str">
            <v>m</v>
          </cell>
          <cell r="G1870">
            <v>33.47</v>
          </cell>
          <cell r="H1870">
            <v>701.37</v>
          </cell>
        </row>
        <row r="1871">
          <cell r="A1871" t="str">
            <v>16-75-b</v>
          </cell>
          <cell r="B1871" t="str">
            <v>Galvanized Sheath for 16 to 19 Wires 0.5" Strand Cable</v>
          </cell>
          <cell r="C1871" t="str">
            <v>Rft</v>
          </cell>
          <cell r="D1871">
            <v>10.199999999999999</v>
          </cell>
          <cell r="E1871">
            <v>185.96</v>
          </cell>
          <cell r="F1871" t="str">
            <v>m</v>
          </cell>
          <cell r="G1871">
            <v>33.47</v>
          </cell>
          <cell r="H1871">
            <v>610.11</v>
          </cell>
        </row>
        <row r="1872">
          <cell r="A1872" t="str">
            <v>16-75-c</v>
          </cell>
          <cell r="B1872" t="str">
            <v>Galvanized Sheath for 13 to 15 Wires 0.5" Strand Cable</v>
          </cell>
          <cell r="C1872" t="str">
            <v>Rft</v>
          </cell>
          <cell r="D1872">
            <v>10.199999999999999</v>
          </cell>
          <cell r="E1872">
            <v>161.07</v>
          </cell>
          <cell r="F1872" t="str">
            <v>m</v>
          </cell>
          <cell r="G1872">
            <v>33.47</v>
          </cell>
          <cell r="H1872">
            <v>528.46</v>
          </cell>
        </row>
        <row r="1873">
          <cell r="A1873" t="str">
            <v>16-75-d</v>
          </cell>
          <cell r="B1873" t="str">
            <v>Galvanized Sheath for 10 to 12 Wires 0.5" Strand Cable</v>
          </cell>
          <cell r="C1873" t="str">
            <v>Rft</v>
          </cell>
          <cell r="D1873">
            <v>10.199999999999999</v>
          </cell>
          <cell r="E1873">
            <v>140.58000000000001</v>
          </cell>
          <cell r="F1873" t="str">
            <v>m</v>
          </cell>
          <cell r="G1873">
            <v>33.47</v>
          </cell>
          <cell r="H1873">
            <v>461.22</v>
          </cell>
        </row>
        <row r="1874">
          <cell r="A1874" t="str">
            <v>16-75-e</v>
          </cell>
          <cell r="B1874" t="str">
            <v>Galvanized Sheath for 8 to 9 Wires 0.5" Strand Cable</v>
          </cell>
          <cell r="C1874" t="str">
            <v>Rft</v>
          </cell>
          <cell r="D1874">
            <v>10.199999999999999</v>
          </cell>
          <cell r="E1874">
            <v>129.84</v>
          </cell>
          <cell r="F1874" t="str">
            <v>m</v>
          </cell>
          <cell r="G1874">
            <v>33.47</v>
          </cell>
          <cell r="H1874">
            <v>425.99</v>
          </cell>
        </row>
        <row r="1875">
          <cell r="A1875" t="str">
            <v>16-75-f</v>
          </cell>
          <cell r="B1875" t="str">
            <v>Galvanized Sheath for 5 to 7 Wires 0.5" Strand Cable</v>
          </cell>
          <cell r="C1875" t="str">
            <v>Rft</v>
          </cell>
          <cell r="D1875">
            <v>10.199999999999999</v>
          </cell>
          <cell r="E1875">
            <v>117.64</v>
          </cell>
          <cell r="F1875" t="str">
            <v>m</v>
          </cell>
          <cell r="G1875">
            <v>33.47</v>
          </cell>
          <cell r="H1875">
            <v>385.97</v>
          </cell>
        </row>
        <row r="1876">
          <cell r="A1876" t="str">
            <v>16-75-g</v>
          </cell>
          <cell r="B1876" t="str">
            <v>Galvanized Sheath for upto 4 Wires 0.5" Strand Cable</v>
          </cell>
          <cell r="C1876" t="str">
            <v>Rft</v>
          </cell>
          <cell r="D1876">
            <v>10.199999999999999</v>
          </cell>
          <cell r="E1876">
            <v>100.56</v>
          </cell>
          <cell r="F1876" t="str">
            <v>m</v>
          </cell>
          <cell r="G1876">
            <v>33.47</v>
          </cell>
          <cell r="H1876">
            <v>329.93</v>
          </cell>
        </row>
        <row r="1877">
          <cell r="A1877" t="str">
            <v>16-76-a</v>
          </cell>
          <cell r="B1877" t="str">
            <v>Precast Reinfored Concrete Kerb New Jersy Barrier for Median (Double Face)</v>
          </cell>
          <cell r="C1877" t="str">
            <v>8 Rft</v>
          </cell>
          <cell r="D1877">
            <v>0</v>
          </cell>
          <cell r="E1877">
            <v>19010.310000000001</v>
          </cell>
          <cell r="F1877" t="str">
            <v>m</v>
          </cell>
          <cell r="G1877">
            <v>0</v>
          </cell>
          <cell r="H1877">
            <v>7796.22</v>
          </cell>
        </row>
        <row r="1878">
          <cell r="A1878" t="str">
            <v>16-76-b</v>
          </cell>
          <cell r="B1878" t="str">
            <v>Precast Reinforced Concrete Kerb New Jersy Barrier for Bridge (Single Face)</v>
          </cell>
          <cell r="C1878" t="str">
            <v>8 Rft</v>
          </cell>
          <cell r="D1878">
            <v>0</v>
          </cell>
          <cell r="E1878">
            <v>5806.33</v>
          </cell>
          <cell r="F1878" t="str">
            <v>m</v>
          </cell>
          <cell r="G1878">
            <v>0</v>
          </cell>
          <cell r="H1878">
            <v>2381.21</v>
          </cell>
        </row>
        <row r="1879">
          <cell r="A1879" t="str">
            <v>16-77</v>
          </cell>
          <cell r="B1879" t="str">
            <v>Repair to pot holes including cleaning, brushing, removal of loose material and filling of the same with clean stone of size 0.75" to 1.5" with hot bitumen manual compaction with rammer (water bound 3% biutmen)</v>
          </cell>
          <cell r="C1879" t="str">
            <v>100 Sft</v>
          </cell>
          <cell r="D1879">
            <v>2039.8</v>
          </cell>
          <cell r="E1879">
            <v>5484.35</v>
          </cell>
          <cell r="F1879" t="str">
            <v>m2</v>
          </cell>
          <cell r="G1879">
            <v>219.48</v>
          </cell>
          <cell r="H1879">
            <v>590.12</v>
          </cell>
        </row>
        <row r="1880">
          <cell r="A1880" t="str">
            <v>16-78-a</v>
          </cell>
          <cell r="B1880" t="str">
            <v>Metal Guard Rail as per NHA (604a)</v>
          </cell>
          <cell r="C1880" t="str">
            <v>Rft</v>
          </cell>
          <cell r="D1880">
            <v>46.87</v>
          </cell>
          <cell r="E1880">
            <v>1084.25</v>
          </cell>
          <cell r="F1880" t="str">
            <v>m</v>
          </cell>
          <cell r="G1880">
            <v>153.78</v>
          </cell>
          <cell r="H1880">
            <v>3557.25</v>
          </cell>
        </row>
        <row r="1881">
          <cell r="A1881" t="str">
            <v>16-78-b</v>
          </cell>
          <cell r="B1881" t="str">
            <v>Metal Guard Rail End Pieces as per NHA (604b)</v>
          </cell>
          <cell r="C1881" t="str">
            <v>Each</v>
          </cell>
          <cell r="D1881">
            <v>59.52</v>
          </cell>
          <cell r="E1881">
            <v>2256</v>
          </cell>
          <cell r="F1881" t="str">
            <v>Each</v>
          </cell>
          <cell r="G1881">
            <v>59.52</v>
          </cell>
          <cell r="H1881">
            <v>2256</v>
          </cell>
        </row>
        <row r="1882">
          <cell r="A1882" t="str">
            <v>16-78-c</v>
          </cell>
          <cell r="B1882" t="str">
            <v>Steel Post of Metal Guard Rail as per NHA (604d)</v>
          </cell>
          <cell r="C1882" t="str">
            <v>Each</v>
          </cell>
          <cell r="D1882">
            <v>198.4</v>
          </cell>
          <cell r="E1882">
            <v>8740</v>
          </cell>
          <cell r="F1882" t="str">
            <v>Each</v>
          </cell>
          <cell r="G1882">
            <v>198.4</v>
          </cell>
          <cell r="H1882">
            <v>8740</v>
          </cell>
        </row>
        <row r="1883">
          <cell r="A1883" t="str">
            <v>17-01-a</v>
          </cell>
          <cell r="B1883" t="str">
            <v>Formation, dressing and preparing sub-grade in bed</v>
          </cell>
          <cell r="C1883" t="str">
            <v>100 Sft</v>
          </cell>
          <cell r="D1883">
            <v>710.52</v>
          </cell>
          <cell r="E1883">
            <v>716.25</v>
          </cell>
          <cell r="F1883" t="str">
            <v>m2</v>
          </cell>
          <cell r="G1883">
            <v>76.45</v>
          </cell>
          <cell r="H1883">
            <v>77.069999999999993</v>
          </cell>
        </row>
        <row r="1884">
          <cell r="A1884" t="str">
            <v>17-01-b</v>
          </cell>
          <cell r="B1884" t="str">
            <v>Formation, dressing and preparing sub-grade On slope</v>
          </cell>
          <cell r="C1884" t="str">
            <v>100 Sft</v>
          </cell>
          <cell r="D1884">
            <v>992</v>
          </cell>
          <cell r="E1884">
            <v>1000</v>
          </cell>
          <cell r="F1884" t="str">
            <v>m2</v>
          </cell>
          <cell r="G1884">
            <v>106.74</v>
          </cell>
          <cell r="H1884">
            <v>107.6</v>
          </cell>
        </row>
        <row r="1885">
          <cell r="A1885" t="str">
            <v>17-02</v>
          </cell>
          <cell r="B1885" t="str">
            <v>Stabilized layer of cement, sand mortar 1:30 2" thick on slope</v>
          </cell>
          <cell r="C1885" t="str">
            <v>100 Sft</v>
          </cell>
          <cell r="D1885">
            <v>1798</v>
          </cell>
          <cell r="E1885">
            <v>2594.52</v>
          </cell>
          <cell r="F1885" t="str">
            <v>m2</v>
          </cell>
          <cell r="G1885">
            <v>193.46</v>
          </cell>
          <cell r="H1885">
            <v>279.17</v>
          </cell>
        </row>
        <row r="1886">
          <cell r="A1886" t="str">
            <v>17-03-a</v>
          </cell>
          <cell r="B1886" t="str">
            <v>1/2" thick plaster of cement, sand motar 1:10 in bed</v>
          </cell>
          <cell r="C1886" t="str">
            <v>100 Sft</v>
          </cell>
          <cell r="D1886">
            <v>1298.28</v>
          </cell>
          <cell r="E1886">
            <v>1624.73</v>
          </cell>
          <cell r="F1886" t="str">
            <v>m2</v>
          </cell>
          <cell r="G1886">
            <v>139.69</v>
          </cell>
          <cell r="H1886">
            <v>174.82</v>
          </cell>
        </row>
        <row r="1887">
          <cell r="A1887" t="str">
            <v>17-03-b</v>
          </cell>
          <cell r="B1887" t="str">
            <v>1/2" thick plaster of cement, sand motar 1:10 On slope</v>
          </cell>
          <cell r="C1887" t="str">
            <v>100 Sft</v>
          </cell>
          <cell r="D1887">
            <v>1643</v>
          </cell>
          <cell r="E1887">
            <v>1972.23</v>
          </cell>
          <cell r="F1887" t="str">
            <v>m2</v>
          </cell>
          <cell r="G1887">
            <v>176.79</v>
          </cell>
          <cell r="H1887">
            <v>212.21</v>
          </cell>
        </row>
        <row r="1888">
          <cell r="A1888" t="str">
            <v>17-04-a</v>
          </cell>
          <cell r="B1888" t="str">
            <v>1«" thick plaster of cement, sand mortar 1:6 in bed</v>
          </cell>
          <cell r="C1888" t="str">
            <v>100 Sft</v>
          </cell>
          <cell r="D1888">
            <v>1643</v>
          </cell>
          <cell r="E1888">
            <v>2956.65</v>
          </cell>
          <cell r="F1888" t="str">
            <v>m2</v>
          </cell>
          <cell r="G1888">
            <v>176.79</v>
          </cell>
          <cell r="H1888">
            <v>318.14</v>
          </cell>
        </row>
        <row r="1889">
          <cell r="A1889" t="str">
            <v>17-04-b</v>
          </cell>
          <cell r="B1889" t="str">
            <v>1«" thick plaster of cement, sand mortar 1:6 On slope</v>
          </cell>
          <cell r="C1889" t="str">
            <v>100 Sft</v>
          </cell>
          <cell r="D1889">
            <v>2077</v>
          </cell>
          <cell r="E1889">
            <v>3394.15</v>
          </cell>
          <cell r="F1889" t="str">
            <v>m2</v>
          </cell>
          <cell r="G1889">
            <v>223.49</v>
          </cell>
          <cell r="H1889">
            <v>365.21</v>
          </cell>
        </row>
        <row r="1890">
          <cell r="A1890" t="str">
            <v>17-05-a</v>
          </cell>
          <cell r="B1890" t="str">
            <v>3/8" thick plaster of cement, sand mortar 1:3 in bed</v>
          </cell>
          <cell r="C1890" t="str">
            <v>100 Sft</v>
          </cell>
          <cell r="D1890">
            <v>1298.28</v>
          </cell>
          <cell r="E1890">
            <v>1800.29</v>
          </cell>
          <cell r="F1890" t="str">
            <v>m2</v>
          </cell>
          <cell r="G1890">
            <v>139.69</v>
          </cell>
          <cell r="H1890">
            <v>193.71</v>
          </cell>
        </row>
        <row r="1891">
          <cell r="A1891" t="str">
            <v>17-05-b</v>
          </cell>
          <cell r="B1891" t="str">
            <v>3/8" thick plaster of cement, sand mortar 1:3 On slope</v>
          </cell>
          <cell r="C1891" t="str">
            <v>100 Sft</v>
          </cell>
          <cell r="D1891">
            <v>1643</v>
          </cell>
          <cell r="E1891">
            <v>2147.79</v>
          </cell>
          <cell r="F1891" t="str">
            <v>m2</v>
          </cell>
          <cell r="G1891">
            <v>176.79</v>
          </cell>
          <cell r="H1891">
            <v>231.1</v>
          </cell>
        </row>
        <row r="1892">
          <cell r="A1892" t="str">
            <v>17-06-a</v>
          </cell>
          <cell r="B1892" t="str">
            <v>Lining with Brick tiles 12"x6"x2", in c/s mortar 1:6 over a layer of 1/8" thick c/s mortar 1:6 (in bed)</v>
          </cell>
          <cell r="C1892" t="str">
            <v>100 Cft</v>
          </cell>
          <cell r="D1892">
            <v>6355</v>
          </cell>
          <cell r="E1892">
            <v>29648.47</v>
          </cell>
          <cell r="F1892" t="str">
            <v>m3</v>
          </cell>
          <cell r="G1892">
            <v>2244.25</v>
          </cell>
          <cell r="H1892">
            <v>10470.27</v>
          </cell>
        </row>
        <row r="1893">
          <cell r="A1893" t="str">
            <v>17-06-b</v>
          </cell>
          <cell r="B1893" t="str">
            <v>Lining with Brick tiles 12"x6"x2", in c/s mortar 1:6 over a layer of 1/8" thick c/s mortar 1:6 (On slope)</v>
          </cell>
          <cell r="C1893" t="str">
            <v>100 Cft</v>
          </cell>
          <cell r="D1893">
            <v>7254</v>
          </cell>
          <cell r="E1893">
            <v>30554.720000000001</v>
          </cell>
          <cell r="F1893" t="str">
            <v>m3</v>
          </cell>
          <cell r="G1893">
            <v>2561.73</v>
          </cell>
          <cell r="H1893">
            <v>10790.31</v>
          </cell>
        </row>
        <row r="1894">
          <cell r="A1894" t="str">
            <v>17-07-a</v>
          </cell>
          <cell r="B1894" t="str">
            <v>Lining with Brick tiles 12"x6"x2", in c/s mortar 1:3 over a layer of 1/8" thick c/s mortar 1:3 (in bed)</v>
          </cell>
          <cell r="C1894" t="str">
            <v>100 Cft</v>
          </cell>
          <cell r="D1894">
            <v>6355</v>
          </cell>
          <cell r="E1894">
            <v>31092.95</v>
          </cell>
          <cell r="F1894" t="str">
            <v>m3</v>
          </cell>
          <cell r="G1894">
            <v>2244.25</v>
          </cell>
          <cell r="H1894">
            <v>10980.38</v>
          </cell>
        </row>
        <row r="1895">
          <cell r="A1895" t="str">
            <v>17-07-b</v>
          </cell>
          <cell r="B1895" t="str">
            <v>Lining with Brick tiles 12"x6"x2", in c/s mortar 1:3 over a layer of 1/8" thick c/s mortar 1:3 (On slope)</v>
          </cell>
          <cell r="C1895" t="str">
            <v>100 Cft</v>
          </cell>
          <cell r="D1895">
            <v>7254</v>
          </cell>
          <cell r="E1895">
            <v>31999.200000000001</v>
          </cell>
          <cell r="F1895" t="str">
            <v>m3</v>
          </cell>
          <cell r="G1895">
            <v>2561.73</v>
          </cell>
          <cell r="H1895">
            <v>11300.42</v>
          </cell>
        </row>
        <row r="1896">
          <cell r="A1896" t="str">
            <v>17-08-a</v>
          </cell>
          <cell r="B1896" t="str">
            <v>Lining with bricks 9"x4.5"x3" (First Class) in c/s mort. 1:6 ove a layer of 1/8" thick c/s mortar 1:6 (in bed)</v>
          </cell>
          <cell r="C1896" t="str">
            <v>100 Cft</v>
          </cell>
          <cell r="D1896">
            <v>6355</v>
          </cell>
          <cell r="E1896">
            <v>23151.97</v>
          </cell>
          <cell r="F1896" t="str">
            <v>m3</v>
          </cell>
          <cell r="G1896">
            <v>2244.25</v>
          </cell>
          <cell r="H1896">
            <v>8176.05</v>
          </cell>
        </row>
        <row r="1897">
          <cell r="A1897" t="str">
            <v>17-08-b</v>
          </cell>
          <cell r="B1897" t="str">
            <v>Lining with bricks 9"x4.5"x3" (First Class), in c/s mort. 1:6 over a layer of 1/8" thick c/s mortar 1:6 (On slope)</v>
          </cell>
          <cell r="C1897" t="str">
            <v>100 Cft</v>
          </cell>
          <cell r="D1897">
            <v>7254</v>
          </cell>
          <cell r="E1897">
            <v>24058.22</v>
          </cell>
          <cell r="F1897" t="str">
            <v>m3</v>
          </cell>
          <cell r="G1897">
            <v>2561.73</v>
          </cell>
          <cell r="H1897">
            <v>8496.09</v>
          </cell>
        </row>
        <row r="1898">
          <cell r="A1898" t="str">
            <v>17-09-a</v>
          </cell>
          <cell r="B1898" t="str">
            <v>Lining with bricks 9"x4.5"x3" (First Class), in c/s mort. 1:3 over a layer of 1/8" thick c/s mortar 1:3 (in bed)</v>
          </cell>
          <cell r="C1898" t="str">
            <v>100 Cft</v>
          </cell>
          <cell r="D1898">
            <v>6355</v>
          </cell>
          <cell r="E1898">
            <v>24596.45</v>
          </cell>
          <cell r="F1898" t="str">
            <v>m3</v>
          </cell>
          <cell r="G1898">
            <v>2244.25</v>
          </cell>
          <cell r="H1898">
            <v>8686.16</v>
          </cell>
        </row>
        <row r="1899">
          <cell r="A1899" t="str">
            <v>17-09-b</v>
          </cell>
          <cell r="B1899" t="str">
            <v>Lining with bricks 9"x4.5"x3" (First Class), in c/s mort. 1:3 over a layer of 1/8" thick c/s mortar 1:3 (On slope)</v>
          </cell>
          <cell r="C1899" t="str">
            <v>100 Cft</v>
          </cell>
          <cell r="D1899">
            <v>7254</v>
          </cell>
          <cell r="E1899">
            <v>25502.7</v>
          </cell>
          <cell r="F1899" t="str">
            <v>m3</v>
          </cell>
          <cell r="G1899">
            <v>2561.73</v>
          </cell>
          <cell r="H1899">
            <v>9006.2000000000007</v>
          </cell>
        </row>
        <row r="1900">
          <cell r="A1900" t="str">
            <v>17-10-a-01</v>
          </cell>
          <cell r="B1900" t="str">
            <v>4" thick PCC lining, using washed screened &amp; graded stone aggregate : in bed : Ratio 1:2:4</v>
          </cell>
          <cell r="C1900" t="str">
            <v>100 Cft</v>
          </cell>
          <cell r="D1900">
            <v>5146</v>
          </cell>
          <cell r="E1900">
            <v>19907.78</v>
          </cell>
          <cell r="F1900" t="str">
            <v>m3</v>
          </cell>
          <cell r="G1900">
            <v>1817.29</v>
          </cell>
          <cell r="H1900">
            <v>7030.37</v>
          </cell>
        </row>
        <row r="1901">
          <cell r="A1901" t="str">
            <v>17-10-a-02</v>
          </cell>
          <cell r="B1901" t="str">
            <v>4" thick PCC lining, using washed screened &amp; graded stone aggregate : in bed : Ratio 1:3:6</v>
          </cell>
          <cell r="C1901" t="str">
            <v>100 Cft</v>
          </cell>
          <cell r="D1901">
            <v>5146</v>
          </cell>
          <cell r="E1901">
            <v>17336.259999999998</v>
          </cell>
          <cell r="F1901" t="str">
            <v>m3</v>
          </cell>
          <cell r="G1901">
            <v>1817.29</v>
          </cell>
          <cell r="H1901">
            <v>6122.25</v>
          </cell>
        </row>
        <row r="1902">
          <cell r="A1902" t="str">
            <v>17-10-a-03</v>
          </cell>
          <cell r="B1902" t="str">
            <v>4" thick PCC lining, using washed screened &amp; graded stone aggregate : in bed : Ratio 1:4:8</v>
          </cell>
          <cell r="C1902" t="str">
            <v>100 Cft</v>
          </cell>
          <cell r="D1902">
            <v>5146</v>
          </cell>
          <cell r="E1902">
            <v>15135.38</v>
          </cell>
          <cell r="F1902" t="str">
            <v>m3</v>
          </cell>
          <cell r="G1902">
            <v>1817.29</v>
          </cell>
          <cell r="H1902">
            <v>5345.01</v>
          </cell>
        </row>
        <row r="1903">
          <cell r="A1903" t="str">
            <v>17-10-b-01</v>
          </cell>
          <cell r="B1903" t="str">
            <v>4" thick PCC lining, using washed screened &amp; graded stone aggregate : On slope : Ratio 1:2:4</v>
          </cell>
          <cell r="C1903" t="str">
            <v>100 Cft</v>
          </cell>
          <cell r="D1903">
            <v>6045</v>
          </cell>
          <cell r="E1903">
            <v>20814.03</v>
          </cell>
          <cell r="F1903" t="str">
            <v>m3</v>
          </cell>
          <cell r="G1903">
            <v>2134.77</v>
          </cell>
          <cell r="H1903">
            <v>7350.41</v>
          </cell>
        </row>
        <row r="1904">
          <cell r="A1904" t="str">
            <v>17-10-b-02</v>
          </cell>
          <cell r="B1904" t="str">
            <v>4" thick PCC lining, using washed screened &amp; graded stone aggregate : On slope : Ratio 1:3:6</v>
          </cell>
          <cell r="C1904" t="str">
            <v>100 Cft</v>
          </cell>
          <cell r="D1904">
            <v>6045</v>
          </cell>
          <cell r="E1904">
            <v>18242.509999999998</v>
          </cell>
          <cell r="F1904" t="str">
            <v>m3</v>
          </cell>
          <cell r="G1904">
            <v>2134.77</v>
          </cell>
          <cell r="H1904">
            <v>6442.29</v>
          </cell>
        </row>
        <row r="1905">
          <cell r="A1905" t="str">
            <v>17-10-b-03</v>
          </cell>
          <cell r="B1905" t="str">
            <v>4" thick PCC lining, using washed screened &amp; graded stone aggregate : On slope : Ratio 1:4:8</v>
          </cell>
          <cell r="C1905" t="str">
            <v>100 Cft</v>
          </cell>
          <cell r="D1905">
            <v>6045</v>
          </cell>
          <cell r="E1905">
            <v>16041.63</v>
          </cell>
          <cell r="F1905" t="str">
            <v>m3</v>
          </cell>
          <cell r="G1905">
            <v>2134.77</v>
          </cell>
          <cell r="H1905">
            <v>5665.05</v>
          </cell>
        </row>
        <row r="1906">
          <cell r="A1906" t="str">
            <v>17-11-a</v>
          </cell>
          <cell r="B1906" t="str">
            <v>Providing and Laying PCC SEGMENTS in PRECAST Lining (PARABOLA TYPE) TYPE A</v>
          </cell>
          <cell r="C1906" t="str">
            <v>Rft</v>
          </cell>
          <cell r="D1906">
            <v>257.3</v>
          </cell>
          <cell r="E1906">
            <v>766.61</v>
          </cell>
          <cell r="F1906" t="str">
            <v>m</v>
          </cell>
          <cell r="G1906">
            <v>844.16</v>
          </cell>
          <cell r="H1906">
            <v>2515.14</v>
          </cell>
        </row>
        <row r="1907">
          <cell r="A1907" t="str">
            <v>17-11-b</v>
          </cell>
          <cell r="B1907" t="str">
            <v>PROVIDinG AND LAYin PCC SEGMENTS in PRECAST Lining (PARABOLA TYPE) TYPE B</v>
          </cell>
          <cell r="C1907" t="str">
            <v>Rft</v>
          </cell>
          <cell r="D1907">
            <v>171.53</v>
          </cell>
          <cell r="E1907">
            <v>391.11</v>
          </cell>
          <cell r="F1907" t="str">
            <v>m</v>
          </cell>
          <cell r="G1907">
            <v>562.77</v>
          </cell>
          <cell r="H1907">
            <v>1283.17</v>
          </cell>
        </row>
        <row r="1908">
          <cell r="A1908" t="str">
            <v>17-11-c</v>
          </cell>
          <cell r="B1908" t="str">
            <v>Providing and Laying PCC segments in Precast lining (Parabola type) Type C</v>
          </cell>
          <cell r="C1908" t="str">
            <v>Rft</v>
          </cell>
          <cell r="D1908">
            <v>138.47</v>
          </cell>
          <cell r="E1908">
            <v>291.27</v>
          </cell>
          <cell r="F1908" t="str">
            <v>m</v>
          </cell>
          <cell r="G1908">
            <v>454.29</v>
          </cell>
          <cell r="H1908">
            <v>955.61</v>
          </cell>
        </row>
        <row r="1909">
          <cell r="A1909" t="str">
            <v>17-11-d</v>
          </cell>
          <cell r="B1909" t="str">
            <v>Providing and Laying PCC segments in Precast lining (Parabola type) Type D</v>
          </cell>
          <cell r="C1909" t="str">
            <v>Rft</v>
          </cell>
          <cell r="D1909">
            <v>138.47</v>
          </cell>
          <cell r="E1909">
            <v>257.44</v>
          </cell>
          <cell r="F1909" t="str">
            <v>m</v>
          </cell>
          <cell r="G1909">
            <v>454.29</v>
          </cell>
          <cell r="H1909">
            <v>844.63</v>
          </cell>
        </row>
        <row r="1910">
          <cell r="A1910" t="str">
            <v>17-11-e</v>
          </cell>
          <cell r="B1910" t="str">
            <v>Providing and Laying PCC segments in Precast lining (Parabola type) Type SPL D</v>
          </cell>
          <cell r="C1910" t="str">
            <v>Rft</v>
          </cell>
          <cell r="D1910">
            <v>126.07</v>
          </cell>
          <cell r="E1910">
            <v>218.79</v>
          </cell>
          <cell r="F1910" t="str">
            <v>m</v>
          </cell>
          <cell r="G1910">
            <v>413.6</v>
          </cell>
          <cell r="H1910">
            <v>717.8</v>
          </cell>
        </row>
        <row r="1911">
          <cell r="A1911" t="str">
            <v>17-11-f</v>
          </cell>
          <cell r="B1911" t="str">
            <v>Providing and Laying PCC segments in Precast lining (Parabola type) Type e</v>
          </cell>
          <cell r="C1911" t="str">
            <v>Rft</v>
          </cell>
          <cell r="D1911">
            <v>126.07</v>
          </cell>
          <cell r="E1911">
            <v>201.34</v>
          </cell>
          <cell r="F1911" t="str">
            <v>m</v>
          </cell>
          <cell r="G1911">
            <v>413.6</v>
          </cell>
          <cell r="H1911">
            <v>660.57</v>
          </cell>
        </row>
        <row r="1912">
          <cell r="A1912" t="str">
            <v>18-01</v>
          </cell>
          <cell r="B1912" t="str">
            <v>Cutting Ransome &amp; Larson piles.</v>
          </cell>
          <cell r="C1912" t="str">
            <v>Each</v>
          </cell>
          <cell r="D1912">
            <v>279</v>
          </cell>
          <cell r="E1912">
            <v>281.25</v>
          </cell>
          <cell r="F1912" t="str">
            <v>Cut</v>
          </cell>
          <cell r="G1912">
            <v>279</v>
          </cell>
          <cell r="H1912">
            <v>281.25</v>
          </cell>
        </row>
        <row r="1913">
          <cell r="A1913" t="str">
            <v>18-02</v>
          </cell>
          <cell r="B1913" t="str">
            <v>Cutting universal piles</v>
          </cell>
          <cell r="C1913" t="str">
            <v>Each</v>
          </cell>
          <cell r="D1913">
            <v>301.32</v>
          </cell>
          <cell r="E1913">
            <v>303.75</v>
          </cell>
          <cell r="F1913" t="str">
            <v>Cut</v>
          </cell>
          <cell r="G1913">
            <v>301.32</v>
          </cell>
          <cell r="H1913">
            <v>303.75</v>
          </cell>
        </row>
        <row r="1914">
          <cell r="A1914" t="str">
            <v>18-03-a</v>
          </cell>
          <cell r="B1914" t="str">
            <v>Driving steel piles to depth of: Upto 15'</v>
          </cell>
          <cell r="C1914" t="str">
            <v>Rft</v>
          </cell>
          <cell r="D1914">
            <v>101.88</v>
          </cell>
          <cell r="E1914">
            <v>102.71</v>
          </cell>
          <cell r="F1914" t="str">
            <v>m</v>
          </cell>
          <cell r="G1914">
            <v>334.27</v>
          </cell>
          <cell r="H1914">
            <v>336.96</v>
          </cell>
        </row>
        <row r="1915">
          <cell r="A1915" t="str">
            <v>18-03-b</v>
          </cell>
          <cell r="B1915" t="str">
            <v>Driving steel piles to depth of: More than 15' to 25'</v>
          </cell>
          <cell r="C1915" t="str">
            <v>Rft</v>
          </cell>
          <cell r="D1915">
            <v>138.18</v>
          </cell>
          <cell r="E1915">
            <v>139.29</v>
          </cell>
          <cell r="F1915" t="str">
            <v>m</v>
          </cell>
          <cell r="G1915">
            <v>453.34</v>
          </cell>
          <cell r="H1915">
            <v>456.99</v>
          </cell>
        </row>
        <row r="1916">
          <cell r="A1916" t="str">
            <v>18-03-c</v>
          </cell>
          <cell r="B1916" t="str">
            <v>Driving steel piles to depth of: More than 25' to 30'</v>
          </cell>
          <cell r="C1916" t="str">
            <v>Rft</v>
          </cell>
          <cell r="D1916">
            <v>144.30000000000001</v>
          </cell>
          <cell r="E1916">
            <v>145.46</v>
          </cell>
          <cell r="F1916" t="str">
            <v>m</v>
          </cell>
          <cell r="G1916">
            <v>473.43</v>
          </cell>
          <cell r="H1916">
            <v>477.25</v>
          </cell>
        </row>
        <row r="1917">
          <cell r="A1917" t="str">
            <v>18-04</v>
          </cell>
          <cell r="B1917" t="str">
            <v>Dolleying piles upto 5'</v>
          </cell>
          <cell r="C1917" t="str">
            <v>Each</v>
          </cell>
          <cell r="D1917">
            <v>272.8</v>
          </cell>
          <cell r="E1917">
            <v>275</v>
          </cell>
          <cell r="F1917" t="str">
            <v>Each</v>
          </cell>
          <cell r="G1917">
            <v>272.8</v>
          </cell>
          <cell r="H1917">
            <v>275</v>
          </cell>
        </row>
        <row r="1918">
          <cell r="A1918" t="str">
            <v>18-05</v>
          </cell>
          <cell r="B1918" t="str">
            <v>Drilling holes in piles by hand</v>
          </cell>
          <cell r="C1918" t="str">
            <v>Each</v>
          </cell>
          <cell r="D1918">
            <v>33.479999999999997</v>
          </cell>
          <cell r="E1918">
            <v>33.75</v>
          </cell>
          <cell r="F1918" t="str">
            <v>Each</v>
          </cell>
          <cell r="G1918">
            <v>33.479999999999997</v>
          </cell>
          <cell r="H1918">
            <v>33.75</v>
          </cell>
        </row>
        <row r="1919">
          <cell r="A1919" t="str">
            <v>18-06</v>
          </cell>
          <cell r="B1919" t="str">
            <v>Raising and lowering machine</v>
          </cell>
          <cell r="C1919" t="str">
            <v>Each</v>
          </cell>
          <cell r="D1919">
            <v>10854.96</v>
          </cell>
          <cell r="E1919">
            <v>10942.5</v>
          </cell>
          <cell r="F1919" t="str">
            <v>Each</v>
          </cell>
          <cell r="G1919">
            <v>10854.96</v>
          </cell>
          <cell r="H1919">
            <v>10942.5</v>
          </cell>
        </row>
        <row r="1920">
          <cell r="A1920" t="str">
            <v>18-07-a</v>
          </cell>
          <cell r="B1920" t="str">
            <v>Turning Machine : 90</v>
          </cell>
          <cell r="C1920" t="str">
            <v>Job</v>
          </cell>
          <cell r="D1920">
            <v>6324</v>
          </cell>
          <cell r="E1920">
            <v>6375</v>
          </cell>
          <cell r="F1920" t="str">
            <v>Job</v>
          </cell>
          <cell r="G1920">
            <v>6324</v>
          </cell>
          <cell r="H1920">
            <v>6375</v>
          </cell>
        </row>
        <row r="1921">
          <cell r="A1921" t="str">
            <v>18-07-b</v>
          </cell>
          <cell r="B1921" t="str">
            <v>Turning Machine : 135</v>
          </cell>
          <cell r="C1921" t="str">
            <v>Job</v>
          </cell>
          <cell r="D1921">
            <v>7936</v>
          </cell>
          <cell r="E1921">
            <v>8000</v>
          </cell>
          <cell r="F1921" t="str">
            <v>Job</v>
          </cell>
          <cell r="G1921">
            <v>7936</v>
          </cell>
          <cell r="H1921">
            <v>8000</v>
          </cell>
        </row>
        <row r="1922">
          <cell r="A1922" t="str">
            <v>18-07-c</v>
          </cell>
          <cell r="B1922" t="str">
            <v>Turning Machine : 180</v>
          </cell>
          <cell r="C1922" t="str">
            <v>Job</v>
          </cell>
          <cell r="D1922">
            <v>10292</v>
          </cell>
          <cell r="E1922">
            <v>10375</v>
          </cell>
          <cell r="F1922" t="str">
            <v>Job</v>
          </cell>
          <cell r="G1922">
            <v>10292</v>
          </cell>
          <cell r="H1922">
            <v>10375</v>
          </cell>
        </row>
        <row r="1923">
          <cell r="A1923" t="str">
            <v>18-08</v>
          </cell>
          <cell r="B1923" t="str">
            <v>Travelling machine (light)</v>
          </cell>
          <cell r="C1923" t="str">
            <v>50 meter</v>
          </cell>
          <cell r="D1923">
            <v>10019.200000000001</v>
          </cell>
          <cell r="E1923">
            <v>10100</v>
          </cell>
          <cell r="F1923" t="str">
            <v>50 m</v>
          </cell>
          <cell r="G1923">
            <v>10019.200000000001</v>
          </cell>
          <cell r="H1923">
            <v>10100</v>
          </cell>
        </row>
        <row r="1924">
          <cell r="A1924" t="str">
            <v>18-09</v>
          </cell>
          <cell r="B1924" t="str">
            <v>Loading and unloading piles</v>
          </cell>
          <cell r="C1924" t="str">
            <v>tonne</v>
          </cell>
          <cell r="D1924">
            <v>229.4</v>
          </cell>
          <cell r="E1924">
            <v>231.25</v>
          </cell>
          <cell r="F1924" t="str">
            <v>tonne</v>
          </cell>
          <cell r="G1924">
            <v>229.4</v>
          </cell>
          <cell r="H1924">
            <v>231.25</v>
          </cell>
        </row>
        <row r="1925">
          <cell r="A1925" t="str">
            <v>18-10</v>
          </cell>
          <cell r="B1925" t="str">
            <v>Carriage of piling machine under different conditions</v>
          </cell>
          <cell r="C1925" t="str">
            <v>50 meter</v>
          </cell>
          <cell r="D1925">
            <v>4929</v>
          </cell>
          <cell r="E1925">
            <v>4968.75</v>
          </cell>
          <cell r="F1925" t="str">
            <v>50 m</v>
          </cell>
          <cell r="G1925">
            <v>4929</v>
          </cell>
          <cell r="H1925">
            <v>4968.75</v>
          </cell>
        </row>
        <row r="1926">
          <cell r="A1926" t="str">
            <v>18-11</v>
          </cell>
          <cell r="B1926" t="str">
            <v>Erecting piling machines</v>
          </cell>
          <cell r="C1926" t="str">
            <v>Each</v>
          </cell>
          <cell r="D1926">
            <v>26139.200000000001</v>
          </cell>
          <cell r="E1926">
            <v>26350</v>
          </cell>
          <cell r="F1926" t="str">
            <v>Each</v>
          </cell>
          <cell r="G1926">
            <v>26139.200000000001</v>
          </cell>
          <cell r="H1926">
            <v>26350</v>
          </cell>
        </row>
        <row r="1927">
          <cell r="A1927" t="str">
            <v>18-12</v>
          </cell>
          <cell r="B1927" t="str">
            <v>Dismantling piling machine</v>
          </cell>
          <cell r="C1927" t="str">
            <v>Each</v>
          </cell>
          <cell r="D1927">
            <v>26139.200000000001</v>
          </cell>
          <cell r="E1927">
            <v>26350</v>
          </cell>
          <cell r="F1927" t="str">
            <v>Each</v>
          </cell>
          <cell r="G1927">
            <v>26139.200000000001</v>
          </cell>
          <cell r="H1927">
            <v>26350</v>
          </cell>
        </row>
        <row r="1928">
          <cell r="A1928" t="str">
            <v>19-01</v>
          </cell>
          <cell r="B1928" t="str">
            <v>Cutting pilchi, frash or sarkanda including carriage within 1.5km.</v>
          </cell>
          <cell r="C1928" t="str">
            <v>100 Cft</v>
          </cell>
          <cell r="D1928">
            <v>1178</v>
          </cell>
          <cell r="E1928">
            <v>1187.5</v>
          </cell>
          <cell r="F1928" t="str">
            <v>m3</v>
          </cell>
          <cell r="G1928">
            <v>416.01</v>
          </cell>
          <cell r="H1928">
            <v>419.36</v>
          </cell>
        </row>
        <row r="1929">
          <cell r="A1929" t="str">
            <v>19-02</v>
          </cell>
          <cell r="B1929" t="str">
            <v>Weaving matresses</v>
          </cell>
          <cell r="C1929" t="str">
            <v>100 Sft</v>
          </cell>
          <cell r="D1929">
            <v>2232</v>
          </cell>
          <cell r="E1929">
            <v>2250</v>
          </cell>
          <cell r="F1929" t="str">
            <v>m2</v>
          </cell>
          <cell r="G1929">
            <v>240.16</v>
          </cell>
          <cell r="H1929">
            <v>242.1</v>
          </cell>
        </row>
        <row r="1930">
          <cell r="A1930" t="str">
            <v>19-03-a</v>
          </cell>
          <cell r="B1930" t="str">
            <v>Supply &amp; fill used synthetic fibre/plastic bags 1 .25cft capacity with sand or earth, sewing &amp; stacking : in dry</v>
          </cell>
          <cell r="C1930" t="str">
            <v>Each</v>
          </cell>
          <cell r="D1930">
            <v>50.22</v>
          </cell>
          <cell r="E1930">
            <v>68.930000000000007</v>
          </cell>
          <cell r="F1930" t="str">
            <v>Each</v>
          </cell>
          <cell r="G1930">
            <v>50.22</v>
          </cell>
          <cell r="H1930">
            <v>68.930000000000007</v>
          </cell>
        </row>
        <row r="1931">
          <cell r="A1931" t="str">
            <v>19-03-b</v>
          </cell>
          <cell r="B1931" t="str">
            <v>Supply &amp; fill used synthetic fibre/plastic bags 1.25cft capacity with sand or earth, sewing &amp; stacking : Under water.</v>
          </cell>
          <cell r="C1931" t="str">
            <v>Each</v>
          </cell>
          <cell r="D1931">
            <v>62.62</v>
          </cell>
          <cell r="E1931">
            <v>81.430000000000007</v>
          </cell>
          <cell r="F1931" t="str">
            <v>Each</v>
          </cell>
          <cell r="G1931">
            <v>62.62</v>
          </cell>
          <cell r="H1931">
            <v>81.430000000000007</v>
          </cell>
        </row>
        <row r="1932">
          <cell r="A1932" t="str">
            <v>19-03-c</v>
          </cell>
          <cell r="B1932" t="str">
            <v>Supply &amp; fill used cotton bags 1.25 cft capacity with sand or earth, sewing &amp; stacking : in dry</v>
          </cell>
          <cell r="C1932" t="str">
            <v>Each</v>
          </cell>
          <cell r="D1932">
            <v>50.22</v>
          </cell>
          <cell r="E1932">
            <v>123.82</v>
          </cell>
          <cell r="F1932" t="str">
            <v>each</v>
          </cell>
          <cell r="G1932">
            <v>50.22</v>
          </cell>
          <cell r="H1932">
            <v>123.82</v>
          </cell>
        </row>
        <row r="1933">
          <cell r="A1933" t="str">
            <v>19-03-d</v>
          </cell>
          <cell r="B1933" t="str">
            <v>Supply &amp; fill used cotton bags 1.25 cft capacity with sand or earth, sewing &amp; stacking : Under Water</v>
          </cell>
          <cell r="C1933" t="str">
            <v>Each</v>
          </cell>
          <cell r="D1933">
            <v>62.62</v>
          </cell>
          <cell r="E1933">
            <v>136.32</v>
          </cell>
          <cell r="F1933" t="str">
            <v>each</v>
          </cell>
          <cell r="G1933">
            <v>62.62</v>
          </cell>
          <cell r="H1933">
            <v>136.32</v>
          </cell>
        </row>
        <row r="1934">
          <cell r="A1934" t="str">
            <v>19-04-a</v>
          </cell>
          <cell r="B1934" t="str">
            <v>Supply &amp; fill new synthetic fibre/plastic bags 4-5cft capacity with sand or earth,sewing, stacking : in dry</v>
          </cell>
          <cell r="C1934" t="str">
            <v>Each</v>
          </cell>
          <cell r="D1934">
            <v>200.88</v>
          </cell>
          <cell r="E1934">
            <v>239.1</v>
          </cell>
          <cell r="F1934" t="str">
            <v>Each</v>
          </cell>
          <cell r="G1934">
            <v>200.88</v>
          </cell>
          <cell r="H1934">
            <v>239.1</v>
          </cell>
        </row>
        <row r="1935">
          <cell r="A1935" t="str">
            <v>19-04-b</v>
          </cell>
          <cell r="B1935" t="str">
            <v>Supply &amp; fill new synthetic fibre/plastic bags 4-5cft capacity with sand or earth,sewing, stacking : Under water</v>
          </cell>
          <cell r="C1935" t="str">
            <v>Each</v>
          </cell>
          <cell r="D1935">
            <v>250.48</v>
          </cell>
          <cell r="E1935">
            <v>289.10000000000002</v>
          </cell>
          <cell r="F1935" t="str">
            <v>Each</v>
          </cell>
          <cell r="G1935">
            <v>250.48</v>
          </cell>
          <cell r="H1935">
            <v>289.10000000000002</v>
          </cell>
        </row>
        <row r="1936">
          <cell r="A1936" t="str">
            <v>19-04-c</v>
          </cell>
          <cell r="B1936" t="str">
            <v>Supply &amp; fill used cotton bags 4-5 cft capacity with sand or earth, sewing &amp; stacking : in dry</v>
          </cell>
          <cell r="C1936" t="str">
            <v>Each</v>
          </cell>
          <cell r="D1936">
            <v>200.88</v>
          </cell>
          <cell r="E1936">
            <v>385.5</v>
          </cell>
          <cell r="F1936" t="str">
            <v>Each</v>
          </cell>
          <cell r="G1936">
            <v>200.88</v>
          </cell>
          <cell r="H1936">
            <v>385.5</v>
          </cell>
        </row>
        <row r="1937">
          <cell r="A1937" t="str">
            <v>19-04-d</v>
          </cell>
          <cell r="B1937" t="str">
            <v>Supply &amp; fill used cotton bags 4-5 cft capacity with sand or earth, sewing &amp; stacking : Under Water</v>
          </cell>
          <cell r="C1937" t="str">
            <v>Each</v>
          </cell>
          <cell r="D1937">
            <v>250.48</v>
          </cell>
          <cell r="E1937">
            <v>435.5</v>
          </cell>
          <cell r="F1937" t="str">
            <v>Each</v>
          </cell>
          <cell r="G1937">
            <v>250.48</v>
          </cell>
          <cell r="H1937">
            <v>435.5</v>
          </cell>
        </row>
        <row r="1938">
          <cell r="A1938" t="str">
            <v>19-05-a</v>
          </cell>
          <cell r="B1938" t="str">
            <v>Carriage of synthetic fibre/plastic bags 1.25 cft capacity filled with sand / earth : 1st 50 m</v>
          </cell>
          <cell r="C1938" t="str">
            <v>100 No.</v>
          </cell>
          <cell r="D1938">
            <v>254.2</v>
          </cell>
          <cell r="E1938">
            <v>256.25</v>
          </cell>
          <cell r="F1938" t="str">
            <v>100 No.</v>
          </cell>
          <cell r="G1938">
            <v>254.2</v>
          </cell>
          <cell r="H1938">
            <v>256.25</v>
          </cell>
        </row>
        <row r="1939">
          <cell r="A1939" t="str">
            <v>19-05-b</v>
          </cell>
          <cell r="B1939" t="str">
            <v>Carriage of synthetic fibre/plastic bags 1.25 cft capacity filled with sand / earth : 2nd &amp; 3rd 50 m</v>
          </cell>
          <cell r="C1939" t="str">
            <v>100No/50m</v>
          </cell>
          <cell r="D1939">
            <v>192.2</v>
          </cell>
          <cell r="E1939">
            <v>193.75</v>
          </cell>
          <cell r="F1939" t="str">
            <v>100No/50</v>
          </cell>
          <cell r="G1939">
            <v>192.2</v>
          </cell>
          <cell r="H1939">
            <v>193.75</v>
          </cell>
        </row>
        <row r="1940">
          <cell r="A1940" t="str">
            <v>19-05-c</v>
          </cell>
          <cell r="B1940" t="str">
            <v>Carriage of synthetic fibre/plastic bags 1.25 cft capacity filled with sand / earth : 4th and subsequent 50 m</v>
          </cell>
          <cell r="C1940" t="str">
            <v>100No/50m</v>
          </cell>
          <cell r="D1940">
            <v>21.08</v>
          </cell>
          <cell r="E1940">
            <v>21.25</v>
          </cell>
          <cell r="F1940" t="str">
            <v>100No/50</v>
          </cell>
          <cell r="G1940">
            <v>21.08</v>
          </cell>
          <cell r="H1940">
            <v>21.25</v>
          </cell>
        </row>
        <row r="1941">
          <cell r="A1941" t="str">
            <v>19-06-a</v>
          </cell>
          <cell r="B1941" t="str">
            <v>Carriage of new synthetic fibre/plastic bags 4-5 cft capacity filled with sand/earth : 1st 50 m</v>
          </cell>
          <cell r="C1941" t="str">
            <v>100 No.</v>
          </cell>
          <cell r="D1941">
            <v>1016.8</v>
          </cell>
          <cell r="E1941">
            <v>1025</v>
          </cell>
          <cell r="F1941" t="str">
            <v>100 No.</v>
          </cell>
          <cell r="G1941">
            <v>1016.8</v>
          </cell>
          <cell r="H1941">
            <v>1025</v>
          </cell>
        </row>
        <row r="1942">
          <cell r="A1942" t="str">
            <v>19-06-b</v>
          </cell>
          <cell r="B1942" t="str">
            <v>Carriage of new synthetic fibre/plastic bags 4-5 cft capacity filled with sand/earth : 2nd &amp; 3rd 50 m</v>
          </cell>
          <cell r="C1942" t="str">
            <v>100No/50m</v>
          </cell>
          <cell r="D1942">
            <v>768.8</v>
          </cell>
          <cell r="E1942">
            <v>775</v>
          </cell>
          <cell r="F1942" t="str">
            <v>100No/50</v>
          </cell>
          <cell r="G1942">
            <v>768.8</v>
          </cell>
          <cell r="H1942">
            <v>775</v>
          </cell>
        </row>
        <row r="1943">
          <cell r="A1943" t="str">
            <v>19-06-c</v>
          </cell>
          <cell r="B1943" t="str">
            <v>Carriage of new synthetic fibre/plastic bags 4-5 cft capacity filled with sand/earth : 4th &amp; subsequent 50 m</v>
          </cell>
          <cell r="C1943" t="str">
            <v>100No/50m</v>
          </cell>
          <cell r="D1943">
            <v>84.32</v>
          </cell>
          <cell r="E1943">
            <v>85</v>
          </cell>
          <cell r="F1943" t="str">
            <v>100No/50</v>
          </cell>
          <cell r="G1943">
            <v>84.32</v>
          </cell>
          <cell r="H1943">
            <v>85</v>
          </cell>
        </row>
        <row r="1944">
          <cell r="A1944" t="str">
            <v>19-07-a</v>
          </cell>
          <cell r="B1944" t="str">
            <v>Rolling matresses to river edge &amp; floating, after unrolling with area : Upto 200 m2</v>
          </cell>
          <cell r="C1944" t="str">
            <v>100 Sft</v>
          </cell>
          <cell r="D1944">
            <v>682</v>
          </cell>
          <cell r="E1944">
            <v>687.5</v>
          </cell>
          <cell r="F1944" t="str">
            <v>m2</v>
          </cell>
          <cell r="G1944">
            <v>73.38</v>
          </cell>
          <cell r="H1944">
            <v>73.97</v>
          </cell>
        </row>
        <row r="1945">
          <cell r="A1945" t="str">
            <v>19-07-b</v>
          </cell>
          <cell r="B1945" t="str">
            <v>Rolling matresses to river edge &amp; floating, after unrolling with area : Over 200 to 250 m2</v>
          </cell>
          <cell r="C1945" t="str">
            <v>100 Sft</v>
          </cell>
          <cell r="D1945">
            <v>1085</v>
          </cell>
          <cell r="E1945">
            <v>1093.75</v>
          </cell>
          <cell r="F1945" t="str">
            <v>m2</v>
          </cell>
          <cell r="G1945">
            <v>116.75</v>
          </cell>
          <cell r="H1945">
            <v>117.69</v>
          </cell>
        </row>
        <row r="1946">
          <cell r="A1946" t="str">
            <v>19-07-c</v>
          </cell>
          <cell r="B1946" t="str">
            <v>Rolling matresses to river edge &amp; floating, after unrolling with area : Over 250 m2</v>
          </cell>
          <cell r="C1946" t="str">
            <v>100 Sft</v>
          </cell>
          <cell r="D1946">
            <v>1295.8</v>
          </cell>
          <cell r="E1946">
            <v>1306.25</v>
          </cell>
          <cell r="F1946" t="str">
            <v>m2</v>
          </cell>
          <cell r="G1946">
            <v>139.43</v>
          </cell>
          <cell r="H1946">
            <v>140.55000000000001</v>
          </cell>
        </row>
        <row r="1947">
          <cell r="A1947" t="str">
            <v>19-08</v>
          </cell>
          <cell r="B1947" t="str">
            <v>Sewing empty cement bags in sheets</v>
          </cell>
          <cell r="C1947" t="str">
            <v>100 No.</v>
          </cell>
          <cell r="D1947">
            <v>899</v>
          </cell>
          <cell r="E1947">
            <v>1322.57</v>
          </cell>
          <cell r="F1947" t="str">
            <v>100 No.</v>
          </cell>
          <cell r="G1947">
            <v>899</v>
          </cell>
          <cell r="H1947">
            <v>1322.57</v>
          </cell>
        </row>
        <row r="1948">
          <cell r="A1948" t="str">
            <v>19-09</v>
          </cell>
          <cell r="B1948" t="str">
            <v>Making compact round pilchi, frash or sarkanda round bundles of specified size for the work.</v>
          </cell>
          <cell r="C1948" t="str">
            <v>100 Cft</v>
          </cell>
          <cell r="D1948">
            <v>1209</v>
          </cell>
          <cell r="E1948">
            <v>1218.75</v>
          </cell>
          <cell r="F1948" t="str">
            <v>m3</v>
          </cell>
          <cell r="G1948">
            <v>426.95</v>
          </cell>
          <cell r="H1948">
            <v>430.4</v>
          </cell>
        </row>
        <row r="1949">
          <cell r="A1949" t="str">
            <v>19-10</v>
          </cell>
          <cell r="B1949" t="str">
            <v>Launching the bundles mentioned in Item 19-09 above &amp; placing in position</v>
          </cell>
          <cell r="C1949" t="str">
            <v>100 Cft</v>
          </cell>
          <cell r="D1949">
            <v>744</v>
          </cell>
          <cell r="E1949">
            <v>750</v>
          </cell>
          <cell r="F1949" t="str">
            <v>m3</v>
          </cell>
          <cell r="G1949">
            <v>262.74</v>
          </cell>
          <cell r="H1949">
            <v>264.86</v>
          </cell>
        </row>
        <row r="1950">
          <cell r="A1950" t="str">
            <v>19-11-a</v>
          </cell>
          <cell r="B1950" t="str">
            <v>Supply within 150m (500 feet) : Boulders 9" and above</v>
          </cell>
          <cell r="C1950" t="str">
            <v>100 Cft</v>
          </cell>
          <cell r="D1950">
            <v>2244.4</v>
          </cell>
          <cell r="E1950">
            <v>2262.5</v>
          </cell>
          <cell r="F1950" t="str">
            <v>m3</v>
          </cell>
          <cell r="G1950">
            <v>792.6</v>
          </cell>
          <cell r="H1950">
            <v>799</v>
          </cell>
        </row>
        <row r="1951">
          <cell r="A1951" t="str">
            <v>19-11-b</v>
          </cell>
          <cell r="B1951" t="str">
            <v>Supply within 150m (500 feet) : Over size shingle 3" to 9"</v>
          </cell>
          <cell r="C1951" t="str">
            <v>100 Cft</v>
          </cell>
          <cell r="D1951">
            <v>1500.4</v>
          </cell>
          <cell r="E1951">
            <v>1512.5</v>
          </cell>
          <cell r="F1951" t="str">
            <v>m3</v>
          </cell>
          <cell r="G1951">
            <v>529.86</v>
          </cell>
          <cell r="H1951">
            <v>534.13</v>
          </cell>
        </row>
        <row r="1952">
          <cell r="A1952" t="str">
            <v>19-11-c</v>
          </cell>
          <cell r="B1952" t="str">
            <v>Supply within 150m (500 feet): Mixed graded shingle</v>
          </cell>
          <cell r="C1952" t="str">
            <v>100 Cft</v>
          </cell>
          <cell r="D1952">
            <v>1773.2</v>
          </cell>
          <cell r="E1952">
            <v>1787.5</v>
          </cell>
          <cell r="F1952" t="str">
            <v>m3</v>
          </cell>
          <cell r="G1952">
            <v>626.20000000000005</v>
          </cell>
          <cell r="H1952">
            <v>631.25</v>
          </cell>
        </row>
        <row r="1953">
          <cell r="A1953" t="str">
            <v>19-12</v>
          </cell>
          <cell r="B1953" t="str">
            <v>Supplying munj or patha trungers (6" mesh to hold 3 cft) stones/boulders</v>
          </cell>
          <cell r="C1953" t="str">
            <v>Each</v>
          </cell>
          <cell r="D1953">
            <v>155</v>
          </cell>
          <cell r="E1953">
            <v>211.46</v>
          </cell>
          <cell r="F1953" t="str">
            <v>Each</v>
          </cell>
          <cell r="G1953">
            <v>155</v>
          </cell>
          <cell r="H1953">
            <v>211.46</v>
          </cell>
        </row>
        <row r="1954">
          <cell r="A1954" t="str">
            <v>19-13-a-01</v>
          </cell>
          <cell r="B1954" t="str">
            <v>Provide &amp; weave GI wire netting for wire crates 6"x9" mesh : 15 SWG wire</v>
          </cell>
          <cell r="C1954" t="str">
            <v>100 Sft</v>
          </cell>
          <cell r="D1954">
            <v>1302</v>
          </cell>
          <cell r="E1954">
            <v>2190.9</v>
          </cell>
          <cell r="F1954" t="str">
            <v>m2</v>
          </cell>
          <cell r="G1954">
            <v>140.1</v>
          </cell>
          <cell r="H1954">
            <v>235.74</v>
          </cell>
        </row>
        <row r="1955">
          <cell r="A1955" t="str">
            <v>19-13-a-02</v>
          </cell>
          <cell r="B1955" t="str">
            <v>Provide &amp; weave GI wire netting for wire crates 6"x9" mesh : 10 SWG wire</v>
          </cell>
          <cell r="C1955" t="str">
            <v>100 Sft</v>
          </cell>
          <cell r="D1955">
            <v>1302</v>
          </cell>
          <cell r="E1955">
            <v>4160.71</v>
          </cell>
          <cell r="F1955" t="str">
            <v>m2</v>
          </cell>
          <cell r="G1955">
            <v>140.1</v>
          </cell>
          <cell r="H1955">
            <v>447.69</v>
          </cell>
        </row>
        <row r="1956">
          <cell r="A1956" t="str">
            <v>19-13-a-03</v>
          </cell>
          <cell r="B1956" t="str">
            <v>Provide &amp; weave GI wire netting for wire crates 6"x9" mesh : 8 SWG wire</v>
          </cell>
          <cell r="C1956" t="str">
            <v>100 Sft</v>
          </cell>
          <cell r="D1956">
            <v>1302</v>
          </cell>
          <cell r="E1956">
            <v>4367.38</v>
          </cell>
          <cell r="F1956" t="str">
            <v>m2</v>
          </cell>
          <cell r="G1956">
            <v>140.1</v>
          </cell>
          <cell r="H1956">
            <v>469.93</v>
          </cell>
        </row>
        <row r="1957">
          <cell r="A1957" t="str">
            <v>19-13-b-01</v>
          </cell>
          <cell r="B1957" t="str">
            <v>Provide &amp; weave GI wire netting for wire crates 6"x6" mesh : 15 SWG wire</v>
          </cell>
          <cell r="C1957" t="str">
            <v>100 Sft</v>
          </cell>
          <cell r="D1957">
            <v>1562.4</v>
          </cell>
          <cell r="E1957">
            <v>2251.37</v>
          </cell>
          <cell r="F1957" t="str">
            <v>m2</v>
          </cell>
          <cell r="G1957">
            <v>168.11</v>
          </cell>
          <cell r="H1957">
            <v>242.25</v>
          </cell>
        </row>
        <row r="1958">
          <cell r="A1958" t="str">
            <v>19-13-b-02</v>
          </cell>
          <cell r="B1958" t="str">
            <v>Provide &amp; weave GI wire netting for wire crates 6"x6" mesh : 10 SWG wire</v>
          </cell>
          <cell r="C1958" t="str">
            <v>100 Sft</v>
          </cell>
          <cell r="D1958">
            <v>1562.4</v>
          </cell>
          <cell r="E1958">
            <v>3644.85</v>
          </cell>
          <cell r="F1958" t="str">
            <v>m2</v>
          </cell>
          <cell r="G1958">
            <v>168.11</v>
          </cell>
          <cell r="H1958">
            <v>392.19</v>
          </cell>
        </row>
        <row r="1959">
          <cell r="A1959" t="str">
            <v>19-13-b-03</v>
          </cell>
          <cell r="B1959" t="str">
            <v>Provide &amp; weave GI wire netting for wire crates 6"x6" mesh : 8 SWG wire</v>
          </cell>
          <cell r="C1959" t="str">
            <v>100 Sft</v>
          </cell>
          <cell r="D1959">
            <v>1562.4</v>
          </cell>
          <cell r="E1959">
            <v>5560.98</v>
          </cell>
          <cell r="F1959" t="str">
            <v>m2</v>
          </cell>
          <cell r="G1959">
            <v>168.11</v>
          </cell>
          <cell r="H1959">
            <v>598.36</v>
          </cell>
        </row>
        <row r="1960">
          <cell r="A1960" t="str">
            <v>19-13-c-01</v>
          </cell>
          <cell r="B1960" t="str">
            <v>Provide &amp; weave GI wire netting for wire crates 4"x6" mesh : 15 SWG wire</v>
          </cell>
          <cell r="C1960" t="e">
            <v>#N/A</v>
          </cell>
          <cell r="D1960" t="e">
            <v>#N/A</v>
          </cell>
          <cell r="E1960" t="e">
            <v>#N/A</v>
          </cell>
          <cell r="F1960" t="str">
            <v>m2</v>
          </cell>
          <cell r="G1960" t="e">
            <v>#N/A</v>
          </cell>
          <cell r="H1960">
            <v>297.7</v>
          </cell>
        </row>
        <row r="1961">
          <cell r="A1961" t="str">
            <v>19-13-c-02</v>
          </cell>
          <cell r="B1961" t="str">
            <v>Provide &amp; weave GI wire netting for wire crates 4"x6" mesh : 10 SWG wire</v>
          </cell>
          <cell r="C1961" t="str">
            <v>100 Sft</v>
          </cell>
          <cell r="D1961">
            <v>1736</v>
          </cell>
          <cell r="E1961">
            <v>4854.78</v>
          </cell>
          <cell r="F1961" t="str">
            <v>m2</v>
          </cell>
          <cell r="G1961">
            <v>186.79</v>
          </cell>
          <cell r="H1961">
            <v>522.37</v>
          </cell>
        </row>
        <row r="1962">
          <cell r="A1962" t="str">
            <v>19-13-c-03</v>
          </cell>
          <cell r="B1962" t="str">
            <v>Provide &amp; weave GI wire netting for wire crates 4"x6" mesh : 8 SWG wire</v>
          </cell>
          <cell r="C1962" t="str">
            <v>100 Sft</v>
          </cell>
          <cell r="D1962">
            <v>1736</v>
          </cell>
          <cell r="E1962">
            <v>6331.34</v>
          </cell>
          <cell r="F1962" t="str">
            <v>m2</v>
          </cell>
          <cell r="G1962">
            <v>186.79</v>
          </cell>
          <cell r="H1962">
            <v>681.25</v>
          </cell>
        </row>
        <row r="1963">
          <cell r="A1963" t="str">
            <v>19-14</v>
          </cell>
          <cell r="B1963" t="str">
            <v>Providing and Laying shingle on top of bund, including handling of materials within 100 m.</v>
          </cell>
          <cell r="C1963" t="str">
            <v>100 Cft</v>
          </cell>
          <cell r="D1963">
            <v>620</v>
          </cell>
          <cell r="E1963">
            <v>2699</v>
          </cell>
          <cell r="F1963" t="str">
            <v>m3</v>
          </cell>
          <cell r="G1963">
            <v>218.95</v>
          </cell>
          <cell r="H1963">
            <v>953.14</v>
          </cell>
        </row>
        <row r="1964">
          <cell r="A1964" t="str">
            <v>19-15-a</v>
          </cell>
          <cell r="B1964" t="str">
            <v>Supply &amp; dump at site, without boat, including handling within 100m : Stone or boulder</v>
          </cell>
          <cell r="C1964" t="str">
            <v>100 Cft</v>
          </cell>
          <cell r="D1964">
            <v>1240</v>
          </cell>
          <cell r="E1964">
            <v>3690</v>
          </cell>
          <cell r="F1964" t="str">
            <v>m3</v>
          </cell>
          <cell r="G1964">
            <v>437.9</v>
          </cell>
          <cell r="H1964">
            <v>1303.1099999999999</v>
          </cell>
        </row>
        <row r="1965">
          <cell r="A1965" t="str">
            <v>19-15-a-01</v>
          </cell>
          <cell r="B1965" t="str">
            <v>Supply &amp; dump at site, without boat, including handling within 100m : boulders</v>
          </cell>
          <cell r="C1965" t="str">
            <v>100 Cft</v>
          </cell>
          <cell r="D1965">
            <v>1240</v>
          </cell>
          <cell r="E1965">
            <v>3568</v>
          </cell>
          <cell r="F1965" t="str">
            <v>m3</v>
          </cell>
          <cell r="G1965">
            <v>437.9</v>
          </cell>
          <cell r="H1965">
            <v>1260.03</v>
          </cell>
        </row>
        <row r="1966">
          <cell r="A1966" t="str">
            <v>19-15-b</v>
          </cell>
          <cell r="B1966" t="str">
            <v>Supply &amp; dump at site, without boat, including handling within 100m : Shingle or spawls</v>
          </cell>
          <cell r="C1966" t="str">
            <v>100 Cft</v>
          </cell>
          <cell r="D1966">
            <v>1240</v>
          </cell>
          <cell r="E1966">
            <v>3324</v>
          </cell>
          <cell r="F1966" t="str">
            <v>m3</v>
          </cell>
          <cell r="G1966">
            <v>437.9</v>
          </cell>
          <cell r="H1966">
            <v>1173.8599999999999</v>
          </cell>
        </row>
        <row r="1967">
          <cell r="A1967" t="str">
            <v>19-15-c</v>
          </cell>
          <cell r="B1967" t="str">
            <v>Supply &amp; dump at site, without boat, including handling within 100m : Brick bats</v>
          </cell>
          <cell r="C1967" t="str">
            <v>100 Cft</v>
          </cell>
          <cell r="D1967">
            <v>930</v>
          </cell>
          <cell r="E1967">
            <v>4801.24</v>
          </cell>
          <cell r="F1967" t="str">
            <v>m3</v>
          </cell>
          <cell r="G1967">
            <v>328.43</v>
          </cell>
          <cell r="H1967">
            <v>1695.54</v>
          </cell>
        </row>
        <row r="1968">
          <cell r="A1968" t="str">
            <v>19-16-a</v>
          </cell>
          <cell r="B1968" t="str">
            <v>Supplying and dumping by boat, including loading within 1 00m lead : Stone or boulder</v>
          </cell>
          <cell r="C1968" t="str">
            <v>100 Cft</v>
          </cell>
          <cell r="D1968">
            <v>6820</v>
          </cell>
          <cell r="E1968">
            <v>9193</v>
          </cell>
          <cell r="F1968" t="str">
            <v>m3</v>
          </cell>
          <cell r="G1968">
            <v>2408.46</v>
          </cell>
          <cell r="H1968">
            <v>3246.48</v>
          </cell>
        </row>
        <row r="1969">
          <cell r="A1969" t="str">
            <v>19-16-b</v>
          </cell>
          <cell r="B1969" t="str">
            <v>Supplying and dumping by boat, including loading within 100m lead : Shingle or spawls</v>
          </cell>
          <cell r="C1969" t="str">
            <v>100 Cft</v>
          </cell>
          <cell r="D1969">
            <v>6820</v>
          </cell>
          <cell r="E1969">
            <v>8949</v>
          </cell>
          <cell r="F1969" t="str">
            <v>m3</v>
          </cell>
          <cell r="G1969">
            <v>2408.46</v>
          </cell>
          <cell r="H1969">
            <v>3160.31</v>
          </cell>
        </row>
        <row r="1970">
          <cell r="A1970" t="str">
            <v>19-16-c</v>
          </cell>
          <cell r="B1970" t="str">
            <v>Supplying and dumping by boat, including loading within 100m lead : Brick bats</v>
          </cell>
          <cell r="C1970" t="str">
            <v>-</v>
          </cell>
          <cell r="D1970" t="e">
            <v>#VALUE!</v>
          </cell>
          <cell r="E1970" t="e">
            <v>#VALUE!</v>
          </cell>
          <cell r="F1970" t="str">
            <v>-</v>
          </cell>
          <cell r="G1970" t="e">
            <v>#VALUE!</v>
          </cell>
          <cell r="H1970" t="e">
            <v>#VALUE!</v>
          </cell>
        </row>
        <row r="1971">
          <cell r="A1971" t="str">
            <v>19-17-a</v>
          </cell>
          <cell r="B1971" t="str">
            <v>Provide &amp; fill brick bats in crates, excluding cost of crates : without hand packing.</v>
          </cell>
          <cell r="C1971" t="str">
            <v>-</v>
          </cell>
          <cell r="D1971" t="e">
            <v>#VALUE!</v>
          </cell>
          <cell r="E1971" t="e">
            <v>#VALUE!</v>
          </cell>
          <cell r="F1971" t="str">
            <v>-</v>
          </cell>
          <cell r="G1971" t="e">
            <v>#VALUE!</v>
          </cell>
          <cell r="H1971" t="e">
            <v>#VALUE!</v>
          </cell>
        </row>
        <row r="1972">
          <cell r="A1972" t="str">
            <v>19-17-b</v>
          </cell>
          <cell r="B1972" t="str">
            <v>Provide &amp; fill brick bats in crates, excluding cost of crates : with hand packing.</v>
          </cell>
          <cell r="C1972" t="str">
            <v>-</v>
          </cell>
          <cell r="D1972" t="e">
            <v>#VALUE!</v>
          </cell>
          <cell r="E1972" t="e">
            <v>#VALUE!</v>
          </cell>
          <cell r="F1972" t="str">
            <v>-</v>
          </cell>
          <cell r="G1972" t="e">
            <v>#VALUE!</v>
          </cell>
          <cell r="H1972" t="e">
            <v>#VALUE!</v>
          </cell>
        </row>
        <row r="1973">
          <cell r="A1973" t="str">
            <v>19-18-a</v>
          </cell>
          <cell r="B1973" t="str">
            <v>Supply &amp; fill bricks in wire crates including sewing crates, excl cost of crates : Stone or boulder</v>
          </cell>
          <cell r="C1973" t="str">
            <v>100 Cft</v>
          </cell>
          <cell r="D1973">
            <v>1339.2</v>
          </cell>
          <cell r="E1973">
            <v>3668</v>
          </cell>
          <cell r="F1973" t="str">
            <v>m3</v>
          </cell>
          <cell r="G1973">
            <v>472.93</v>
          </cell>
          <cell r="H1973">
            <v>1295.3399999999999</v>
          </cell>
        </row>
        <row r="1974">
          <cell r="A1974" t="str">
            <v>19-18-b</v>
          </cell>
          <cell r="B1974" t="str">
            <v>Supply &amp; fill bricks in wire crates including sewing crates, excl cost of crates : Shingle or spawls</v>
          </cell>
          <cell r="C1974" t="str">
            <v>-</v>
          </cell>
          <cell r="D1974" t="e">
            <v>#VALUE!</v>
          </cell>
          <cell r="E1974" t="e">
            <v>#VALUE!</v>
          </cell>
          <cell r="F1974" t="str">
            <v>-</v>
          </cell>
          <cell r="G1974" t="e">
            <v>#VALUE!</v>
          </cell>
          <cell r="H1974" t="e">
            <v>#VALUE!</v>
          </cell>
        </row>
        <row r="1975">
          <cell r="A1975" t="str">
            <v>19-19</v>
          </cell>
          <cell r="B1975" t="str">
            <v>Extra for anchoring boat for dumping by boats or tipping crates</v>
          </cell>
          <cell r="C1975" t="str">
            <v>100 Cft</v>
          </cell>
          <cell r="D1975">
            <v>124</v>
          </cell>
          <cell r="E1975">
            <v>125</v>
          </cell>
          <cell r="F1975" t="str">
            <v>m3</v>
          </cell>
          <cell r="G1975">
            <v>43.79</v>
          </cell>
          <cell r="H1975">
            <v>44.14</v>
          </cell>
        </row>
        <row r="1976">
          <cell r="A1976" t="str">
            <v>19-20</v>
          </cell>
          <cell r="B1976" t="str">
            <v>Extra for tipping crates (in addition to achoring boats)</v>
          </cell>
          <cell r="C1976" t="str">
            <v>100 Cft</v>
          </cell>
          <cell r="D1976">
            <v>1240</v>
          </cell>
          <cell r="E1976">
            <v>1250</v>
          </cell>
          <cell r="F1976" t="str">
            <v>m3</v>
          </cell>
          <cell r="G1976">
            <v>437.9</v>
          </cell>
          <cell r="H1976">
            <v>441.43</v>
          </cell>
        </row>
        <row r="1977">
          <cell r="A1977" t="str">
            <v>19-21</v>
          </cell>
          <cell r="B1977" t="str">
            <v>Pilchi revetment, including carriage upto 1.5 km</v>
          </cell>
          <cell r="C1977" t="str">
            <v>100 Sft</v>
          </cell>
          <cell r="D1977">
            <v>620</v>
          </cell>
          <cell r="E1977">
            <v>2662.4</v>
          </cell>
          <cell r="F1977" t="str">
            <v>m2</v>
          </cell>
          <cell r="G1977">
            <v>66.709999999999994</v>
          </cell>
          <cell r="H1977">
            <v>286.47000000000003</v>
          </cell>
        </row>
        <row r="1978">
          <cell r="A1978" t="str">
            <v>19-22</v>
          </cell>
          <cell r="B1978" t="str">
            <v>Surface protection with pilchi matresses including carriage upto 1.5 km.</v>
          </cell>
          <cell r="C1978" t="str">
            <v>100 Sft</v>
          </cell>
          <cell r="D1978">
            <v>0</v>
          </cell>
          <cell r="E1978">
            <v>195.2</v>
          </cell>
          <cell r="F1978" t="str">
            <v>m2</v>
          </cell>
          <cell r="G1978">
            <v>0</v>
          </cell>
          <cell r="H1978">
            <v>21</v>
          </cell>
        </row>
        <row r="1979">
          <cell r="A1979" t="str">
            <v>19-23</v>
          </cell>
          <cell r="B1979" t="str">
            <v>Pilchi, sarkanda or frash pitching on slopes, incl supply within 1.5 km, pegging &amp; tying with wire</v>
          </cell>
          <cell r="C1979" t="str">
            <v>100 Sft</v>
          </cell>
          <cell r="D1979">
            <v>1240</v>
          </cell>
          <cell r="E1979">
            <v>4090.16</v>
          </cell>
          <cell r="F1979" t="str">
            <v>m2</v>
          </cell>
          <cell r="G1979">
            <v>133.41999999999999</v>
          </cell>
          <cell r="H1979">
            <v>440.1</v>
          </cell>
        </row>
        <row r="1980">
          <cell r="A1980" t="str">
            <v>19-24-a</v>
          </cell>
          <cell r="B1980" t="str">
            <v>P&amp;E groynes, vertical wooden stakes 7"-12" dia Upto 1.5 m high, single row of stakes at 0.3m</v>
          </cell>
          <cell r="C1980" t="str">
            <v>100 Sft</v>
          </cell>
          <cell r="D1980">
            <v>1364</v>
          </cell>
          <cell r="E1980">
            <v>6360.53</v>
          </cell>
          <cell r="F1980" t="str">
            <v>m2</v>
          </cell>
          <cell r="G1980">
            <v>146.77000000000001</v>
          </cell>
          <cell r="H1980">
            <v>684.39</v>
          </cell>
        </row>
        <row r="1981">
          <cell r="A1981" t="str">
            <v>19-24-b</v>
          </cell>
          <cell r="B1981" t="str">
            <v>P&amp;E groynes, vertical wooden stakes 7"-12" dia Upto 3 m high, double row of stakes at 0.6m</v>
          </cell>
          <cell r="C1981" t="str">
            <v>100 Sft</v>
          </cell>
          <cell r="D1981">
            <v>2418</v>
          </cell>
          <cell r="E1981">
            <v>8106.23</v>
          </cell>
          <cell r="F1981" t="str">
            <v>m2</v>
          </cell>
          <cell r="G1981">
            <v>260.18</v>
          </cell>
          <cell r="H1981">
            <v>872.23</v>
          </cell>
        </row>
        <row r="1982">
          <cell r="A1982" t="str">
            <v>19-25</v>
          </cell>
          <cell r="B1982" t="str">
            <v>Providing and Laying stone pithcing/filling, dry hand packed in pitching &amp; aprons</v>
          </cell>
          <cell r="C1982" t="str">
            <v>100 Cft</v>
          </cell>
          <cell r="D1982">
            <v>1736</v>
          </cell>
          <cell r="E1982">
            <v>5654</v>
          </cell>
          <cell r="F1982" t="str">
            <v>m3</v>
          </cell>
          <cell r="G1982">
            <v>613.05999999999995</v>
          </cell>
          <cell r="H1982">
            <v>1996.69</v>
          </cell>
        </row>
        <row r="1983">
          <cell r="A1983" t="str">
            <v>19-26</v>
          </cell>
          <cell r="B1983" t="str">
            <v>Supplying stone and stone filling in GI wire crate and its sewing, excluding cost of crates</v>
          </cell>
          <cell r="C1983" t="str">
            <v>100 Cft</v>
          </cell>
          <cell r="D1983">
            <v>1860</v>
          </cell>
          <cell r="E1983">
            <v>5779</v>
          </cell>
          <cell r="F1983" t="str">
            <v>m3</v>
          </cell>
          <cell r="G1983">
            <v>656.85</v>
          </cell>
          <cell r="H1983">
            <v>2040.84</v>
          </cell>
        </row>
        <row r="1984">
          <cell r="A1984" t="str">
            <v>19-27</v>
          </cell>
          <cell r="B1984" t="str">
            <v>Providing and Laying stone pitching with hammer dressed stones on surface, laid in courses</v>
          </cell>
          <cell r="C1984" t="str">
            <v>100 Cft</v>
          </cell>
          <cell r="D1984">
            <v>4092</v>
          </cell>
          <cell r="E1984">
            <v>8809.7999999999993</v>
          </cell>
          <cell r="F1984" t="str">
            <v>m3</v>
          </cell>
          <cell r="G1984">
            <v>1445.08</v>
          </cell>
          <cell r="H1984">
            <v>3111.15</v>
          </cell>
        </row>
        <row r="1985">
          <cell r="A1985" t="str">
            <v>19-28-a</v>
          </cell>
          <cell r="B1985" t="str">
            <v>Providing and Laying stone pitching for top layer only : On slope</v>
          </cell>
          <cell r="C1985" t="str">
            <v>100 Cft</v>
          </cell>
          <cell r="D1985">
            <v>5332</v>
          </cell>
          <cell r="E1985">
            <v>10059.799999999999</v>
          </cell>
          <cell r="F1985" t="str">
            <v>m3</v>
          </cell>
          <cell r="G1985">
            <v>1882.98</v>
          </cell>
          <cell r="H1985">
            <v>3552.59</v>
          </cell>
        </row>
        <row r="1986">
          <cell r="A1986" t="str">
            <v>19-28-b</v>
          </cell>
          <cell r="B1986" t="str">
            <v>Providing and Laying stone pitching for top layer only : On level</v>
          </cell>
          <cell r="C1986" t="str">
            <v>100 Cft</v>
          </cell>
          <cell r="D1986">
            <v>4092</v>
          </cell>
          <cell r="E1986">
            <v>8809.7999999999993</v>
          </cell>
          <cell r="F1986" t="str">
            <v>m3</v>
          </cell>
          <cell r="G1986">
            <v>1445.08</v>
          </cell>
          <cell r="H1986">
            <v>3111.15</v>
          </cell>
        </row>
        <row r="1987">
          <cell r="A1987" t="str">
            <v>19-29-a</v>
          </cell>
          <cell r="B1987" t="str">
            <v>Providing and Laying stone or spawl filling : On slope</v>
          </cell>
          <cell r="C1987" t="str">
            <v>100 Cft</v>
          </cell>
          <cell r="D1987">
            <v>899</v>
          </cell>
          <cell r="E1987">
            <v>5200.6499999999996</v>
          </cell>
          <cell r="F1987" t="str">
            <v>m3</v>
          </cell>
          <cell r="G1987">
            <v>317.48</v>
          </cell>
          <cell r="H1987">
            <v>1836.59</v>
          </cell>
        </row>
        <row r="1988">
          <cell r="A1988" t="str">
            <v>19-29-b</v>
          </cell>
          <cell r="B1988" t="str">
            <v>Providing and Laying stone or spawl filling : On level</v>
          </cell>
          <cell r="C1988" t="str">
            <v>100 Cft</v>
          </cell>
          <cell r="D1988">
            <v>744</v>
          </cell>
          <cell r="E1988">
            <v>5044.3999999999996</v>
          </cell>
          <cell r="F1988" t="str">
            <v>m3</v>
          </cell>
          <cell r="G1988">
            <v>262.74</v>
          </cell>
          <cell r="H1988">
            <v>1781.41</v>
          </cell>
        </row>
        <row r="1989">
          <cell r="A1989" t="str">
            <v>19-30-a</v>
          </cell>
          <cell r="B1989" t="str">
            <v>Providing and Laying grouted stone pitching, in 1:8 c/s mortar Top layer on slope</v>
          </cell>
          <cell r="C1989" t="str">
            <v>100 Cft</v>
          </cell>
          <cell r="D1989">
            <v>6510</v>
          </cell>
          <cell r="E1989">
            <v>13602.51</v>
          </cell>
          <cell r="F1989" t="str">
            <v>m3</v>
          </cell>
          <cell r="G1989">
            <v>2298.9899999999998</v>
          </cell>
          <cell r="H1989">
            <v>4803.6899999999996</v>
          </cell>
        </row>
        <row r="1990">
          <cell r="A1990" t="str">
            <v>19-30-b</v>
          </cell>
          <cell r="B1990" t="str">
            <v>Providing and Laying grouted stone pitching, in 1:8 c/s mortar Top layer on level</v>
          </cell>
          <cell r="C1990" t="str">
            <v>100 Cft</v>
          </cell>
          <cell r="D1990">
            <v>5332</v>
          </cell>
          <cell r="E1990">
            <v>12415.01</v>
          </cell>
          <cell r="F1990" t="str">
            <v>m3</v>
          </cell>
          <cell r="G1990">
            <v>1882.98</v>
          </cell>
          <cell r="H1990">
            <v>4384.32</v>
          </cell>
        </row>
        <row r="1991">
          <cell r="A1991" t="str">
            <v>19-30-c</v>
          </cell>
          <cell r="B1991" t="str">
            <v>Providing and Laying grouted stone pitching, in 1:8 c/s mortar Stone pitching/filling on slope or on level</v>
          </cell>
          <cell r="C1991" t="str">
            <v>100 Cft</v>
          </cell>
          <cell r="D1991">
            <v>4433</v>
          </cell>
          <cell r="E1991">
            <v>11508.76</v>
          </cell>
          <cell r="F1991" t="str">
            <v>m3</v>
          </cell>
          <cell r="G1991">
            <v>1565.5</v>
          </cell>
          <cell r="H1991">
            <v>4064.28</v>
          </cell>
        </row>
        <row r="1992">
          <cell r="A1992" t="str">
            <v>19-31-a</v>
          </cell>
          <cell r="B1992" t="str">
            <v>Grouting stone pitching or apron etc, in : Cement, sand mortar 1:3</v>
          </cell>
          <cell r="C1992" t="str">
            <v>100 Sft</v>
          </cell>
          <cell r="D1992">
            <v>2542</v>
          </cell>
          <cell r="E1992">
            <v>6753.2</v>
          </cell>
          <cell r="F1992" t="str">
            <v>m2</v>
          </cell>
          <cell r="G1992">
            <v>273.52</v>
          </cell>
          <cell r="H1992">
            <v>726.64</v>
          </cell>
        </row>
        <row r="1993">
          <cell r="A1993" t="str">
            <v>19-31-b</v>
          </cell>
          <cell r="B1993" t="str">
            <v>Grouting stone pitching or apron etc, in : Cement, sand mortar 1:8</v>
          </cell>
          <cell r="C1993" t="str">
            <v>100 Sft</v>
          </cell>
          <cell r="D1993">
            <v>2542</v>
          </cell>
          <cell r="E1993">
            <v>4868.2</v>
          </cell>
          <cell r="F1993" t="str">
            <v>m2</v>
          </cell>
          <cell r="G1993">
            <v>273.52</v>
          </cell>
          <cell r="H1993">
            <v>523.82000000000005</v>
          </cell>
        </row>
        <row r="1994">
          <cell r="A1994" t="str">
            <v>19-32</v>
          </cell>
          <cell r="B1994" t="str">
            <v>Sand grouting in stone apron, with high pressure hose</v>
          </cell>
          <cell r="C1994" t="str">
            <v>100 Sft</v>
          </cell>
          <cell r="D1994">
            <v>899</v>
          </cell>
          <cell r="E1994">
            <v>2040.85</v>
          </cell>
          <cell r="F1994" t="str">
            <v>m2</v>
          </cell>
          <cell r="G1994">
            <v>96.73</v>
          </cell>
          <cell r="H1994">
            <v>219.6</v>
          </cell>
        </row>
        <row r="1995">
          <cell r="A1995" t="str">
            <v>19-33</v>
          </cell>
          <cell r="B1995" t="str">
            <v>Grouting stone filling or pitching with bajri</v>
          </cell>
          <cell r="C1995" t="str">
            <v>100 Cft</v>
          </cell>
          <cell r="D1995">
            <v>775</v>
          </cell>
          <cell r="E1995">
            <v>1806.05</v>
          </cell>
          <cell r="F1995" t="str">
            <v>m3</v>
          </cell>
          <cell r="G1995">
            <v>273.69</v>
          </cell>
          <cell r="H1995">
            <v>637.79999999999995</v>
          </cell>
        </row>
        <row r="1996">
          <cell r="A1996" t="str">
            <v>19-34</v>
          </cell>
          <cell r="B1996" t="str">
            <v>Remove stone &amp; repitching hand packed, on slopes or level, making good damaged portion</v>
          </cell>
          <cell r="C1996" t="str">
            <v>100 Cft</v>
          </cell>
          <cell r="D1996">
            <v>4464</v>
          </cell>
          <cell r="E1996">
            <v>4500</v>
          </cell>
          <cell r="F1996" t="str">
            <v>m3</v>
          </cell>
          <cell r="G1996">
            <v>1576.45</v>
          </cell>
          <cell r="H1996">
            <v>1589.16</v>
          </cell>
        </row>
        <row r="1997">
          <cell r="A1997" t="str">
            <v>19-35</v>
          </cell>
          <cell r="B1997" t="str">
            <v>Collect &amp; stack boulders from nullah beds or loose shale etc within 100m lead</v>
          </cell>
          <cell r="C1997" t="str">
            <v>100 Cft</v>
          </cell>
          <cell r="D1997">
            <v>1860</v>
          </cell>
          <cell r="E1997">
            <v>1875</v>
          </cell>
          <cell r="F1997" t="str">
            <v>m3</v>
          </cell>
          <cell r="G1997">
            <v>656.85</v>
          </cell>
          <cell r="H1997">
            <v>662.15</v>
          </cell>
        </row>
        <row r="1998">
          <cell r="A1998" t="str">
            <v>19-36</v>
          </cell>
          <cell r="B1998" t="str">
            <v>Levelling and dressing stone filling under blocks and grouting with shingle</v>
          </cell>
          <cell r="C1998" t="str">
            <v>100 Cft</v>
          </cell>
          <cell r="D1998">
            <v>899</v>
          </cell>
          <cell r="E1998">
            <v>1528.45</v>
          </cell>
          <cell r="F1998" t="str">
            <v>m3</v>
          </cell>
          <cell r="G1998">
            <v>317.48</v>
          </cell>
          <cell r="H1998">
            <v>539.77</v>
          </cell>
        </row>
        <row r="1999">
          <cell r="A1999" t="str">
            <v>19-37</v>
          </cell>
          <cell r="B1999" t="str">
            <v>Grouting jharies between blocks with bajri</v>
          </cell>
          <cell r="C1999" t="str">
            <v>100 Cft</v>
          </cell>
          <cell r="D1999">
            <v>1488</v>
          </cell>
          <cell r="E1999">
            <v>2524.8000000000002</v>
          </cell>
          <cell r="F1999" t="str">
            <v>m3</v>
          </cell>
          <cell r="G1999">
            <v>525.48</v>
          </cell>
          <cell r="H1999">
            <v>891.63</v>
          </cell>
        </row>
        <row r="2000">
          <cell r="A2000" t="str">
            <v>19-38-a</v>
          </cell>
          <cell r="B2000" t="str">
            <v>Breaking stone into spawls and stacking</v>
          </cell>
          <cell r="C2000" t="str">
            <v>100 Cft</v>
          </cell>
          <cell r="D2000">
            <v>930</v>
          </cell>
          <cell r="E2000">
            <v>937.5</v>
          </cell>
          <cell r="F2000" t="str">
            <v>m3</v>
          </cell>
          <cell r="G2000">
            <v>328.43</v>
          </cell>
          <cell r="H2000">
            <v>331.08</v>
          </cell>
        </row>
        <row r="2001">
          <cell r="A2001" t="str">
            <v>19-38-b</v>
          </cell>
          <cell r="B2001" t="str">
            <v>Stone pitching with hammer dressed stone on surface laid in courses including carriage of material with in 91.50 (300 feet) meters.</v>
          </cell>
          <cell r="C2001" t="str">
            <v>100 Cft</v>
          </cell>
          <cell r="D2001">
            <v>5611</v>
          </cell>
          <cell r="E2001">
            <v>10341.049999999999</v>
          </cell>
          <cell r="F2001" t="str">
            <v>m3</v>
          </cell>
          <cell r="G2001">
            <v>1981.51</v>
          </cell>
          <cell r="H2001">
            <v>3651.91</v>
          </cell>
        </row>
        <row r="2002">
          <cell r="A2002" t="str">
            <v>19-38-c</v>
          </cell>
          <cell r="B2002" t="str">
            <v xml:space="preserve">Stone pitching hand packed with surface levelled off to the correct section with hammer dressed stone and voids filled in 1:8 cement mortar in floors of bridges and along banks and in aprons etc including 91.50 meter lead. </v>
          </cell>
          <cell r="C2002" t="str">
            <v>100 Cft</v>
          </cell>
          <cell r="D2002">
            <v>6510</v>
          </cell>
          <cell r="E2002">
            <v>13569.94</v>
          </cell>
          <cell r="F2002" t="str">
            <v>m3</v>
          </cell>
          <cell r="G2002">
            <v>2298.9899999999998</v>
          </cell>
          <cell r="H2002">
            <v>4792.18</v>
          </cell>
        </row>
        <row r="2003">
          <cell r="A2003" t="str">
            <v>19-38-d</v>
          </cell>
          <cell r="B2003" t="str">
            <v>Removing stone and repitching, hand packed on slopes after making good damage slope.</v>
          </cell>
          <cell r="C2003" t="str">
            <v>100 Cft</v>
          </cell>
          <cell r="D2003">
            <v>2418</v>
          </cell>
          <cell r="E2003">
            <v>2437.5</v>
          </cell>
          <cell r="F2003" t="str">
            <v>m3</v>
          </cell>
          <cell r="G2003">
            <v>853.91</v>
          </cell>
          <cell r="H2003">
            <v>860.8</v>
          </cell>
        </row>
        <row r="2004">
          <cell r="A2004" t="str">
            <v>19-38-e</v>
          </cell>
          <cell r="B2004" t="str">
            <v>Collecting and stacking boulders from nullah beds or loose shale from any other site, within 91.50 (300 feet) meter lead</v>
          </cell>
          <cell r="C2004" t="str">
            <v>100 Cft</v>
          </cell>
          <cell r="D2004">
            <v>1240</v>
          </cell>
          <cell r="E2004">
            <v>1250</v>
          </cell>
          <cell r="F2004" t="str">
            <v>m3</v>
          </cell>
          <cell r="G2004">
            <v>437.9</v>
          </cell>
          <cell r="H2004">
            <v>441.43</v>
          </cell>
        </row>
        <row r="2005">
          <cell r="A2005" t="str">
            <v>19-38-f-01</v>
          </cell>
          <cell r="B2005" t="str">
            <v xml:space="preserve">Stone pitching for top layer only on slop </v>
          </cell>
          <cell r="C2005" t="str">
            <v>-</v>
          </cell>
          <cell r="D2005" t="e">
            <v>#VALUE!</v>
          </cell>
          <cell r="E2005" t="e">
            <v>#VALUE!</v>
          </cell>
          <cell r="F2005" t="str">
            <v>-</v>
          </cell>
          <cell r="G2005" t="e">
            <v>#VALUE!</v>
          </cell>
          <cell r="H2005" t="e">
            <v>#VALUE!</v>
          </cell>
        </row>
        <row r="2006">
          <cell r="A2006" t="str">
            <v>19-38-f-02</v>
          </cell>
          <cell r="B2006" t="str">
            <v>Stone pitching for top layer only on Bed</v>
          </cell>
          <cell r="C2006" t="str">
            <v>-</v>
          </cell>
          <cell r="D2006" t="e">
            <v>#VALUE!</v>
          </cell>
          <cell r="E2006" t="e">
            <v>#VALUE!</v>
          </cell>
          <cell r="F2006" t="str">
            <v>-</v>
          </cell>
          <cell r="G2006" t="e">
            <v>#VALUE!</v>
          </cell>
          <cell r="H2006" t="e">
            <v>#VALUE!</v>
          </cell>
        </row>
        <row r="2007">
          <cell r="A2007" t="str">
            <v>19-38-g-01</v>
          </cell>
          <cell r="B2007" t="str">
            <v>Laying stone or spawl filling. a)on level</v>
          </cell>
          <cell r="C2007" t="str">
            <v>100 Cft</v>
          </cell>
          <cell r="D2007">
            <v>744</v>
          </cell>
          <cell r="E2007">
            <v>5044.3999999999996</v>
          </cell>
          <cell r="F2007" t="str">
            <v>m3</v>
          </cell>
          <cell r="G2007">
            <v>262.74</v>
          </cell>
          <cell r="H2007">
            <v>1781.41</v>
          </cell>
        </row>
        <row r="2008">
          <cell r="A2008" t="str">
            <v>19-38-g-02</v>
          </cell>
          <cell r="B2008" t="str">
            <v>Laying stone or spawl filling. a)on slop</v>
          </cell>
          <cell r="C2008" t="str">
            <v>100 Cft</v>
          </cell>
          <cell r="D2008">
            <v>899</v>
          </cell>
          <cell r="E2008">
            <v>5200.6499999999996</v>
          </cell>
          <cell r="F2008" t="str">
            <v>m3</v>
          </cell>
          <cell r="G2008">
            <v>317.48</v>
          </cell>
          <cell r="H2008">
            <v>1836.59</v>
          </cell>
        </row>
        <row r="2009">
          <cell r="A2009" t="str">
            <v>19-39-a</v>
          </cell>
          <cell r="B2009" t="str">
            <v>Fix floating spurs, with material from canal plantation within 1 km : Upto 2' FS depth</v>
          </cell>
          <cell r="C2009" t="str">
            <v>Each</v>
          </cell>
          <cell r="D2009">
            <v>30.38</v>
          </cell>
          <cell r="E2009">
            <v>30.63</v>
          </cell>
          <cell r="F2009" t="str">
            <v>Each</v>
          </cell>
          <cell r="G2009">
            <v>30.38</v>
          </cell>
          <cell r="H2009">
            <v>30.63</v>
          </cell>
        </row>
        <row r="2010">
          <cell r="A2010" t="str">
            <v>19-39-b</v>
          </cell>
          <cell r="B2010" t="str">
            <v>Fix floating spurs, with material from canal plantation within 1 km : Over 2' to 3' FS depth</v>
          </cell>
          <cell r="C2010" t="str">
            <v>Each</v>
          </cell>
          <cell r="D2010">
            <v>43.15</v>
          </cell>
          <cell r="E2010">
            <v>43.5</v>
          </cell>
          <cell r="F2010" t="str">
            <v>Each</v>
          </cell>
          <cell r="G2010">
            <v>43.15</v>
          </cell>
          <cell r="H2010">
            <v>43.5</v>
          </cell>
        </row>
        <row r="2011">
          <cell r="A2011" t="str">
            <v>19-39-c</v>
          </cell>
          <cell r="B2011" t="str">
            <v>Fix floating spurs, with material from canal plantation within 1 km : Over 3' to 4' FS depth</v>
          </cell>
          <cell r="C2011" t="str">
            <v>Each</v>
          </cell>
          <cell r="D2011">
            <v>60.76</v>
          </cell>
          <cell r="E2011">
            <v>61.25</v>
          </cell>
          <cell r="F2011" t="str">
            <v>Each</v>
          </cell>
          <cell r="G2011">
            <v>60.76</v>
          </cell>
          <cell r="H2011">
            <v>61.25</v>
          </cell>
        </row>
        <row r="2012">
          <cell r="A2012" t="str">
            <v>19-39-d</v>
          </cell>
          <cell r="B2012" t="str">
            <v>Fix floating spurs, with material from canal plantation within 1 km : Exceeding 4' depth</v>
          </cell>
          <cell r="C2012" t="str">
            <v>Each</v>
          </cell>
          <cell r="D2012">
            <v>121.52</v>
          </cell>
          <cell r="E2012">
            <v>122.5</v>
          </cell>
          <cell r="F2012" t="str">
            <v>Each</v>
          </cell>
          <cell r="G2012">
            <v>121.52</v>
          </cell>
          <cell r="H2012">
            <v>122.5</v>
          </cell>
        </row>
        <row r="2013">
          <cell r="A2013" t="str">
            <v>19-40-a-01</v>
          </cell>
          <cell r="B2013" t="str">
            <v>Stake &amp; bush from canal plantation etc : Pegs 3.5' long, 3"-6" dia: Unsharpened within 1km</v>
          </cell>
          <cell r="C2013" t="str">
            <v>100 No.</v>
          </cell>
          <cell r="D2013">
            <v>1864.96</v>
          </cell>
          <cell r="E2013">
            <v>2172.8000000000002</v>
          </cell>
          <cell r="F2013" t="str">
            <v>100 No.</v>
          </cell>
          <cell r="G2013">
            <v>1864.96</v>
          </cell>
          <cell r="H2013">
            <v>2172.8000000000002</v>
          </cell>
        </row>
        <row r="2014">
          <cell r="A2014" t="str">
            <v>19-40-a-02</v>
          </cell>
          <cell r="B2014" t="str">
            <v>Stake &amp; bush from canal plantation etc : Pegs 3.5' long, 3"-6" dia: Sharpening one end</v>
          </cell>
          <cell r="C2014" t="str">
            <v>100 No.</v>
          </cell>
          <cell r="D2014">
            <v>744</v>
          </cell>
          <cell r="E2014">
            <v>750</v>
          </cell>
          <cell r="F2014" t="str">
            <v>100 No.</v>
          </cell>
          <cell r="G2014">
            <v>744</v>
          </cell>
          <cell r="H2014">
            <v>750</v>
          </cell>
        </row>
        <row r="2015">
          <cell r="A2015" t="str">
            <v>19-40-a-03</v>
          </cell>
          <cell r="B2015" t="str">
            <v>Stake &amp; bush from canal plantation etc : Pegs 3.5' long, 3"-6" dia: Driving 1' below ground</v>
          </cell>
          <cell r="C2015" t="str">
            <v>100 No.</v>
          </cell>
          <cell r="D2015">
            <v>775</v>
          </cell>
          <cell r="E2015">
            <v>781.25</v>
          </cell>
          <cell r="F2015" t="str">
            <v>100 No.</v>
          </cell>
          <cell r="G2015">
            <v>775</v>
          </cell>
          <cell r="H2015">
            <v>781.25</v>
          </cell>
        </row>
        <row r="2016">
          <cell r="A2016" t="str">
            <v>19-40-a-04</v>
          </cell>
          <cell r="B2016" t="str">
            <v>Stake &amp; bush from canal plantation etc : Pegs 3.5' long, 3"-6" dia: Tying with munj, patha ban</v>
          </cell>
          <cell r="C2016" t="str">
            <v>100 Rft</v>
          </cell>
          <cell r="D2016">
            <v>310</v>
          </cell>
          <cell r="E2016">
            <v>343</v>
          </cell>
          <cell r="F2016" t="str">
            <v>100 Rft</v>
          </cell>
          <cell r="G2016">
            <v>310</v>
          </cell>
          <cell r="H2016">
            <v>343</v>
          </cell>
        </row>
        <row r="2017">
          <cell r="A2017" t="str">
            <v>19-40-a-05</v>
          </cell>
          <cell r="B2017" t="str">
            <v>Stake &amp; bush from canal plantation etc : Pegs 3.5' long, 3"-6" dia: Wattle+intertwine brushwood</v>
          </cell>
          <cell r="C2017" t="str">
            <v>100 Rft</v>
          </cell>
          <cell r="D2017">
            <v>2170</v>
          </cell>
          <cell r="E2017">
            <v>3407.5</v>
          </cell>
          <cell r="F2017" t="str">
            <v>100 Rft</v>
          </cell>
          <cell r="G2017">
            <v>2170</v>
          </cell>
          <cell r="H2017">
            <v>3407.5</v>
          </cell>
        </row>
        <row r="2018">
          <cell r="A2018" t="str">
            <v>19-40-b-01</v>
          </cell>
          <cell r="B2018" t="str">
            <v>Stake &amp; bush from canal plantation etc : Pegs 4' long, 3"-6" dia: Unsharpened within 1km</v>
          </cell>
          <cell r="C2018" t="e">
            <v>#N/A</v>
          </cell>
          <cell r="D2018" t="e">
            <v>#N/A</v>
          </cell>
          <cell r="E2018" t="e">
            <v>#N/A</v>
          </cell>
          <cell r="F2018" t="e">
            <v>#N/A</v>
          </cell>
          <cell r="G2018" t="e">
            <v>#N/A</v>
          </cell>
          <cell r="H2018" t="e">
            <v>#N/A</v>
          </cell>
        </row>
        <row r="2019">
          <cell r="A2019" t="str">
            <v>19-40-b-02</v>
          </cell>
          <cell r="B2019" t="str">
            <v>Stake &amp; bush from canal plantation etc : Pegs 4' long, 3"-6" dia: Sharpening one end</v>
          </cell>
          <cell r="C2019" t="str">
            <v>100 No.</v>
          </cell>
          <cell r="D2019">
            <v>744</v>
          </cell>
          <cell r="E2019">
            <v>750</v>
          </cell>
          <cell r="F2019" t="str">
            <v>100 No.</v>
          </cell>
          <cell r="G2019">
            <v>744</v>
          </cell>
          <cell r="H2019">
            <v>750</v>
          </cell>
        </row>
        <row r="2020">
          <cell r="A2020" t="str">
            <v>19-40-b-03</v>
          </cell>
          <cell r="B2020" t="str">
            <v>Stake &amp; bush from canal plantation etc : Pegs 4' long, 3"-6" dia: Driving 1.25' below ground</v>
          </cell>
          <cell r="C2020" t="str">
            <v>100 No.</v>
          </cell>
          <cell r="D2020">
            <v>1085</v>
          </cell>
          <cell r="E2020">
            <v>1093.75</v>
          </cell>
          <cell r="F2020" t="str">
            <v>100 No.</v>
          </cell>
          <cell r="G2020">
            <v>1085</v>
          </cell>
          <cell r="H2020">
            <v>1093.75</v>
          </cell>
        </row>
        <row r="2021">
          <cell r="A2021" t="str">
            <v>19-40-b-04</v>
          </cell>
          <cell r="B2021" t="str">
            <v>Stake &amp; bush from canal plantation etc : Pegs 4' long, 3"-6" dia: Tying with munj, patha ban</v>
          </cell>
          <cell r="C2021" t="str">
            <v>100 Rft</v>
          </cell>
          <cell r="D2021">
            <v>310</v>
          </cell>
          <cell r="E2021">
            <v>343</v>
          </cell>
          <cell r="F2021" t="str">
            <v>100 Rft</v>
          </cell>
          <cell r="G2021">
            <v>310</v>
          </cell>
          <cell r="H2021">
            <v>343</v>
          </cell>
        </row>
        <row r="2022">
          <cell r="A2022" t="str">
            <v>19-40-b-05</v>
          </cell>
          <cell r="B2022" t="str">
            <v>Stake &amp; bush from canal plantation etc : Pegs 4' long, 3"-6" dia: Wattle+intertwine brushwood</v>
          </cell>
          <cell r="C2022" t="str">
            <v>100 Rft</v>
          </cell>
          <cell r="D2022">
            <v>2635</v>
          </cell>
          <cell r="E2022">
            <v>3876.25</v>
          </cell>
          <cell r="F2022" t="str">
            <v>100 Rft</v>
          </cell>
          <cell r="G2022">
            <v>2635</v>
          </cell>
          <cell r="H2022">
            <v>3876.25</v>
          </cell>
        </row>
        <row r="2023">
          <cell r="A2023" t="str">
            <v>19-40-c-01</v>
          </cell>
          <cell r="B2023" t="str">
            <v>Stake &amp; bush from canal plantation etc : Pegs 5' long, 3"-6" dia: Unsharpened within 1km</v>
          </cell>
          <cell r="C2023" t="str">
            <v>100 No.</v>
          </cell>
          <cell r="D2023">
            <v>2542</v>
          </cell>
          <cell r="E2023">
            <v>2855.3</v>
          </cell>
          <cell r="F2023" t="str">
            <v>100 No.</v>
          </cell>
          <cell r="G2023">
            <v>2542</v>
          </cell>
          <cell r="H2023">
            <v>2855.3</v>
          </cell>
        </row>
        <row r="2024">
          <cell r="A2024" t="str">
            <v>19-40-c-02</v>
          </cell>
          <cell r="B2024" t="str">
            <v>Stake &amp; bush from canal plantation etc : Pegs 5' long, 3"-6" dia: Sharpening one end</v>
          </cell>
          <cell r="C2024" t="str">
            <v>100 No.</v>
          </cell>
          <cell r="D2024">
            <v>793.6</v>
          </cell>
          <cell r="E2024">
            <v>800</v>
          </cell>
          <cell r="F2024" t="str">
            <v>100 No.</v>
          </cell>
          <cell r="G2024">
            <v>793.6</v>
          </cell>
          <cell r="H2024">
            <v>800</v>
          </cell>
        </row>
        <row r="2025">
          <cell r="A2025" t="str">
            <v>19-40-c-03</v>
          </cell>
          <cell r="B2025" t="str">
            <v>Stake &amp; bush from canal plantation etc : Pegs 5' long, 3"-6" dia: Driving 1.5' below ground</v>
          </cell>
          <cell r="C2025" t="str">
            <v>100 No.</v>
          </cell>
          <cell r="D2025">
            <v>989.52</v>
          </cell>
          <cell r="E2025">
            <v>997.5</v>
          </cell>
          <cell r="F2025" t="str">
            <v>100 No.</v>
          </cell>
          <cell r="G2025">
            <v>989.52</v>
          </cell>
          <cell r="H2025">
            <v>997.5</v>
          </cell>
        </row>
        <row r="2026">
          <cell r="A2026" t="str">
            <v>19-40-c-04</v>
          </cell>
          <cell r="B2026" t="str">
            <v>Stake &amp; bush from canal plantation etc : Pegs 5' long, 3"-6" dia: Tying with munj, patha ban</v>
          </cell>
          <cell r="C2026" t="str">
            <v>100 Rft</v>
          </cell>
          <cell r="D2026">
            <v>310</v>
          </cell>
          <cell r="E2026">
            <v>343</v>
          </cell>
          <cell r="F2026" t="str">
            <v>100 Rft</v>
          </cell>
          <cell r="G2026">
            <v>310</v>
          </cell>
          <cell r="H2026">
            <v>343</v>
          </cell>
        </row>
        <row r="2027">
          <cell r="A2027" t="str">
            <v>19-40-c-05</v>
          </cell>
          <cell r="B2027" t="str">
            <v>Stake &amp; bush from canal plantation etc : Pegs 5' long, 3"-6" dia: Wattle+intertwine brushwood</v>
          </cell>
          <cell r="C2027" t="str">
            <v>100 Rft</v>
          </cell>
          <cell r="D2027">
            <v>3224</v>
          </cell>
          <cell r="E2027">
            <v>4470</v>
          </cell>
          <cell r="F2027" t="str">
            <v>100 Rft</v>
          </cell>
          <cell r="G2027">
            <v>3224</v>
          </cell>
          <cell r="H2027">
            <v>4470</v>
          </cell>
        </row>
        <row r="2028">
          <cell r="A2028" t="str">
            <v>19-40-d-01</v>
          </cell>
          <cell r="B2028" t="str">
            <v>Stake &amp; bush from canal plantation etc : Pegs 6' long, 3"-6" dia: Unsharpened within 1km</v>
          </cell>
          <cell r="C2028" t="str">
            <v>100 No.</v>
          </cell>
          <cell r="D2028">
            <v>3100</v>
          </cell>
          <cell r="E2028">
            <v>3417.8</v>
          </cell>
          <cell r="F2028" t="str">
            <v>100 No.</v>
          </cell>
          <cell r="G2028">
            <v>3100</v>
          </cell>
          <cell r="H2028">
            <v>3417.8</v>
          </cell>
        </row>
        <row r="2029">
          <cell r="A2029" t="str">
            <v>19-40-d-02</v>
          </cell>
          <cell r="B2029" t="str">
            <v>Stake &amp; bush from canal plantation etc : Pegs 6' long, 3"-6" dia: Sharpening one end</v>
          </cell>
          <cell r="C2029" t="str">
            <v>100 No.</v>
          </cell>
          <cell r="D2029">
            <v>922.56</v>
          </cell>
          <cell r="E2029">
            <v>930</v>
          </cell>
          <cell r="F2029" t="str">
            <v>100 No.</v>
          </cell>
          <cell r="G2029">
            <v>922.56</v>
          </cell>
          <cell r="H2029">
            <v>930</v>
          </cell>
        </row>
        <row r="2030">
          <cell r="A2030" t="str">
            <v>19-40-d-03</v>
          </cell>
          <cell r="B2030" t="str">
            <v>Stake &amp; bush from canal plantation etc : Pegs 6' long, 3"-6" dia: Driving 1.75' below ground</v>
          </cell>
          <cell r="C2030" t="str">
            <v>100 No.</v>
          </cell>
          <cell r="D2030">
            <v>1165.8499999999999</v>
          </cell>
          <cell r="E2030">
            <v>1175.25</v>
          </cell>
          <cell r="F2030" t="str">
            <v>100 No.</v>
          </cell>
          <cell r="G2030">
            <v>1165.8499999999999</v>
          </cell>
          <cell r="H2030">
            <v>1175.25</v>
          </cell>
        </row>
        <row r="2031">
          <cell r="A2031" t="str">
            <v>19-40-d-04</v>
          </cell>
          <cell r="B2031" t="str">
            <v>Stake &amp; bush from canal plantation etc : Pegs 6' long, 3"-6" dia: Tying with munj, patha ban</v>
          </cell>
          <cell r="C2031" t="str">
            <v>100 Rft</v>
          </cell>
          <cell r="D2031">
            <v>310</v>
          </cell>
          <cell r="E2031">
            <v>343</v>
          </cell>
          <cell r="F2031" t="str">
            <v>100 Rft</v>
          </cell>
          <cell r="G2031">
            <v>310</v>
          </cell>
          <cell r="H2031">
            <v>343</v>
          </cell>
        </row>
        <row r="2032">
          <cell r="A2032" t="str">
            <v>19-40-d-05</v>
          </cell>
          <cell r="B2032" t="str">
            <v>Stake &amp; bush from canal plantation etc : Pegs 6' long, 3"-6" dia: Wattle+intertwine brushwood</v>
          </cell>
          <cell r="C2032" t="str">
            <v>100 Rft</v>
          </cell>
          <cell r="D2032">
            <v>4030</v>
          </cell>
          <cell r="E2032">
            <v>5282.5</v>
          </cell>
          <cell r="F2032" t="str">
            <v>100 Rft</v>
          </cell>
          <cell r="G2032">
            <v>4030</v>
          </cell>
          <cell r="H2032">
            <v>5282.5</v>
          </cell>
        </row>
        <row r="2033">
          <cell r="A2033" t="str">
            <v>19-40-e-01</v>
          </cell>
          <cell r="B2033" t="str">
            <v>Stake &amp; bush from canal plantation etc : Pegs 8' long, 4"-8" dia: Unsharpened within 1km</v>
          </cell>
          <cell r="C2033" t="str">
            <v>100 No.</v>
          </cell>
          <cell r="D2033">
            <v>6510</v>
          </cell>
          <cell r="E2033">
            <v>6855.3</v>
          </cell>
          <cell r="F2033" t="str">
            <v>100 No.</v>
          </cell>
          <cell r="G2033">
            <v>6510</v>
          </cell>
          <cell r="H2033">
            <v>6855.3</v>
          </cell>
        </row>
        <row r="2034">
          <cell r="A2034" t="str">
            <v>19-40-e-02</v>
          </cell>
          <cell r="B2034" t="str">
            <v>Stake &amp; bush from canal plantation etc : Pegs 8' long, 4"-8" dia: Sharpening one end</v>
          </cell>
          <cell r="C2034" t="str">
            <v>100 No.</v>
          </cell>
          <cell r="D2034">
            <v>1160.6400000000001</v>
          </cell>
          <cell r="E2034">
            <v>1170</v>
          </cell>
          <cell r="F2034" t="str">
            <v>100 No.</v>
          </cell>
          <cell r="G2034">
            <v>1160.6400000000001</v>
          </cell>
          <cell r="H2034">
            <v>1170</v>
          </cell>
        </row>
        <row r="2035">
          <cell r="A2035" t="str">
            <v>19-40-e-03</v>
          </cell>
          <cell r="B2035" t="str">
            <v>Stake &amp; bush from canal plantation etc : Pegs 8' long, 4"-8" dia: Driving 2' below ground</v>
          </cell>
          <cell r="C2035" t="str">
            <v>100 No.</v>
          </cell>
          <cell r="D2035">
            <v>1289.3499999999999</v>
          </cell>
          <cell r="E2035">
            <v>1299.75</v>
          </cell>
          <cell r="F2035" t="str">
            <v>100 No.</v>
          </cell>
          <cell r="G2035">
            <v>1289.3499999999999</v>
          </cell>
          <cell r="H2035">
            <v>1299.75</v>
          </cell>
        </row>
        <row r="2036">
          <cell r="A2036" t="str">
            <v>19-40-e-04</v>
          </cell>
          <cell r="B2036" t="str">
            <v>Stake &amp; bush from canal plantation etc : Pegs 8' long, 4"-8" dia: Tying with munj, patha ban</v>
          </cell>
          <cell r="C2036" t="str">
            <v>100 Rft</v>
          </cell>
          <cell r="D2036">
            <v>310</v>
          </cell>
          <cell r="E2036">
            <v>349.1</v>
          </cell>
          <cell r="F2036" t="str">
            <v>100 Rft</v>
          </cell>
          <cell r="G2036">
            <v>310</v>
          </cell>
          <cell r="H2036">
            <v>349.1</v>
          </cell>
        </row>
        <row r="2037">
          <cell r="A2037" t="str">
            <v>19-40-e-05</v>
          </cell>
          <cell r="B2037" t="str">
            <v>Stake &amp; bush from canal plantation etc : Pegs 8' long, 4"-8" dia: Wattle+intertwine brushwood</v>
          </cell>
          <cell r="C2037" t="str">
            <v>100 Rft</v>
          </cell>
          <cell r="D2037">
            <v>4650</v>
          </cell>
          <cell r="E2037">
            <v>5907.5</v>
          </cell>
          <cell r="F2037" t="str">
            <v>100 Rft</v>
          </cell>
          <cell r="G2037">
            <v>4650</v>
          </cell>
          <cell r="H2037">
            <v>5907.5</v>
          </cell>
        </row>
        <row r="2038">
          <cell r="A2038" t="str">
            <v>19-41-a-01</v>
          </cell>
          <cell r="B2038" t="str">
            <v>Stake, market bamboo, bush from any source 8'-10' long, 2.5"-5" dia : Supply bamboo</v>
          </cell>
          <cell r="C2038" t="str">
            <v>100 No.</v>
          </cell>
          <cell r="D2038">
            <v>0</v>
          </cell>
          <cell r="E2038">
            <v>21960</v>
          </cell>
          <cell r="F2038" t="str">
            <v>100 No.</v>
          </cell>
          <cell r="G2038">
            <v>0</v>
          </cell>
          <cell r="H2038">
            <v>21960</v>
          </cell>
        </row>
        <row r="2039">
          <cell r="A2039" t="str">
            <v>19-41-a-02</v>
          </cell>
          <cell r="B2039" t="str">
            <v>Stake, market bamboo, bush from any source 8'-10' long, 2.5"-5" dia : Sharpen one end</v>
          </cell>
          <cell r="C2039" t="str">
            <v>100 No.</v>
          </cell>
          <cell r="D2039">
            <v>992</v>
          </cell>
          <cell r="E2039">
            <v>1000</v>
          </cell>
          <cell r="F2039" t="str">
            <v>100 No.</v>
          </cell>
          <cell r="G2039">
            <v>992</v>
          </cell>
          <cell r="H2039">
            <v>1000</v>
          </cell>
        </row>
        <row r="2040">
          <cell r="A2040" t="str">
            <v>19-41-a-03</v>
          </cell>
          <cell r="B2040" t="str">
            <v>Stake, market bamboo, bush from any source 8'-10' long, 2.5"-5" dia : Driving bamboo 2.5'</v>
          </cell>
          <cell r="C2040" t="str">
            <v>100 No.</v>
          </cell>
          <cell r="D2040">
            <v>1488</v>
          </cell>
          <cell r="E2040">
            <v>1500</v>
          </cell>
          <cell r="F2040" t="str">
            <v>100 No.</v>
          </cell>
          <cell r="G2040">
            <v>1488</v>
          </cell>
          <cell r="H2040">
            <v>1500</v>
          </cell>
        </row>
        <row r="2041">
          <cell r="A2041" t="str">
            <v>19-41-a-04</v>
          </cell>
          <cell r="B2041" t="str">
            <v>Stake, market bamboo, bush from any source 8'-10' long, 2.5"-5" dia : Tying bamboo with wire</v>
          </cell>
          <cell r="C2041" t="str">
            <v>100 Rft</v>
          </cell>
          <cell r="D2041">
            <v>620</v>
          </cell>
          <cell r="E2041">
            <v>661.6</v>
          </cell>
          <cell r="F2041" t="str">
            <v>100 Rft</v>
          </cell>
          <cell r="G2041">
            <v>620</v>
          </cell>
          <cell r="H2041">
            <v>661.6</v>
          </cell>
        </row>
        <row r="2042">
          <cell r="A2042" t="str">
            <v>19-41-a-05</v>
          </cell>
          <cell r="B2042" t="str">
            <v>Stake, market bamboo, bush from any source 8'-10' long, 2.5"-5" dia : Wattle &amp; intertwine.</v>
          </cell>
          <cell r="C2042" t="str">
            <v>100 Rft</v>
          </cell>
          <cell r="D2042">
            <v>5890</v>
          </cell>
          <cell r="E2042">
            <v>7889.5</v>
          </cell>
          <cell r="F2042" t="str">
            <v>100 Rft</v>
          </cell>
          <cell r="G2042">
            <v>5890</v>
          </cell>
          <cell r="H2042">
            <v>7889.5</v>
          </cell>
        </row>
        <row r="2043">
          <cell r="A2043" t="str">
            <v>19-41-b-01</v>
          </cell>
          <cell r="B2043" t="str">
            <v>Stake, market bamboo, bush from any source 10'-12' long, 2.5"-5" dia : Supply bamboo</v>
          </cell>
          <cell r="C2043" t="str">
            <v>100 No.</v>
          </cell>
          <cell r="D2043">
            <v>0</v>
          </cell>
          <cell r="E2043">
            <v>28060</v>
          </cell>
          <cell r="F2043" t="str">
            <v>100 No.</v>
          </cell>
          <cell r="G2043">
            <v>0</v>
          </cell>
          <cell r="H2043">
            <v>28060</v>
          </cell>
        </row>
        <row r="2044">
          <cell r="A2044" t="str">
            <v>19-41-b-02</v>
          </cell>
          <cell r="B2044" t="str">
            <v>Stake, market bamboo, bush from any source 10'-12' long, 2.5"-5" dia : Sharpen one end</v>
          </cell>
          <cell r="C2044" t="str">
            <v>100 No.</v>
          </cell>
          <cell r="D2044">
            <v>1160.6400000000001</v>
          </cell>
          <cell r="E2044">
            <v>1170</v>
          </cell>
          <cell r="F2044" t="str">
            <v>100 No.</v>
          </cell>
          <cell r="G2044">
            <v>1160.6400000000001</v>
          </cell>
          <cell r="H2044">
            <v>1170</v>
          </cell>
        </row>
        <row r="2045">
          <cell r="A2045" t="str">
            <v>19-41-b-03</v>
          </cell>
          <cell r="B2045" t="str">
            <v>Stake, market bamboo, bush from any source 10'-12' long, 2.5"-5" dia : Driving bamboo 2.75'</v>
          </cell>
          <cell r="C2045" t="str">
            <v>100 No.</v>
          </cell>
          <cell r="D2045">
            <v>1562.4</v>
          </cell>
          <cell r="E2045">
            <v>1575</v>
          </cell>
          <cell r="F2045" t="str">
            <v>100 No.</v>
          </cell>
          <cell r="G2045">
            <v>1562.4</v>
          </cell>
          <cell r="H2045">
            <v>1575</v>
          </cell>
        </row>
        <row r="2046">
          <cell r="A2046" t="str">
            <v>19-41-b-04</v>
          </cell>
          <cell r="B2046" t="str">
            <v>Stake, market bamboo, bush from any source 10'-12' long, 2.5"-5" dia : Tying bamboo with wire</v>
          </cell>
          <cell r="C2046" t="str">
            <v>100 Rft</v>
          </cell>
          <cell r="D2046">
            <v>310</v>
          </cell>
          <cell r="E2046">
            <v>3804.14</v>
          </cell>
          <cell r="F2046" t="str">
            <v>100 Rft</v>
          </cell>
          <cell r="G2046">
            <v>310</v>
          </cell>
          <cell r="H2046">
            <v>3804.14</v>
          </cell>
        </row>
        <row r="2047">
          <cell r="A2047" t="str">
            <v>19-41-b-05</v>
          </cell>
          <cell r="B2047" t="str">
            <v>Stake, market bamboo, bush from any source 10'-12' long, 2.5"-5" dia : Wattle &amp; intertwine</v>
          </cell>
          <cell r="C2047" t="str">
            <v>100 Rft</v>
          </cell>
          <cell r="D2047">
            <v>7316</v>
          </cell>
          <cell r="E2047">
            <v>9815</v>
          </cell>
          <cell r="F2047" t="str">
            <v>100 Rft</v>
          </cell>
          <cell r="G2047">
            <v>7316</v>
          </cell>
          <cell r="H2047">
            <v>9815</v>
          </cell>
        </row>
        <row r="2048">
          <cell r="A2048" t="str">
            <v>19-41-c-01</v>
          </cell>
          <cell r="B2048" t="str">
            <v>Stake, market bamboo, bush from any source 12'-14' long, 2.5"-5" dia : Supply bamboo</v>
          </cell>
          <cell r="C2048" t="e">
            <v>#N/A</v>
          </cell>
          <cell r="D2048" t="e">
            <v>#N/A</v>
          </cell>
          <cell r="E2048" t="e">
            <v>#N/A</v>
          </cell>
          <cell r="F2048" t="str">
            <v>100 No.</v>
          </cell>
          <cell r="G2048" t="e">
            <v>#N/A</v>
          </cell>
          <cell r="H2048">
            <v>33550</v>
          </cell>
        </row>
        <row r="2049">
          <cell r="A2049" t="str">
            <v>19-41-c-02</v>
          </cell>
          <cell r="B2049" t="str">
            <v>Stake, market bamboo, bush from any source 12'-14' long, 2.5"-5" dia : Sharpen one end</v>
          </cell>
          <cell r="C2049" t="str">
            <v>100 No.</v>
          </cell>
          <cell r="D2049">
            <v>1309.44</v>
          </cell>
          <cell r="E2049">
            <v>1320</v>
          </cell>
          <cell r="F2049" t="str">
            <v>100 No.</v>
          </cell>
          <cell r="G2049">
            <v>1309.44</v>
          </cell>
          <cell r="H2049">
            <v>1320</v>
          </cell>
        </row>
        <row r="2050">
          <cell r="A2050" t="str">
            <v>19-41-c-03</v>
          </cell>
          <cell r="B2050" t="str">
            <v>Stake, market bamboo, bush from any source 12'-14' long, 2.5"-5" dia : Driving bamboo 3.5'</v>
          </cell>
          <cell r="C2050" t="str">
            <v>100 No.</v>
          </cell>
          <cell r="D2050">
            <v>1735.75</v>
          </cell>
          <cell r="E2050">
            <v>1749.75</v>
          </cell>
          <cell r="F2050" t="str">
            <v>100 No.</v>
          </cell>
          <cell r="G2050">
            <v>1735.75</v>
          </cell>
          <cell r="H2050">
            <v>1749.75</v>
          </cell>
        </row>
        <row r="2051">
          <cell r="A2051" t="str">
            <v>19-41-c-04</v>
          </cell>
          <cell r="B2051" t="str">
            <v>Stake, market bamboo, bush from any source 12'-14' long, 2.5"-5" dia : Tying bamboo with wire</v>
          </cell>
          <cell r="C2051" t="str">
            <v>100 Rft</v>
          </cell>
          <cell r="D2051">
            <v>310</v>
          </cell>
          <cell r="E2051">
            <v>3804.14</v>
          </cell>
          <cell r="F2051" t="str">
            <v>100 Rft</v>
          </cell>
          <cell r="G2051">
            <v>310</v>
          </cell>
          <cell r="H2051">
            <v>3804.14</v>
          </cell>
        </row>
        <row r="2052">
          <cell r="A2052" t="str">
            <v>19-41-c-05</v>
          </cell>
          <cell r="B2052" t="str">
            <v>Stake, market bamboo, bush from any source 12'-14' long, 2.5"-5" dia : Wattle &amp; intertwine</v>
          </cell>
          <cell r="C2052" t="str">
            <v>100 Rft</v>
          </cell>
          <cell r="D2052">
            <v>8537.4</v>
          </cell>
          <cell r="E2052">
            <v>12022.25</v>
          </cell>
          <cell r="F2052" t="str">
            <v>100 Rft</v>
          </cell>
          <cell r="G2052">
            <v>8537.4</v>
          </cell>
          <cell r="H2052">
            <v>12022.25</v>
          </cell>
        </row>
        <row r="2053">
          <cell r="A2053" t="str">
            <v>19-41-d-01</v>
          </cell>
          <cell r="B2053" t="str">
            <v>Stake, market bamboo, bush from any source 14'-16' long, 2.5"-5" dia : Supply bamboo</v>
          </cell>
          <cell r="C2053" t="str">
            <v>100 No.</v>
          </cell>
          <cell r="D2053">
            <v>0</v>
          </cell>
          <cell r="E2053">
            <v>39650</v>
          </cell>
          <cell r="F2053" t="str">
            <v>100 No.</v>
          </cell>
          <cell r="G2053">
            <v>0</v>
          </cell>
          <cell r="H2053">
            <v>39650</v>
          </cell>
        </row>
        <row r="2054">
          <cell r="A2054" t="str">
            <v>19-41-d-02</v>
          </cell>
          <cell r="B2054" t="str">
            <v>Stake, market bamboo, bush from any source 14'-16' long, 2.5"-5" dia : Sharpen one end</v>
          </cell>
          <cell r="C2054" t="str">
            <v>100 No.</v>
          </cell>
          <cell r="D2054">
            <v>1488</v>
          </cell>
          <cell r="E2054">
            <v>1500</v>
          </cell>
          <cell r="F2054" t="str">
            <v>100 No.</v>
          </cell>
          <cell r="G2054">
            <v>1488</v>
          </cell>
          <cell r="H2054">
            <v>1500</v>
          </cell>
        </row>
        <row r="2055">
          <cell r="A2055" t="str">
            <v>19-41-d-03</v>
          </cell>
          <cell r="B2055" t="str">
            <v>Stake, market bamboo, bush from any source 14'-16' long, 2.5"-5" dia : Driving bamboo 4'</v>
          </cell>
          <cell r="C2055" t="str">
            <v>100 No.</v>
          </cell>
          <cell r="D2055">
            <v>1934.4</v>
          </cell>
          <cell r="E2055">
            <v>1950</v>
          </cell>
          <cell r="F2055" t="str">
            <v>100 No.</v>
          </cell>
          <cell r="G2055">
            <v>1934.4</v>
          </cell>
          <cell r="H2055">
            <v>1950</v>
          </cell>
        </row>
        <row r="2056">
          <cell r="A2056" t="str">
            <v>19-41-d-04</v>
          </cell>
          <cell r="B2056" t="str">
            <v>Stake, market bamboo, bush from any source 14'-16' long, 2.5"-5" dia : Tying bamboo with wire</v>
          </cell>
          <cell r="C2056" t="str">
            <v>100 Rft</v>
          </cell>
          <cell r="D2056">
            <v>310</v>
          </cell>
          <cell r="E2056">
            <v>3804.14</v>
          </cell>
          <cell r="F2056" t="str">
            <v>100 Rft</v>
          </cell>
          <cell r="G2056">
            <v>310</v>
          </cell>
          <cell r="H2056">
            <v>3804.14</v>
          </cell>
        </row>
        <row r="2057">
          <cell r="A2057" t="str">
            <v>19-41-d-05</v>
          </cell>
          <cell r="B2057" t="str">
            <v>Stake, market bamboo, bush from any source 14'-16' long, 2.5"-5" dia : Wattle &amp; intertwine.</v>
          </cell>
          <cell r="C2057" t="str">
            <v>100 Rft</v>
          </cell>
          <cell r="D2057">
            <v>8680</v>
          </cell>
          <cell r="E2057">
            <v>12654</v>
          </cell>
          <cell r="F2057" t="str">
            <v>100 Rft</v>
          </cell>
          <cell r="G2057">
            <v>8680</v>
          </cell>
          <cell r="H2057">
            <v>12654</v>
          </cell>
        </row>
        <row r="2058">
          <cell r="A2058" t="str">
            <v>19-41-e-01</v>
          </cell>
          <cell r="B2058" t="str">
            <v>Stake, market bamboo, bush from any source 16'-20' long, 2.5"-5" dia : Supply bamboo</v>
          </cell>
          <cell r="C2058" t="str">
            <v>100 No.</v>
          </cell>
          <cell r="D2058">
            <v>0</v>
          </cell>
          <cell r="E2058">
            <v>45750</v>
          </cell>
          <cell r="F2058" t="str">
            <v>100 No.</v>
          </cell>
          <cell r="G2058">
            <v>0</v>
          </cell>
          <cell r="H2058">
            <v>45750</v>
          </cell>
        </row>
        <row r="2059">
          <cell r="A2059" t="str">
            <v>19-41-e-02</v>
          </cell>
          <cell r="B2059" t="str">
            <v>Stake, market bamboo, bush from any source 16'-20' long, 2.5"-5" dia : Sharpen one end</v>
          </cell>
          <cell r="C2059" t="str">
            <v>100 No.</v>
          </cell>
          <cell r="D2059">
            <v>1745.92</v>
          </cell>
          <cell r="E2059">
            <v>1760</v>
          </cell>
          <cell r="F2059" t="str">
            <v>100 No.</v>
          </cell>
          <cell r="G2059">
            <v>1745.92</v>
          </cell>
          <cell r="H2059">
            <v>1760</v>
          </cell>
        </row>
        <row r="2060">
          <cell r="A2060" t="str">
            <v>19-41-e-03</v>
          </cell>
          <cell r="B2060" t="str">
            <v>Stake, market bamboo, bush from any source 16'-20' long, 2.5"-5" dia : Driving bamboo 4'</v>
          </cell>
          <cell r="C2060" t="str">
            <v>100 No.</v>
          </cell>
          <cell r="D2060">
            <v>2330.9499999999998</v>
          </cell>
          <cell r="E2060">
            <v>2349.75</v>
          </cell>
          <cell r="F2060" t="str">
            <v>100 No.</v>
          </cell>
          <cell r="G2060">
            <v>2330.9499999999998</v>
          </cell>
          <cell r="H2060">
            <v>2349.75</v>
          </cell>
        </row>
        <row r="2061">
          <cell r="A2061" t="str">
            <v>19-41-e-04</v>
          </cell>
          <cell r="B2061" t="str">
            <v>Stake, market bamboo, bush from any source 16'-20' long, 2.5"-5" dia : Tying bamboo with wire</v>
          </cell>
          <cell r="C2061" t="str">
            <v>100 Rft</v>
          </cell>
          <cell r="D2061">
            <v>310</v>
          </cell>
          <cell r="E2061">
            <v>3804.14</v>
          </cell>
          <cell r="F2061" t="str">
            <v>100 Rft</v>
          </cell>
          <cell r="G2061">
            <v>310</v>
          </cell>
          <cell r="H2061">
            <v>3804.14</v>
          </cell>
        </row>
        <row r="2062">
          <cell r="A2062" t="str">
            <v>19-41-e-05</v>
          </cell>
          <cell r="B2062" t="str">
            <v>Stake, market bamboo, bush from any source 16'-20' long, 2.5"-5" dia : Wattle &amp; intertwine</v>
          </cell>
          <cell r="C2062" t="str">
            <v>100 Rft</v>
          </cell>
          <cell r="D2062">
            <v>9300</v>
          </cell>
          <cell r="E2062">
            <v>13767</v>
          </cell>
          <cell r="F2062" t="str">
            <v>100 Rft</v>
          </cell>
          <cell r="G2062">
            <v>9300</v>
          </cell>
          <cell r="H2062">
            <v>13767</v>
          </cell>
        </row>
        <row r="2063">
          <cell r="A2063" t="str">
            <v>19-42</v>
          </cell>
          <cell r="B2063" t="str">
            <v>Cut &amp; supply brushwood from canal plantation or from any other source, within 1.5 km.</v>
          </cell>
          <cell r="C2063" t="str">
            <v>100 Cft</v>
          </cell>
          <cell r="D2063">
            <v>620.09</v>
          </cell>
          <cell r="E2063">
            <v>1479.95</v>
          </cell>
          <cell r="F2063" t="str">
            <v>m3</v>
          </cell>
          <cell r="G2063">
            <v>218.98</v>
          </cell>
          <cell r="H2063">
            <v>522.64</v>
          </cell>
        </row>
        <row r="2064">
          <cell r="A2064" t="str">
            <v>19-43</v>
          </cell>
          <cell r="B2064" t="str">
            <v>Filling brush wood only, thoroughly packed</v>
          </cell>
          <cell r="C2064" t="str">
            <v>100 Cft</v>
          </cell>
          <cell r="D2064">
            <v>308.99</v>
          </cell>
          <cell r="E2064">
            <v>311.49</v>
          </cell>
          <cell r="F2064" t="str">
            <v>m3</v>
          </cell>
          <cell r="G2064">
            <v>109.12</v>
          </cell>
          <cell r="H2064">
            <v>110</v>
          </cell>
        </row>
        <row r="2065">
          <cell r="A2065" t="str">
            <v>19-44</v>
          </cell>
          <cell r="B2065" t="str">
            <v>Covering road 10' to 12' wide, with 3" sarkanda or jungle, upto 50m lead</v>
          </cell>
          <cell r="C2065" t="str">
            <v>100 Rft</v>
          </cell>
          <cell r="D2065">
            <v>370.76</v>
          </cell>
          <cell r="E2065">
            <v>373.75</v>
          </cell>
          <cell r="F2065" t="str">
            <v>50 m</v>
          </cell>
          <cell r="G2065">
            <v>608.04999999999995</v>
          </cell>
          <cell r="H2065">
            <v>612.95000000000005</v>
          </cell>
        </row>
        <row r="2066">
          <cell r="A2066" t="str">
            <v>19-45</v>
          </cell>
          <cell r="B2066" t="str">
            <v>Gachi pitching 1' thick</v>
          </cell>
          <cell r="C2066" t="str">
            <v>100 Sft</v>
          </cell>
          <cell r="D2066">
            <v>4033.46</v>
          </cell>
          <cell r="E2066">
            <v>4065.99</v>
          </cell>
          <cell r="F2066" t="str">
            <v>m2</v>
          </cell>
          <cell r="G2066">
            <v>434</v>
          </cell>
          <cell r="H2066">
            <v>437.5</v>
          </cell>
        </row>
        <row r="2067">
          <cell r="A2067" t="str">
            <v>19-46</v>
          </cell>
          <cell r="B2067" t="str">
            <v>Gachi pitching done with silt clearance and berm dressing</v>
          </cell>
          <cell r="C2067" t="str">
            <v>100 Sft</v>
          </cell>
          <cell r="D2067">
            <v>3411.15</v>
          </cell>
          <cell r="E2067">
            <v>3438.66</v>
          </cell>
          <cell r="F2067" t="str">
            <v>m2</v>
          </cell>
          <cell r="G2067">
            <v>367.04</v>
          </cell>
          <cell r="H2067">
            <v>370</v>
          </cell>
        </row>
        <row r="2068">
          <cell r="A2068" t="str">
            <v>19-47</v>
          </cell>
          <cell r="B2068" t="str">
            <v>Filter granular backfill behind retaining wall (stone/boulder filling upto one meter to prevent choking of weep holes).</v>
          </cell>
          <cell r="C2068" t="str">
            <v>100 Cft</v>
          </cell>
          <cell r="D2068">
            <v>1364</v>
          </cell>
          <cell r="E2068">
            <v>3697.7</v>
          </cell>
          <cell r="F2068" t="str">
            <v>m3</v>
          </cell>
          <cell r="G2068">
            <v>481.69</v>
          </cell>
          <cell r="H2068">
            <v>1305.83</v>
          </cell>
        </row>
        <row r="2069">
          <cell r="A2069" t="str">
            <v>20-01-a</v>
          </cell>
          <cell r="B2069" t="str">
            <v>Earthwork for Outlets : Exc/Refill/Ram/Puddle Upto 50 cusecs channel discharge.</v>
          </cell>
          <cell r="C2069" t="str">
            <v>Job</v>
          </cell>
          <cell r="D2069">
            <v>1550</v>
          </cell>
          <cell r="E2069">
            <v>1562.5</v>
          </cell>
          <cell r="F2069" t="str">
            <v>Job</v>
          </cell>
          <cell r="G2069">
            <v>1550</v>
          </cell>
          <cell r="H2069">
            <v>1562.5</v>
          </cell>
        </row>
        <row r="2070">
          <cell r="A2070" t="str">
            <v>20-01-b</v>
          </cell>
          <cell r="B2070" t="str">
            <v>Earthwork for outlets : Exc/Refill/Ram/Puddle 51-100 cusecs channel discharge</v>
          </cell>
          <cell r="C2070" t="str">
            <v>Job</v>
          </cell>
          <cell r="D2070">
            <v>2046</v>
          </cell>
          <cell r="E2070">
            <v>2062.5</v>
          </cell>
          <cell r="F2070" t="str">
            <v>Job</v>
          </cell>
          <cell r="G2070">
            <v>2046</v>
          </cell>
          <cell r="H2070">
            <v>2062.5</v>
          </cell>
        </row>
        <row r="2071">
          <cell r="A2071" t="str">
            <v>20-01-c</v>
          </cell>
          <cell r="B2071" t="str">
            <v>Earthwork for outlets : Exc/Refill/Ram/Puddle 101-200 cusecs channel discharge</v>
          </cell>
          <cell r="C2071" t="str">
            <v>Job</v>
          </cell>
          <cell r="D2071">
            <v>3100</v>
          </cell>
          <cell r="E2071">
            <v>3125</v>
          </cell>
          <cell r="F2071" t="str">
            <v>Job</v>
          </cell>
          <cell r="G2071">
            <v>3100</v>
          </cell>
          <cell r="H2071">
            <v>3125</v>
          </cell>
        </row>
        <row r="2072">
          <cell r="A2072" t="str">
            <v>20-01-d</v>
          </cell>
          <cell r="B2072" t="str">
            <v>Earthwork for outlets : Exc/Refill/Ram/Puddle 201-350 cusecs channel discharge</v>
          </cell>
          <cell r="C2072" t="str">
            <v>Job</v>
          </cell>
          <cell r="D2072">
            <v>4185</v>
          </cell>
          <cell r="E2072">
            <v>4218.75</v>
          </cell>
          <cell r="F2072" t="str">
            <v>Job</v>
          </cell>
          <cell r="G2072">
            <v>4185</v>
          </cell>
          <cell r="H2072">
            <v>4218.75</v>
          </cell>
        </row>
        <row r="2073">
          <cell r="A2073" t="str">
            <v>20-01-e</v>
          </cell>
          <cell r="B2073" t="str">
            <v>Earthwork for Outlets : Ex/Refill/Ram/Puddle Over 350 cusecs channel discharge</v>
          </cell>
          <cell r="C2073" t="str">
            <v>Job</v>
          </cell>
          <cell r="D2073">
            <v>6200</v>
          </cell>
          <cell r="E2073">
            <v>6250</v>
          </cell>
          <cell r="F2073" t="str">
            <v>Job</v>
          </cell>
          <cell r="G2073">
            <v>6200</v>
          </cell>
          <cell r="H2073">
            <v>6250</v>
          </cell>
        </row>
        <row r="2074">
          <cell r="A2074" t="str">
            <v>20-02-a</v>
          </cell>
          <cell r="B2074" t="str">
            <v xml:space="preserve">Dismantling outlets: Old types such as KGO's orfices, etc </v>
          </cell>
          <cell r="C2074" t="str">
            <v>Each</v>
          </cell>
          <cell r="D2074">
            <v>1550</v>
          </cell>
          <cell r="E2074">
            <v>1562.5</v>
          </cell>
          <cell r="F2074" t="str">
            <v>Each</v>
          </cell>
          <cell r="G2074">
            <v>1550</v>
          </cell>
          <cell r="H2074">
            <v>1562.5</v>
          </cell>
        </row>
        <row r="2075">
          <cell r="A2075" t="str">
            <v>20-02-b</v>
          </cell>
          <cell r="B2075" t="str">
            <v>Dismantling outlets: APM or OF, 'H' upto 2.0 ft.</v>
          </cell>
          <cell r="C2075" t="str">
            <v>Each</v>
          </cell>
          <cell r="D2075">
            <v>2325</v>
          </cell>
          <cell r="E2075">
            <v>2343.75</v>
          </cell>
          <cell r="F2075" t="str">
            <v>Each</v>
          </cell>
          <cell r="G2075">
            <v>2325</v>
          </cell>
          <cell r="H2075">
            <v>2343.75</v>
          </cell>
        </row>
        <row r="2076">
          <cell r="A2076" t="str">
            <v>20-02-c</v>
          </cell>
          <cell r="B2076" t="str">
            <v>Dismantling outlets: APM or OF, 'H' from 2.1-3.0ft</v>
          </cell>
          <cell r="C2076" t="str">
            <v>Each</v>
          </cell>
          <cell r="D2076">
            <v>3100</v>
          </cell>
          <cell r="E2076">
            <v>3125</v>
          </cell>
          <cell r="F2076" t="str">
            <v>Each</v>
          </cell>
          <cell r="G2076">
            <v>3100</v>
          </cell>
          <cell r="H2076">
            <v>3125</v>
          </cell>
        </row>
        <row r="2077">
          <cell r="A2077" t="str">
            <v>20-02-d</v>
          </cell>
          <cell r="B2077" t="str">
            <v>Dismantling outlets: APM or OF, 'H' above 3.0 ft</v>
          </cell>
          <cell r="C2077" t="str">
            <v>Each</v>
          </cell>
          <cell r="D2077">
            <v>3875</v>
          </cell>
          <cell r="E2077">
            <v>3906.25</v>
          </cell>
          <cell r="F2077" t="str">
            <v>Each</v>
          </cell>
          <cell r="G2077">
            <v>3875</v>
          </cell>
          <cell r="H2077">
            <v>3906.25</v>
          </cell>
        </row>
        <row r="2078">
          <cell r="A2078" t="str">
            <v>20-02-e</v>
          </cell>
          <cell r="B2078" t="str">
            <v>Dismantling outlets: Tail cluster bifurcation</v>
          </cell>
          <cell r="C2078" t="str">
            <v>Each</v>
          </cell>
          <cell r="D2078">
            <v>2325</v>
          </cell>
          <cell r="E2078">
            <v>2343.75</v>
          </cell>
          <cell r="F2078" t="str">
            <v>Each</v>
          </cell>
          <cell r="G2078">
            <v>2325</v>
          </cell>
          <cell r="H2078">
            <v>2343.75</v>
          </cell>
        </row>
        <row r="2079">
          <cell r="A2079" t="str">
            <v>20-02-f</v>
          </cell>
          <cell r="B2079" t="str">
            <v>Dismantling outlets: Tail cluster trifurcation</v>
          </cell>
          <cell r="C2079" t="str">
            <v>Each</v>
          </cell>
          <cell r="D2079">
            <v>3100</v>
          </cell>
          <cell r="E2079">
            <v>3125</v>
          </cell>
          <cell r="F2079" t="str">
            <v>Each</v>
          </cell>
          <cell r="G2079">
            <v>3100</v>
          </cell>
          <cell r="H2079">
            <v>3125</v>
          </cell>
        </row>
        <row r="2080">
          <cell r="A2080" t="str">
            <v>20-02-g</v>
          </cell>
          <cell r="B2080" t="str">
            <v>Dismantling outlets: Tail cluster quardification</v>
          </cell>
          <cell r="C2080" t="str">
            <v>Each</v>
          </cell>
          <cell r="D2080">
            <v>3875</v>
          </cell>
          <cell r="E2080">
            <v>3906.25</v>
          </cell>
          <cell r="F2080" t="str">
            <v>Each</v>
          </cell>
          <cell r="G2080">
            <v>3875</v>
          </cell>
          <cell r="H2080">
            <v>3906.25</v>
          </cell>
        </row>
        <row r="2081">
          <cell r="A2081" t="str">
            <v>20-03</v>
          </cell>
          <cell r="B2081" t="str">
            <v>Making temporary APM brick block &amp; fixing at site</v>
          </cell>
          <cell r="C2081" t="str">
            <v>Each</v>
          </cell>
          <cell r="D2081">
            <v>572.88</v>
          </cell>
          <cell r="E2081">
            <v>961.19</v>
          </cell>
          <cell r="F2081" t="str">
            <v>Each</v>
          </cell>
          <cell r="G2081">
            <v>572.88</v>
          </cell>
          <cell r="H2081">
            <v>961.19</v>
          </cell>
        </row>
        <row r="2082">
          <cell r="A2082" t="str">
            <v>20-04</v>
          </cell>
          <cell r="B2082" t="str">
            <v>Dismantling walls, taking out temporary APM brick block, fixing iron block &amp; rebuilding walls</v>
          </cell>
          <cell r="C2082" t="str">
            <v>Job</v>
          </cell>
          <cell r="D2082">
            <v>1457</v>
          </cell>
          <cell r="E2082">
            <v>1468.75</v>
          </cell>
          <cell r="F2082" t="str">
            <v>Job</v>
          </cell>
          <cell r="G2082">
            <v>1457</v>
          </cell>
          <cell r="H2082">
            <v>1468.75</v>
          </cell>
        </row>
        <row r="2083">
          <cell r="A2083" t="str">
            <v>20-05</v>
          </cell>
          <cell r="B2083" t="str">
            <v>Dismantling walls &amp; fitting iron block of OF outlet</v>
          </cell>
          <cell r="C2083" t="str">
            <v>Each</v>
          </cell>
          <cell r="D2083">
            <v>1457</v>
          </cell>
          <cell r="E2083">
            <v>1468.75</v>
          </cell>
          <cell r="F2083" t="str">
            <v>Each</v>
          </cell>
          <cell r="G2083">
            <v>1457</v>
          </cell>
          <cell r="H2083">
            <v>1468.75</v>
          </cell>
        </row>
        <row r="2084">
          <cell r="A2084" t="str">
            <v>20-06-a</v>
          </cell>
          <cell r="B2084" t="str">
            <v>Constructing, watching &amp; removing bund for outlet built in running water : Upto 3' depth</v>
          </cell>
          <cell r="C2084" t="str">
            <v>Each</v>
          </cell>
          <cell r="D2084">
            <v>3100</v>
          </cell>
          <cell r="E2084">
            <v>3125</v>
          </cell>
          <cell r="F2084" t="str">
            <v>Each</v>
          </cell>
          <cell r="G2084">
            <v>3100</v>
          </cell>
          <cell r="H2084">
            <v>3125</v>
          </cell>
        </row>
        <row r="2085">
          <cell r="A2085" t="str">
            <v>20-06-b</v>
          </cell>
          <cell r="B2085" t="str">
            <v>Constructing, watching &amp; removing bund for outlet built in running water : Over 3' depth</v>
          </cell>
          <cell r="C2085" t="str">
            <v>Each</v>
          </cell>
          <cell r="D2085">
            <v>4185</v>
          </cell>
          <cell r="E2085">
            <v>4218.75</v>
          </cell>
          <cell r="F2085" t="str">
            <v>Each</v>
          </cell>
          <cell r="G2085">
            <v>4185</v>
          </cell>
          <cell r="H2085">
            <v>4218.75</v>
          </cell>
        </row>
        <row r="2086">
          <cell r="A2086" t="str">
            <v>20-07</v>
          </cell>
          <cell r="B2086" t="str">
            <v>Adjusting "B" of tail cluster by dismantling and rebuilding throat walls</v>
          </cell>
          <cell r="C2086" t="str">
            <v>Each</v>
          </cell>
          <cell r="D2086">
            <v>911.4</v>
          </cell>
          <cell r="E2086">
            <v>1462.87</v>
          </cell>
          <cell r="F2086" t="str">
            <v>Each</v>
          </cell>
          <cell r="G2086">
            <v>911.4</v>
          </cell>
          <cell r="H2086">
            <v>1462.87</v>
          </cell>
        </row>
        <row r="2087">
          <cell r="A2087" t="str">
            <v>20-08</v>
          </cell>
          <cell r="B2087" t="str">
            <v>Adjusting "Y" of an APM outlet, including dismantling and rebuilding</v>
          </cell>
          <cell r="C2087" t="str">
            <v>Each</v>
          </cell>
          <cell r="D2087">
            <v>1767</v>
          </cell>
          <cell r="E2087">
            <v>2652.33</v>
          </cell>
          <cell r="F2087" t="str">
            <v>Each</v>
          </cell>
          <cell r="G2087">
            <v>1767</v>
          </cell>
          <cell r="H2087">
            <v>2652.33</v>
          </cell>
        </row>
        <row r="2088">
          <cell r="A2088" t="str">
            <v>20-09-a</v>
          </cell>
          <cell r="B2088" t="str">
            <v>Extra labour in fixing APM and OF outlet blocks Depth exceeding 5.0'</v>
          </cell>
          <cell r="C2088" t="str">
            <v>Each</v>
          </cell>
          <cell r="D2088">
            <v>1736</v>
          </cell>
          <cell r="E2088">
            <v>1896.4</v>
          </cell>
          <cell r="F2088" t="str">
            <v>Each</v>
          </cell>
          <cell r="G2088">
            <v>1736</v>
          </cell>
          <cell r="H2088">
            <v>1896.4</v>
          </cell>
        </row>
        <row r="2089">
          <cell r="A2089" t="str">
            <v>20-09-b</v>
          </cell>
          <cell r="B2089" t="str">
            <v>Extra labour in fixing APM and OF outlet blocks Depth more than 4.0' to 5.0'</v>
          </cell>
          <cell r="C2089" t="str">
            <v>Each</v>
          </cell>
          <cell r="D2089">
            <v>1302</v>
          </cell>
          <cell r="E2089">
            <v>1458.9</v>
          </cell>
          <cell r="F2089" t="str">
            <v>Each</v>
          </cell>
          <cell r="G2089">
            <v>1302</v>
          </cell>
          <cell r="H2089">
            <v>1458.9</v>
          </cell>
        </row>
        <row r="2090">
          <cell r="A2090" t="str">
            <v>20-09-c</v>
          </cell>
          <cell r="B2090" t="str">
            <v>Extra labour in fixing APM and OF outlet blocks Depth more than 3.0' to 4.0'</v>
          </cell>
          <cell r="C2090" t="str">
            <v>Each</v>
          </cell>
          <cell r="D2090">
            <v>1041.5999999999999</v>
          </cell>
          <cell r="E2090">
            <v>1196.4000000000001</v>
          </cell>
          <cell r="F2090" t="str">
            <v>Each</v>
          </cell>
          <cell r="G2090">
            <v>1041.5999999999999</v>
          </cell>
          <cell r="H2090">
            <v>1196.4000000000001</v>
          </cell>
        </row>
        <row r="2091">
          <cell r="A2091" t="str">
            <v>20-09-d</v>
          </cell>
          <cell r="B2091" t="str">
            <v>Extra labour in fixing APM and OF outlet blocks Depth more than 2.0' to 3.0'</v>
          </cell>
          <cell r="C2091" t="str">
            <v>Each</v>
          </cell>
          <cell r="D2091">
            <v>868</v>
          </cell>
          <cell r="E2091">
            <v>991.51</v>
          </cell>
          <cell r="F2091" t="str">
            <v>Each</v>
          </cell>
          <cell r="G2091">
            <v>868</v>
          </cell>
          <cell r="H2091">
            <v>991.51</v>
          </cell>
        </row>
        <row r="2092">
          <cell r="A2092" t="str">
            <v>20-09-e</v>
          </cell>
          <cell r="B2092" t="str">
            <v>Extra labour in fixing APM and OF outlet blocks Depth upto 2.0'</v>
          </cell>
          <cell r="C2092" t="str">
            <v>Each</v>
          </cell>
          <cell r="D2092">
            <v>694.4</v>
          </cell>
          <cell r="E2092">
            <v>786.62</v>
          </cell>
          <cell r="F2092" t="str">
            <v>Each</v>
          </cell>
          <cell r="G2092">
            <v>694.4</v>
          </cell>
          <cell r="H2092">
            <v>786.62</v>
          </cell>
        </row>
        <row r="2093">
          <cell r="A2093" t="str">
            <v>20-10</v>
          </cell>
          <cell r="B2093" t="str">
            <v>Repairing damaged reducing collar of hume pipe outlets</v>
          </cell>
          <cell r="C2093" t="str">
            <v>Each</v>
          </cell>
          <cell r="D2093">
            <v>572.88</v>
          </cell>
          <cell r="E2093">
            <v>774.53</v>
          </cell>
          <cell r="F2093" t="str">
            <v>Each</v>
          </cell>
          <cell r="G2093">
            <v>572.88</v>
          </cell>
          <cell r="H2093">
            <v>774.53</v>
          </cell>
        </row>
        <row r="2094">
          <cell r="A2094" t="str">
            <v>20-11</v>
          </cell>
          <cell r="B2094" t="str">
            <v>Laying iron pipes for outlets.</v>
          </cell>
          <cell r="C2094" t="str">
            <v>Rft</v>
          </cell>
          <cell r="D2094">
            <v>47.26</v>
          </cell>
          <cell r="E2094">
            <v>47.64</v>
          </cell>
          <cell r="F2094" t="str">
            <v>m</v>
          </cell>
          <cell r="G2094">
            <v>155.04</v>
          </cell>
          <cell r="H2094">
            <v>156.29</v>
          </cell>
        </row>
        <row r="2095">
          <cell r="A2095" t="str">
            <v>20-12</v>
          </cell>
          <cell r="B2095" t="str">
            <v>Water allowance for constructing outlets or culverts, when canal water not flowing.</v>
          </cell>
          <cell r="C2095" t="str">
            <v>Each</v>
          </cell>
          <cell r="D2095">
            <v>775</v>
          </cell>
          <cell r="E2095">
            <v>781.25</v>
          </cell>
          <cell r="F2095" t="str">
            <v>Each</v>
          </cell>
          <cell r="G2095">
            <v>775</v>
          </cell>
          <cell r="H2095">
            <v>781.25</v>
          </cell>
        </row>
        <row r="2096">
          <cell r="A2096" t="str">
            <v>20-13</v>
          </cell>
          <cell r="B2096" t="str">
            <v>Hoisting and placing RC slab or stone in position on outlets or WC culverts</v>
          </cell>
          <cell r="C2096" t="str">
            <v>Each</v>
          </cell>
          <cell r="D2096">
            <v>626.20000000000005</v>
          </cell>
          <cell r="E2096">
            <v>631.25</v>
          </cell>
          <cell r="F2096" t="str">
            <v>Each</v>
          </cell>
          <cell r="G2096">
            <v>626.20000000000005</v>
          </cell>
          <cell r="H2096">
            <v>631.25</v>
          </cell>
        </row>
        <row r="2097">
          <cell r="A2097" t="str">
            <v>20-14-a</v>
          </cell>
          <cell r="B2097" t="str">
            <v>Fixing pipe outlet, including backfilling of earth &amp; puddling : Portion under bank</v>
          </cell>
          <cell r="C2097" t="str">
            <v>Rft</v>
          </cell>
          <cell r="D2097">
            <v>126.53</v>
          </cell>
          <cell r="E2097">
            <v>139.79</v>
          </cell>
          <cell r="F2097" t="str">
            <v>m</v>
          </cell>
          <cell r="G2097">
            <v>415.13</v>
          </cell>
          <cell r="H2097">
            <v>458.62</v>
          </cell>
        </row>
        <row r="2098">
          <cell r="A2098" t="str">
            <v>20-14-b</v>
          </cell>
          <cell r="B2098" t="str">
            <v>Fixing pipe outlet, including backfilling of earth &amp; puddling : Portion under road, beyond bank</v>
          </cell>
          <cell r="C2098" t="str">
            <v>Rft</v>
          </cell>
          <cell r="D2098">
            <v>57.46</v>
          </cell>
          <cell r="E2098">
            <v>70.16</v>
          </cell>
          <cell r="F2098" t="str">
            <v>m</v>
          </cell>
          <cell r="G2098">
            <v>188.53</v>
          </cell>
          <cell r="H2098">
            <v>230.18</v>
          </cell>
        </row>
        <row r="2099">
          <cell r="A2099" t="str">
            <v>20-15-a</v>
          </cell>
          <cell r="B2099" t="str">
            <v>Removing pipe outlet,refilling earth &amp; puddling Portion under bank</v>
          </cell>
          <cell r="C2099" t="str">
            <v>Rft</v>
          </cell>
          <cell r="D2099">
            <v>103.4</v>
          </cell>
          <cell r="E2099">
            <v>104.23</v>
          </cell>
          <cell r="F2099" t="str">
            <v>m</v>
          </cell>
          <cell r="G2099">
            <v>339.23</v>
          </cell>
          <cell r="H2099">
            <v>341.96</v>
          </cell>
        </row>
        <row r="2100">
          <cell r="A2100" t="str">
            <v>20-15-b</v>
          </cell>
          <cell r="B2100" t="str">
            <v>Removing pipe outlet,refilling earth &amp; puddling Portion under road, beyond</v>
          </cell>
          <cell r="C2100" t="str">
            <v>Rft</v>
          </cell>
          <cell r="D2100">
            <v>38.75</v>
          </cell>
          <cell r="E2100">
            <v>39.06</v>
          </cell>
          <cell r="F2100" t="str">
            <v>m</v>
          </cell>
          <cell r="G2100">
            <v>127.13</v>
          </cell>
          <cell r="H2100">
            <v>128.16</v>
          </cell>
        </row>
        <row r="2101">
          <cell r="A2101" t="str">
            <v>20-16-a</v>
          </cell>
          <cell r="B2101" t="str">
            <v>Changing pipe outlets by removing one pipe &amp; replacing : Portion under bank</v>
          </cell>
          <cell r="C2101" t="str">
            <v>Rft</v>
          </cell>
          <cell r="D2101">
            <v>148.01</v>
          </cell>
          <cell r="E2101">
            <v>161.43</v>
          </cell>
          <cell r="F2101" t="str">
            <v>m</v>
          </cell>
          <cell r="G2101">
            <v>485.58</v>
          </cell>
          <cell r="H2101">
            <v>529.64</v>
          </cell>
        </row>
        <row r="2102">
          <cell r="A2102" t="str">
            <v>20-16-b</v>
          </cell>
          <cell r="B2102" t="str">
            <v>Changing pipe outlets by removing one pipe &amp; replacing : Portion under road, beyond</v>
          </cell>
          <cell r="C2102" t="str">
            <v>Rft</v>
          </cell>
          <cell r="D2102">
            <v>73.83</v>
          </cell>
          <cell r="E2102">
            <v>86.66</v>
          </cell>
          <cell r="F2102" t="str">
            <v>m</v>
          </cell>
          <cell r="G2102">
            <v>242.23</v>
          </cell>
          <cell r="H2102">
            <v>284.32</v>
          </cell>
        </row>
        <row r="2103">
          <cell r="A2103" t="str">
            <v>21-01-a-01</v>
          </cell>
          <cell r="B2103" t="str">
            <v>Excavate well in dry &amp; dispose of soil within 50m in ordinary soil or sand : Upto 1.5 m depth</v>
          </cell>
          <cell r="C2103" t="str">
            <v>100 Cft</v>
          </cell>
          <cell r="D2103">
            <v>459.98</v>
          </cell>
          <cell r="E2103">
            <v>463.69</v>
          </cell>
          <cell r="F2103" t="str">
            <v>m3</v>
          </cell>
          <cell r="G2103">
            <v>162.44</v>
          </cell>
          <cell r="H2103">
            <v>163.75</v>
          </cell>
        </row>
        <row r="2104">
          <cell r="A2104" t="str">
            <v>21-01-a-02</v>
          </cell>
          <cell r="B2104" t="str">
            <v>Excavate well in dry &amp; dispose of soil within 50m in ordinary soil or sand : 1.5 to 3 m depth</v>
          </cell>
          <cell r="C2104" t="str">
            <v>100 Cft</v>
          </cell>
          <cell r="D2104">
            <v>481.05</v>
          </cell>
          <cell r="E2104">
            <v>484.93</v>
          </cell>
          <cell r="F2104" t="str">
            <v>m3</v>
          </cell>
          <cell r="G2104">
            <v>169.88</v>
          </cell>
          <cell r="H2104">
            <v>171.25</v>
          </cell>
        </row>
        <row r="2105">
          <cell r="A2105" t="str">
            <v>21-01-a-03</v>
          </cell>
          <cell r="B2105" t="str">
            <v>Excavate well in dry &amp; dispose of soil within 50m in ordinary soil or sand : 3 to 4.5 m depth</v>
          </cell>
          <cell r="C2105" t="str">
            <v>100 Cft</v>
          </cell>
          <cell r="D2105">
            <v>542.49</v>
          </cell>
          <cell r="E2105">
            <v>546.87</v>
          </cell>
          <cell r="F2105" t="str">
            <v>m3</v>
          </cell>
          <cell r="G2105">
            <v>191.58</v>
          </cell>
          <cell r="H2105">
            <v>193.12</v>
          </cell>
        </row>
        <row r="2106">
          <cell r="A2106" t="str">
            <v>21-01-a-04</v>
          </cell>
          <cell r="B2106" t="str">
            <v>Excavate well in dry &amp; dispose of soil within 50m in ordinary soil or sand : 4.5 to 6 m depth</v>
          </cell>
          <cell r="C2106" t="str">
            <v>100 Cft</v>
          </cell>
          <cell r="D2106">
            <v>619.74</v>
          </cell>
          <cell r="E2106">
            <v>624.74</v>
          </cell>
          <cell r="F2106" t="str">
            <v>m3</v>
          </cell>
          <cell r="G2106">
            <v>218.86</v>
          </cell>
          <cell r="H2106">
            <v>220.63</v>
          </cell>
        </row>
        <row r="2107">
          <cell r="A2107" t="str">
            <v>21-01-b-01</v>
          </cell>
          <cell r="B2107" t="str">
            <v>Excavate well in dry &amp; dispose of soil within 50m in hard soil : Upto 1.5 m depth</v>
          </cell>
          <cell r="C2107" t="str">
            <v>100 Cft</v>
          </cell>
          <cell r="D2107">
            <v>561.80999999999995</v>
          </cell>
          <cell r="E2107">
            <v>566.34</v>
          </cell>
          <cell r="F2107" t="str">
            <v>m3</v>
          </cell>
          <cell r="G2107">
            <v>198.4</v>
          </cell>
          <cell r="H2107">
            <v>200</v>
          </cell>
        </row>
        <row r="2108">
          <cell r="A2108" t="str">
            <v>21-01-b-02</v>
          </cell>
          <cell r="B2108" t="str">
            <v>Excavate well in dry &amp; dispose of soil within 50m in hard soil : Above 1.5 to 3 m depth</v>
          </cell>
          <cell r="C2108" t="str">
            <v>100 Cft</v>
          </cell>
          <cell r="D2108">
            <v>586.38</v>
          </cell>
          <cell r="E2108">
            <v>591.11</v>
          </cell>
          <cell r="F2108" t="str">
            <v>m3</v>
          </cell>
          <cell r="G2108">
            <v>207.08</v>
          </cell>
          <cell r="H2108">
            <v>208.75</v>
          </cell>
        </row>
        <row r="2109">
          <cell r="A2109" t="str">
            <v>21-01-b-03</v>
          </cell>
          <cell r="B2109" t="str">
            <v>Excavate well in dry &amp; dispose of soil within 50m in hard soil : Above 3 to 4.5 m depth</v>
          </cell>
          <cell r="C2109" t="str">
            <v>100 Cft</v>
          </cell>
          <cell r="D2109">
            <v>640.80999999999995</v>
          </cell>
          <cell r="E2109">
            <v>645.98</v>
          </cell>
          <cell r="F2109" t="str">
            <v>m3</v>
          </cell>
          <cell r="G2109">
            <v>226.3</v>
          </cell>
          <cell r="H2109">
            <v>228.13</v>
          </cell>
        </row>
        <row r="2110">
          <cell r="A2110" t="str">
            <v>21-01-b-04</v>
          </cell>
          <cell r="B2110" t="str">
            <v>Excavate well in dry &amp; dispose of soil within 50m in hard soil : Above 4.5 to 6 m depth</v>
          </cell>
          <cell r="C2110" t="str">
            <v>100 Cft</v>
          </cell>
          <cell r="D2110">
            <v>721.57</v>
          </cell>
          <cell r="E2110">
            <v>727.39</v>
          </cell>
          <cell r="F2110" t="str">
            <v>m3</v>
          </cell>
          <cell r="G2110">
            <v>254.82</v>
          </cell>
          <cell r="H2110">
            <v>256.88</v>
          </cell>
        </row>
        <row r="2111">
          <cell r="A2111" t="str">
            <v>21-01-c-01</v>
          </cell>
          <cell r="B2111" t="str">
            <v>Excavate well in dry &amp; dispose of soil within 50m in hard strata like shingle : Upto 1.5 m depth</v>
          </cell>
          <cell r="C2111" t="e">
            <v>#N/A</v>
          </cell>
          <cell r="D2111" t="e">
            <v>#N/A</v>
          </cell>
          <cell r="E2111" t="e">
            <v>#N/A</v>
          </cell>
          <cell r="F2111" t="str">
            <v>m3</v>
          </cell>
          <cell r="G2111" t="e">
            <v>#N/A</v>
          </cell>
          <cell r="H2111">
            <v>430.62</v>
          </cell>
        </row>
        <row r="2112">
          <cell r="A2112" t="str">
            <v>21-01-c-02</v>
          </cell>
          <cell r="B2112" t="str">
            <v>Excavate well in dry &amp; dispose of soil within 50m in hard strata like shingle :1.5 to 3 m depth</v>
          </cell>
          <cell r="C2112" t="str">
            <v>100 Cft</v>
          </cell>
          <cell r="D2112">
            <v>1253.53</v>
          </cell>
          <cell r="E2112">
            <v>1263.6400000000001</v>
          </cell>
          <cell r="F2112" t="str">
            <v>m3</v>
          </cell>
          <cell r="G2112">
            <v>442.68</v>
          </cell>
          <cell r="H2112">
            <v>446.25</v>
          </cell>
        </row>
        <row r="2113">
          <cell r="A2113" t="str">
            <v>21-01-c-03</v>
          </cell>
          <cell r="B2113" t="str">
            <v>Excavate well in dry &amp; dispose of soil within 50m in hard strata like shingle : 3 to 4.5 m depth</v>
          </cell>
          <cell r="C2113" t="str">
            <v>100 Cft</v>
          </cell>
          <cell r="D2113">
            <v>1306.2</v>
          </cell>
          <cell r="E2113">
            <v>1316.73</v>
          </cell>
          <cell r="F2113" t="str">
            <v>m3</v>
          </cell>
          <cell r="G2113">
            <v>461.28</v>
          </cell>
          <cell r="H2113">
            <v>465</v>
          </cell>
        </row>
        <row r="2114">
          <cell r="A2114" t="str">
            <v>21-01-c-04</v>
          </cell>
          <cell r="B2114" t="str">
            <v>Excavate well in dry &amp; dispose of soil within 50m in hard strata like shingle : 4.5 to 6 m depth</v>
          </cell>
          <cell r="C2114" t="str">
            <v>100 Cft</v>
          </cell>
          <cell r="D2114">
            <v>1402.76</v>
          </cell>
          <cell r="E2114">
            <v>1414.07</v>
          </cell>
          <cell r="F2114" t="str">
            <v>m3</v>
          </cell>
          <cell r="G2114">
            <v>495.38</v>
          </cell>
          <cell r="H2114">
            <v>499.37</v>
          </cell>
        </row>
        <row r="2115">
          <cell r="A2115" t="str">
            <v>21-02-a-01</v>
          </cell>
          <cell r="B2115" t="str">
            <v>Dry sinking of well &amp; disposal of soil within 50m in ordinary soil : 3 to 4.5 m depth</v>
          </cell>
          <cell r="C2115" t="str">
            <v>100 Cft</v>
          </cell>
          <cell r="D2115">
            <v>2480.7199999999998</v>
          </cell>
          <cell r="E2115">
            <v>2500.73</v>
          </cell>
          <cell r="F2115" t="str">
            <v>m3</v>
          </cell>
          <cell r="G2115">
            <v>876.06</v>
          </cell>
          <cell r="H2115">
            <v>883.12</v>
          </cell>
        </row>
        <row r="2116">
          <cell r="A2116" t="str">
            <v>21-02-a-02</v>
          </cell>
          <cell r="B2116" t="str">
            <v>Dry sinking of well &amp; disposal of soil within 50m in ordinary soil : 4.5 to 6 m depth</v>
          </cell>
          <cell r="C2116" t="str">
            <v>100 Cft</v>
          </cell>
          <cell r="D2116">
            <v>3100.47</v>
          </cell>
          <cell r="E2116">
            <v>3125.47</v>
          </cell>
          <cell r="F2116" t="str">
            <v>m3</v>
          </cell>
          <cell r="G2116">
            <v>1094.92</v>
          </cell>
          <cell r="H2116">
            <v>1103.75</v>
          </cell>
        </row>
        <row r="2117">
          <cell r="A2117" t="str">
            <v>21-02-a-03</v>
          </cell>
          <cell r="B2117" t="str">
            <v>Dry sinking of well &amp; disposal of soil within 50m in ordinary soil : 6 to 7.5 m depth</v>
          </cell>
          <cell r="C2117" t="str">
            <v>100 Cft</v>
          </cell>
          <cell r="D2117">
            <v>3720.21</v>
          </cell>
          <cell r="E2117">
            <v>3750.21</v>
          </cell>
          <cell r="F2117" t="str">
            <v>m3</v>
          </cell>
          <cell r="G2117">
            <v>1313.78</v>
          </cell>
          <cell r="H2117">
            <v>1324.38</v>
          </cell>
        </row>
        <row r="2118">
          <cell r="A2118" t="str">
            <v>21-02-a-04</v>
          </cell>
          <cell r="B2118" t="str">
            <v>Dry sinking of well &amp; disposal of soil within 50m in ordinary soil : 7.5 to 9 m depth</v>
          </cell>
          <cell r="C2118" t="str">
            <v>100 Cft</v>
          </cell>
          <cell r="D2118">
            <v>4339.95</v>
          </cell>
          <cell r="E2118">
            <v>4374.95</v>
          </cell>
          <cell r="F2118" t="str">
            <v>m3</v>
          </cell>
          <cell r="G2118">
            <v>1532.64</v>
          </cell>
          <cell r="H2118">
            <v>1545</v>
          </cell>
        </row>
        <row r="2119">
          <cell r="A2119" t="str">
            <v>21-02-a-05</v>
          </cell>
          <cell r="B2119" t="str">
            <v>Dry sinking of well &amp; disposal of soil within 50m in ordinary soil : 9 to 10.5 m depth</v>
          </cell>
          <cell r="C2119" t="str">
            <v>100 Cft</v>
          </cell>
          <cell r="D2119">
            <v>4959.6899999999996</v>
          </cell>
          <cell r="E2119">
            <v>4999.6899999999996</v>
          </cell>
          <cell r="F2119" t="str">
            <v>m3</v>
          </cell>
          <cell r="G2119">
            <v>1751.5</v>
          </cell>
          <cell r="H2119">
            <v>1765.62</v>
          </cell>
        </row>
        <row r="2120">
          <cell r="A2120" t="str">
            <v>21-02-a-06</v>
          </cell>
          <cell r="B2120" t="str">
            <v>Dry sinking of well &amp; disposal of soil within 50m in ordinary soil : 10.5 to 12 m depth</v>
          </cell>
          <cell r="C2120" t="str">
            <v>100 Cft</v>
          </cell>
          <cell r="D2120">
            <v>5579.43</v>
          </cell>
          <cell r="E2120">
            <v>5624.43</v>
          </cell>
          <cell r="F2120" t="str">
            <v>m3</v>
          </cell>
          <cell r="G2120">
            <v>1970.36</v>
          </cell>
          <cell r="H2120">
            <v>1986.25</v>
          </cell>
        </row>
        <row r="2121">
          <cell r="A2121" t="str">
            <v>21-02-a-07</v>
          </cell>
          <cell r="B2121" t="str">
            <v>Dry sinking of well &amp; disposal of soil within 50m in ordinary soil : 12 to 13.5 m depth</v>
          </cell>
          <cell r="C2121" t="str">
            <v>100 Cft</v>
          </cell>
          <cell r="D2121">
            <v>6200.93</v>
          </cell>
          <cell r="E2121">
            <v>6250.94</v>
          </cell>
          <cell r="F2121" t="str">
            <v>m3</v>
          </cell>
          <cell r="G2121">
            <v>2189.84</v>
          </cell>
          <cell r="H2121">
            <v>2207.5</v>
          </cell>
        </row>
        <row r="2122">
          <cell r="A2122" t="str">
            <v>21-02-a-08</v>
          </cell>
          <cell r="B2122" t="str">
            <v>Dry sinking of well &amp; disposal of soil within 50m in ordinary soil : Exceeding 13.5 m depth</v>
          </cell>
          <cell r="C2122" t="str">
            <v>100 Cft</v>
          </cell>
          <cell r="D2122">
            <v>6820.67</v>
          </cell>
          <cell r="E2122">
            <v>6875.68</v>
          </cell>
          <cell r="F2122" t="str">
            <v>m3</v>
          </cell>
          <cell r="G2122">
            <v>2408.6999999999998</v>
          </cell>
          <cell r="H2122">
            <v>2428.13</v>
          </cell>
        </row>
        <row r="2123">
          <cell r="A2123" t="str">
            <v>21-02-b-01</v>
          </cell>
          <cell r="B2123" t="str">
            <v>Dry sinking of well &amp; disposal of soil within 50m in hard soil : 3 to 4.5 m depth</v>
          </cell>
          <cell r="C2123" t="str">
            <v>100 Cft</v>
          </cell>
          <cell r="D2123">
            <v>3409.46</v>
          </cell>
          <cell r="E2123">
            <v>3436.95</v>
          </cell>
          <cell r="F2123" t="str">
            <v>m3</v>
          </cell>
          <cell r="G2123">
            <v>1204.04</v>
          </cell>
          <cell r="H2123">
            <v>1213.75</v>
          </cell>
        </row>
        <row r="2124">
          <cell r="A2124" t="str">
            <v>21-02-b-02</v>
          </cell>
          <cell r="B2124" t="str">
            <v>Dry sinking of well &amp; disposal of soil within 50m in hard soil : 4.5 to 6 m depth</v>
          </cell>
          <cell r="C2124" t="str">
            <v>100 Cft</v>
          </cell>
          <cell r="D2124">
            <v>4029.2</v>
          </cell>
          <cell r="E2124">
            <v>4061.69</v>
          </cell>
          <cell r="F2124" t="str">
            <v>m3</v>
          </cell>
          <cell r="G2124">
            <v>1422.9</v>
          </cell>
          <cell r="H2124">
            <v>1434.38</v>
          </cell>
        </row>
        <row r="2125">
          <cell r="A2125" t="str">
            <v>21-02-b-03</v>
          </cell>
          <cell r="B2125" t="str">
            <v>Dry sinking of well &amp; disposal of soil within 50m in hard soil : 6 to 7.5 m depth</v>
          </cell>
          <cell r="C2125" t="str">
            <v>100 Cft</v>
          </cell>
          <cell r="D2125">
            <v>4650.7</v>
          </cell>
          <cell r="E2125">
            <v>4688.2</v>
          </cell>
          <cell r="F2125" t="str">
            <v>m3</v>
          </cell>
          <cell r="G2125">
            <v>1642.38</v>
          </cell>
          <cell r="H2125">
            <v>1655.63</v>
          </cell>
        </row>
        <row r="2126">
          <cell r="A2126" t="str">
            <v>21-02-b-04</v>
          </cell>
          <cell r="B2126" t="str">
            <v>Dry sinking of well &amp; disposal of soil within 50m in hard soil : 7.5 to 9 m depth</v>
          </cell>
          <cell r="C2126" t="str">
            <v>100 Cft</v>
          </cell>
          <cell r="D2126">
            <v>5270.44</v>
          </cell>
          <cell r="E2126">
            <v>5312.94</v>
          </cell>
          <cell r="F2126" t="str">
            <v>m3</v>
          </cell>
          <cell r="G2126">
            <v>1861.24</v>
          </cell>
          <cell r="H2126">
            <v>1876.25</v>
          </cell>
        </row>
        <row r="2127">
          <cell r="A2127" t="str">
            <v>21-02-b-05</v>
          </cell>
          <cell r="B2127" t="str">
            <v>Dry sinking of well &amp; disposal of soil within 50m in hard soil : 9 to 10.5 m depth</v>
          </cell>
          <cell r="C2127" t="str">
            <v>100 Cft</v>
          </cell>
          <cell r="D2127">
            <v>5890.18</v>
          </cell>
          <cell r="E2127">
            <v>5937.68</v>
          </cell>
          <cell r="F2127" t="str">
            <v>m3</v>
          </cell>
          <cell r="G2127">
            <v>2080.1</v>
          </cell>
          <cell r="H2127">
            <v>2096.88</v>
          </cell>
        </row>
        <row r="2128">
          <cell r="A2128" t="str">
            <v>21-02-b-06</v>
          </cell>
          <cell r="B2128" t="str">
            <v>Dry sinking of well &amp; disposal of soil within 50m in hard soil : 10.5 to 12 m depth</v>
          </cell>
          <cell r="C2128" t="str">
            <v>100 Cft</v>
          </cell>
          <cell r="D2128">
            <v>6509.92</v>
          </cell>
          <cell r="E2128">
            <v>6562.42</v>
          </cell>
          <cell r="F2128" t="str">
            <v>m3</v>
          </cell>
          <cell r="G2128">
            <v>2298.96</v>
          </cell>
          <cell r="H2128">
            <v>2317.5</v>
          </cell>
        </row>
        <row r="2129">
          <cell r="A2129" t="str">
            <v>21-02-b-07</v>
          </cell>
          <cell r="B2129" t="str">
            <v>Dry sinking of well &amp; disposal of soil within 50m in hard soil : 12 to 13.5 m depth</v>
          </cell>
          <cell r="C2129" t="str">
            <v>100 Cft</v>
          </cell>
          <cell r="D2129">
            <v>7129.67</v>
          </cell>
          <cell r="E2129">
            <v>7187.16</v>
          </cell>
          <cell r="F2129" t="str">
            <v>m3</v>
          </cell>
          <cell r="G2129">
            <v>2517.8200000000002</v>
          </cell>
          <cell r="H2129">
            <v>2538.13</v>
          </cell>
        </row>
        <row r="2130">
          <cell r="A2130" t="str">
            <v>21-02-b-08</v>
          </cell>
          <cell r="B2130" t="str">
            <v>Dry sinking of well &amp; disposal of soil within 50m in hard soil : Exceeding 13.5 m depth</v>
          </cell>
          <cell r="C2130" t="str">
            <v>100 Cft</v>
          </cell>
          <cell r="D2130">
            <v>7749.41</v>
          </cell>
          <cell r="E2130">
            <v>7811.9</v>
          </cell>
          <cell r="F2130" t="str">
            <v>m3</v>
          </cell>
          <cell r="G2130">
            <v>2736.68</v>
          </cell>
          <cell r="H2130">
            <v>2758.75</v>
          </cell>
        </row>
        <row r="2131">
          <cell r="A2131" t="str">
            <v>21-02-c-01</v>
          </cell>
          <cell r="B2131" t="str">
            <v>Dry sinking of well &amp; disposal of soil within 50m in hard strata like shingle : 3 to 4.5 m depth</v>
          </cell>
          <cell r="C2131" t="str">
            <v>100 Cft</v>
          </cell>
          <cell r="D2131">
            <v>4648.9399999999996</v>
          </cell>
          <cell r="E2131">
            <v>4686.43</v>
          </cell>
          <cell r="F2131" t="str">
            <v>m3</v>
          </cell>
          <cell r="G2131">
            <v>1641.76</v>
          </cell>
          <cell r="H2131">
            <v>1655</v>
          </cell>
        </row>
        <row r="2132">
          <cell r="A2132" t="str">
            <v>21-02-c-02</v>
          </cell>
          <cell r="B2132" t="str">
            <v>Dry sinking of well &amp; disposal of soil within 50m in hard strata like shingle : 4.5 to 6 m depth</v>
          </cell>
          <cell r="C2132" t="str">
            <v>100 Cft</v>
          </cell>
          <cell r="D2132">
            <v>5270.44</v>
          </cell>
          <cell r="E2132">
            <v>5312.94</v>
          </cell>
          <cell r="F2132" t="str">
            <v>m3</v>
          </cell>
          <cell r="G2132">
            <v>1861.24</v>
          </cell>
          <cell r="H2132">
            <v>1876.25</v>
          </cell>
        </row>
        <row r="2133">
          <cell r="A2133" t="str">
            <v>21-02-c-03</v>
          </cell>
          <cell r="B2133" t="str">
            <v>Dry sinking of well &amp; disposal of soil within 50m in hard strata like shingle : 6 to 7.5 m depth</v>
          </cell>
          <cell r="C2133" t="str">
            <v>100 Cft</v>
          </cell>
          <cell r="D2133">
            <v>5890.18</v>
          </cell>
          <cell r="E2133">
            <v>5937.68</v>
          </cell>
          <cell r="F2133" t="str">
            <v>m3</v>
          </cell>
          <cell r="G2133">
            <v>2080.1</v>
          </cell>
          <cell r="H2133">
            <v>2096.88</v>
          </cell>
        </row>
        <row r="2134">
          <cell r="A2134" t="str">
            <v>21-02-c-04</v>
          </cell>
          <cell r="B2134" t="str">
            <v>Dry sinking of well &amp; disposal of soil within 50m in hard strata like shingle : 7.5 to 9 m depth</v>
          </cell>
          <cell r="C2134" t="str">
            <v>100 Cft</v>
          </cell>
          <cell r="D2134">
            <v>6509.92</v>
          </cell>
          <cell r="E2134">
            <v>6562.42</v>
          </cell>
          <cell r="F2134" t="str">
            <v>m3</v>
          </cell>
          <cell r="G2134">
            <v>2298.96</v>
          </cell>
          <cell r="H2134">
            <v>2317.5</v>
          </cell>
        </row>
        <row r="2135">
          <cell r="A2135" t="str">
            <v>21-02-c-05</v>
          </cell>
          <cell r="B2135" t="str">
            <v>Dry sinking of well &amp; disposal of soil within 50m in hard strata like shingle : 9 to 10.5 m depth</v>
          </cell>
          <cell r="C2135" t="str">
            <v>100 Cft</v>
          </cell>
          <cell r="D2135">
            <v>7129.67</v>
          </cell>
          <cell r="E2135">
            <v>7187.16</v>
          </cell>
          <cell r="F2135" t="str">
            <v>m3</v>
          </cell>
          <cell r="G2135">
            <v>2517.8200000000002</v>
          </cell>
          <cell r="H2135">
            <v>2538.13</v>
          </cell>
        </row>
        <row r="2136">
          <cell r="A2136" t="str">
            <v>21-02-c-06</v>
          </cell>
          <cell r="B2136" t="str">
            <v>Dry sinking of well &amp; disposal of soil within 50m in hard strata like shingle : 10.5 to 12 m depth</v>
          </cell>
          <cell r="C2136" t="str">
            <v>100 Cft</v>
          </cell>
          <cell r="D2136">
            <v>7749.41</v>
          </cell>
          <cell r="E2136">
            <v>7811.9</v>
          </cell>
          <cell r="F2136" t="str">
            <v>m3</v>
          </cell>
          <cell r="G2136">
            <v>2736.68</v>
          </cell>
          <cell r="H2136">
            <v>2758.75</v>
          </cell>
        </row>
        <row r="2137">
          <cell r="A2137" t="str">
            <v>21-02-c-07</v>
          </cell>
          <cell r="B2137" t="str">
            <v>Dry sinking of well &amp; disposal of soil within 50m in hard strata like shingle : 12 to 13.5 m depth</v>
          </cell>
          <cell r="C2137" t="str">
            <v>100 Cft</v>
          </cell>
          <cell r="D2137">
            <v>8370.91</v>
          </cell>
          <cell r="E2137">
            <v>8438.41</v>
          </cell>
          <cell r="F2137" t="str">
            <v>m3</v>
          </cell>
          <cell r="G2137">
            <v>2956.16</v>
          </cell>
          <cell r="H2137">
            <v>2980</v>
          </cell>
        </row>
        <row r="2138">
          <cell r="A2138" t="str">
            <v>21-02-c-08</v>
          </cell>
          <cell r="B2138" t="str">
            <v>Dry sinking of well &amp; disposal of soil within 50m in hard strata like shingle : Over 13.5 m depth</v>
          </cell>
          <cell r="C2138" t="str">
            <v>100 Cft</v>
          </cell>
          <cell r="D2138">
            <v>8990.65</v>
          </cell>
          <cell r="E2138">
            <v>9063.15</v>
          </cell>
          <cell r="F2138" t="str">
            <v>m3</v>
          </cell>
          <cell r="G2138">
            <v>3175.02</v>
          </cell>
          <cell r="H2138">
            <v>3200.62</v>
          </cell>
        </row>
        <row r="2139">
          <cell r="A2139" t="str">
            <v>21-03-a-01</v>
          </cell>
          <cell r="B2139" t="str">
            <v>Wet sinking of well for depths below spring level Upto 1.5 m depth</v>
          </cell>
          <cell r="C2139" t="str">
            <v>100 Cft</v>
          </cell>
          <cell r="D2139">
            <v>2548.14</v>
          </cell>
          <cell r="E2139">
            <v>2568.69</v>
          </cell>
          <cell r="F2139" t="str">
            <v>m3</v>
          </cell>
          <cell r="G2139">
            <v>899.87</v>
          </cell>
          <cell r="H2139">
            <v>907.12</v>
          </cell>
        </row>
        <row r="2140">
          <cell r="A2140" t="str">
            <v>21-03-a-02</v>
          </cell>
          <cell r="B2140" t="str">
            <v>Wet sinking of well for depths below spring level Above 1.5 to 3 m depth</v>
          </cell>
          <cell r="C2140" t="str">
            <v>100 Cft</v>
          </cell>
          <cell r="D2140">
            <v>5207.59</v>
          </cell>
          <cell r="E2140">
            <v>5249.58</v>
          </cell>
          <cell r="F2140" t="str">
            <v>m3</v>
          </cell>
          <cell r="G2140">
            <v>1839.04</v>
          </cell>
          <cell r="H2140">
            <v>1853.87</v>
          </cell>
        </row>
        <row r="2141">
          <cell r="A2141" t="str">
            <v>21-03-a-03</v>
          </cell>
          <cell r="B2141" t="str">
            <v>Wet sinking of well for depths below spring level Above 3 to 4.5 m depth</v>
          </cell>
          <cell r="C2141" t="str">
            <v>100 Cft</v>
          </cell>
          <cell r="D2141">
            <v>8013.46</v>
          </cell>
          <cell r="E2141">
            <v>8078.08</v>
          </cell>
          <cell r="F2141" t="str">
            <v>m3</v>
          </cell>
          <cell r="G2141">
            <v>2829.93</v>
          </cell>
          <cell r="H2141">
            <v>2852.75</v>
          </cell>
        </row>
        <row r="2142">
          <cell r="A2142" t="str">
            <v>21-03-a-04</v>
          </cell>
          <cell r="B2142" t="str">
            <v>Wet sinking of well for depths below spring level Above 4.5 to 6 m depth</v>
          </cell>
          <cell r="C2142" t="str">
            <v>100 Cft</v>
          </cell>
          <cell r="D2142">
            <v>10848.47</v>
          </cell>
          <cell r="E2142">
            <v>10935.96</v>
          </cell>
          <cell r="F2142" t="str">
            <v>m3</v>
          </cell>
          <cell r="G2142">
            <v>3831.1</v>
          </cell>
          <cell r="H2142">
            <v>3862</v>
          </cell>
        </row>
        <row r="2143">
          <cell r="A2143" t="str">
            <v>21-03-a-05</v>
          </cell>
          <cell r="B2143" t="str">
            <v>Wet sinking of well for depths below spring level Above 6 to 7.5 m depth</v>
          </cell>
          <cell r="C2143" t="str">
            <v>100 Cft</v>
          </cell>
          <cell r="D2143">
            <v>14310.25</v>
          </cell>
          <cell r="E2143">
            <v>14425.65</v>
          </cell>
          <cell r="F2143" t="str">
            <v>m3</v>
          </cell>
          <cell r="G2143">
            <v>5053.62</v>
          </cell>
          <cell r="H2143">
            <v>5094.38</v>
          </cell>
        </row>
        <row r="2144">
          <cell r="A2144" t="str">
            <v>21-03-a-06</v>
          </cell>
          <cell r="B2144" t="str">
            <v>Wet sinking of well for depths below spring level Above 7.5 to 9 m depth</v>
          </cell>
          <cell r="C2144" t="str">
            <v>100 Cft</v>
          </cell>
          <cell r="D2144">
            <v>18273.78</v>
          </cell>
          <cell r="E2144">
            <v>18421.150000000001</v>
          </cell>
          <cell r="F2144" t="str">
            <v>m3</v>
          </cell>
          <cell r="G2144">
            <v>6453.33</v>
          </cell>
          <cell r="H2144">
            <v>6505.37</v>
          </cell>
        </row>
        <row r="2145">
          <cell r="A2145" t="str">
            <v>21-03-a-07</v>
          </cell>
          <cell r="B2145" t="str">
            <v>Wet sinking of well for depths below spring level Above 9 to 10.5 m depth</v>
          </cell>
          <cell r="C2145" t="str">
            <v>100 Cft</v>
          </cell>
          <cell r="D2145">
            <v>22163.59</v>
          </cell>
          <cell r="E2145">
            <v>22342.33</v>
          </cell>
          <cell r="F2145" t="str">
            <v>m3</v>
          </cell>
          <cell r="G2145">
            <v>7827.01</v>
          </cell>
          <cell r="H2145">
            <v>7890.13</v>
          </cell>
        </row>
        <row r="2146">
          <cell r="A2146" t="str">
            <v>21-03-a-08</v>
          </cell>
          <cell r="B2146" t="str">
            <v>Wet sinking of well for depths below spring level Above 10.5 to 12 m depth</v>
          </cell>
          <cell r="C2146" t="str">
            <v>100 Cft</v>
          </cell>
          <cell r="D2146">
            <v>27406.29</v>
          </cell>
          <cell r="E2146">
            <v>27627.3</v>
          </cell>
          <cell r="F2146" t="str">
            <v>m3</v>
          </cell>
          <cell r="G2146">
            <v>9678.4500000000007</v>
          </cell>
          <cell r="H2146">
            <v>9756.5</v>
          </cell>
        </row>
        <row r="2147">
          <cell r="A2147" t="str">
            <v>21-03-a-09</v>
          </cell>
          <cell r="B2147" t="str">
            <v>Wet sinking of well for depths below spring level Above 12 to 13.5 m depth</v>
          </cell>
          <cell r="C2147" t="str">
            <v>100 Cft</v>
          </cell>
          <cell r="D2147">
            <v>32544</v>
          </cell>
          <cell r="E2147">
            <v>32806.449999999997</v>
          </cell>
          <cell r="F2147" t="str">
            <v>m3</v>
          </cell>
          <cell r="G2147">
            <v>11492.82</v>
          </cell>
          <cell r="H2147">
            <v>11585.5</v>
          </cell>
        </row>
        <row r="2148">
          <cell r="A2148" t="str">
            <v>21-03-a-10</v>
          </cell>
          <cell r="B2148" t="str">
            <v>Wet sinking of well for depths below spring level Exceeding 13.5 m depth</v>
          </cell>
          <cell r="C2148" t="str">
            <v>100 Cft</v>
          </cell>
          <cell r="D2148">
            <v>39156.449999999997</v>
          </cell>
          <cell r="E2148">
            <v>39472.230000000003</v>
          </cell>
          <cell r="F2148" t="str">
            <v>m3</v>
          </cell>
          <cell r="G2148">
            <v>13827.98</v>
          </cell>
          <cell r="H2148">
            <v>13939.5</v>
          </cell>
        </row>
        <row r="2149">
          <cell r="A2149" t="str">
            <v>21-03-b-01</v>
          </cell>
          <cell r="B2149" t="str">
            <v>Wet sinking of well for depths below spring level in cohesive soil : Upto 1.5 m depth</v>
          </cell>
          <cell r="C2149" t="str">
            <v>100 Cft</v>
          </cell>
          <cell r="D2149">
            <v>3277.79</v>
          </cell>
          <cell r="E2149">
            <v>3304.22</v>
          </cell>
          <cell r="F2149" t="str">
            <v>m3</v>
          </cell>
          <cell r="G2149">
            <v>1157.54</v>
          </cell>
          <cell r="H2149">
            <v>1166.8800000000001</v>
          </cell>
        </row>
        <row r="2150">
          <cell r="A2150" t="str">
            <v>21-03-b-02</v>
          </cell>
          <cell r="B2150" t="str">
            <v>Wet sinking of well for depths below spring level in cohesive soil : 1.5 to 3 m depth</v>
          </cell>
          <cell r="C2150" t="str">
            <v>100 Cft</v>
          </cell>
          <cell r="D2150">
            <v>6510.98</v>
          </cell>
          <cell r="E2150">
            <v>6563.48</v>
          </cell>
          <cell r="F2150" t="str">
            <v>m3</v>
          </cell>
          <cell r="G2150">
            <v>2299.33</v>
          </cell>
          <cell r="H2150">
            <v>2317.88</v>
          </cell>
        </row>
        <row r="2151">
          <cell r="A2151" t="str">
            <v>21-03-b-03</v>
          </cell>
          <cell r="B2151" t="str">
            <v>Wet sinking of well for depths below spring level in cohesive soil : Above 3 to 4.5 m depth</v>
          </cell>
          <cell r="C2151" t="str">
            <v>100 Cft</v>
          </cell>
          <cell r="D2151">
            <v>9827.39</v>
          </cell>
          <cell r="E2151">
            <v>9906.64</v>
          </cell>
          <cell r="F2151" t="str">
            <v>m3</v>
          </cell>
          <cell r="G2151">
            <v>3470.51</v>
          </cell>
          <cell r="H2151">
            <v>3498.5</v>
          </cell>
        </row>
        <row r="2152">
          <cell r="A2152" t="str">
            <v>21-03-b-04</v>
          </cell>
          <cell r="B2152" t="str">
            <v>Wet sinking of well for depths below spring level in cohesive soil : Above 4.5 to 6 m depth</v>
          </cell>
          <cell r="C2152" t="str">
            <v>100 Cft</v>
          </cell>
          <cell r="D2152">
            <v>13020.2</v>
          </cell>
          <cell r="E2152">
            <v>13125.2</v>
          </cell>
          <cell r="F2152" t="str">
            <v>m3</v>
          </cell>
          <cell r="G2152">
            <v>4598.04</v>
          </cell>
          <cell r="H2152">
            <v>4635.13</v>
          </cell>
        </row>
        <row r="2153">
          <cell r="A2153" t="str">
            <v>21-03-b-05</v>
          </cell>
          <cell r="B2153" t="str">
            <v>Wet sinking of well for depths below spring level in cohesive soil : Above 6 to 7.5 m depth</v>
          </cell>
          <cell r="C2153" t="str">
            <v>100 Cft</v>
          </cell>
          <cell r="D2153">
            <v>17958.47</v>
          </cell>
          <cell r="E2153">
            <v>18103.3</v>
          </cell>
          <cell r="F2153" t="str">
            <v>m3</v>
          </cell>
          <cell r="G2153">
            <v>6341.98</v>
          </cell>
          <cell r="H2153">
            <v>6393.13</v>
          </cell>
        </row>
        <row r="2154">
          <cell r="A2154" t="str">
            <v>21-03-b-06</v>
          </cell>
          <cell r="B2154" t="str">
            <v>Wet sinking of well for depths below spring level in cohesive soil : Above 7.5 to 9 m depth</v>
          </cell>
          <cell r="C2154" t="str">
            <v>100 Cft</v>
          </cell>
          <cell r="D2154">
            <v>22644.63</v>
          </cell>
          <cell r="E2154">
            <v>22827.25</v>
          </cell>
          <cell r="F2154" t="str">
            <v>m3</v>
          </cell>
          <cell r="G2154">
            <v>7996.88</v>
          </cell>
          <cell r="H2154">
            <v>8061.38</v>
          </cell>
        </row>
        <row r="2155">
          <cell r="A2155" t="str">
            <v>21-03-b-07</v>
          </cell>
          <cell r="B2155" t="str">
            <v>Wet sinking of well for depths below spring level in cohesive soil : Above 9 to 10.5 m depth</v>
          </cell>
          <cell r="C2155" t="str">
            <v>100 Cft</v>
          </cell>
          <cell r="D2155">
            <v>27774.97</v>
          </cell>
          <cell r="E2155">
            <v>27998.959999999999</v>
          </cell>
          <cell r="F2155" t="str">
            <v>m3</v>
          </cell>
          <cell r="G2155">
            <v>9808.65</v>
          </cell>
          <cell r="H2155">
            <v>9887.75</v>
          </cell>
        </row>
        <row r="2156">
          <cell r="A2156" t="str">
            <v>21-03-b-08</v>
          </cell>
          <cell r="B2156" t="str">
            <v>Wet sinking of well for depths below spring level in cohesive soil : Above 10.5 to 12 m depth</v>
          </cell>
          <cell r="C2156" t="str">
            <v>100 Cft</v>
          </cell>
          <cell r="D2156">
            <v>34725.910000000003</v>
          </cell>
          <cell r="E2156">
            <v>35005.96</v>
          </cell>
          <cell r="F2156" t="str">
            <v>m3</v>
          </cell>
          <cell r="G2156">
            <v>12263.35</v>
          </cell>
          <cell r="H2156">
            <v>12362.25</v>
          </cell>
        </row>
        <row r="2157">
          <cell r="A2157" t="str">
            <v>21-03-b-09</v>
          </cell>
          <cell r="B2157" t="str">
            <v>Wet sinking of well for depths below spring level in cohesive soil : Above 12 to 13.5 m depth</v>
          </cell>
          <cell r="C2157" t="str">
            <v>100 Cft</v>
          </cell>
          <cell r="D2157">
            <v>40681.050000000003</v>
          </cell>
          <cell r="E2157">
            <v>41009.129999999997</v>
          </cell>
          <cell r="F2157" t="str">
            <v>m3</v>
          </cell>
          <cell r="G2157">
            <v>14366.39</v>
          </cell>
          <cell r="H2157">
            <v>14482.25</v>
          </cell>
        </row>
        <row r="2158">
          <cell r="A2158" t="str">
            <v>21-03-b-10</v>
          </cell>
          <cell r="B2158" t="str">
            <v>Wet sinking of well for depths below spring level in cohesive soil : Exceeding 13.5 m depth</v>
          </cell>
          <cell r="C2158" t="str">
            <v>100 Cft</v>
          </cell>
          <cell r="D2158">
            <v>48668.52</v>
          </cell>
          <cell r="E2158">
            <v>49061.01</v>
          </cell>
          <cell r="F2158" t="str">
            <v>m3</v>
          </cell>
          <cell r="G2158">
            <v>17187.14</v>
          </cell>
          <cell r="H2158">
            <v>17325.75</v>
          </cell>
        </row>
        <row r="2159">
          <cell r="A2159" t="str">
            <v>21-03-c-01</v>
          </cell>
          <cell r="B2159" t="str">
            <v>Wet sinking of well for depths below spring level in shingle/gravel etc : Upto 1.5 m depth</v>
          </cell>
          <cell r="C2159" t="str">
            <v>100 Cft</v>
          </cell>
          <cell r="D2159">
            <v>6348.4</v>
          </cell>
          <cell r="E2159">
            <v>6399.6</v>
          </cell>
          <cell r="F2159" t="str">
            <v>m3</v>
          </cell>
          <cell r="G2159">
            <v>2241.92</v>
          </cell>
          <cell r="H2159">
            <v>2260</v>
          </cell>
        </row>
        <row r="2160">
          <cell r="A2160" t="str">
            <v>21-03-c-02</v>
          </cell>
          <cell r="B2160" t="str">
            <v>Wet sinking of well for depths below spring level in shingle/gravel etc : 1.5 to 3 m depth</v>
          </cell>
          <cell r="C2160" t="str">
            <v>100 Cft</v>
          </cell>
          <cell r="D2160">
            <v>15116.44</v>
          </cell>
          <cell r="E2160">
            <v>15238.34</v>
          </cell>
          <cell r="F2160" t="str">
            <v>m3</v>
          </cell>
          <cell r="G2160">
            <v>5338.33</v>
          </cell>
          <cell r="H2160">
            <v>5381.37</v>
          </cell>
        </row>
        <row r="2161">
          <cell r="A2161" t="str">
            <v>21-03-c-03</v>
          </cell>
          <cell r="B2161" t="str">
            <v>Wet sinking of well for depths below spring level in shingle/gravel etc : 3 to 4.5 m depth</v>
          </cell>
          <cell r="C2161" t="str">
            <v>100 Cft</v>
          </cell>
          <cell r="D2161">
            <v>20612.650000000001</v>
          </cell>
          <cell r="E2161">
            <v>20778.88</v>
          </cell>
          <cell r="F2161" t="str">
            <v>m3</v>
          </cell>
          <cell r="G2161">
            <v>7279.3</v>
          </cell>
          <cell r="H2161">
            <v>7338</v>
          </cell>
        </row>
        <row r="2162">
          <cell r="A2162" t="str">
            <v>21-03-c-04</v>
          </cell>
          <cell r="B2162" t="str">
            <v>Wet sinking of well for depths below spring level in shingle/gravel etc : 4.5 to 6 m depth</v>
          </cell>
          <cell r="C2162" t="str">
            <v>100 Cft</v>
          </cell>
          <cell r="D2162">
            <v>28541.84</v>
          </cell>
          <cell r="E2162">
            <v>28772.01</v>
          </cell>
          <cell r="F2162" t="str">
            <v>m3</v>
          </cell>
          <cell r="G2162">
            <v>10079.459999999999</v>
          </cell>
          <cell r="H2162">
            <v>10160.75</v>
          </cell>
        </row>
        <row r="2163">
          <cell r="A2163" t="str">
            <v>21-03-c-05</v>
          </cell>
          <cell r="B2163" t="str">
            <v>Wet sinking of well for depths below spring level in shingle/gravel etc : 6 to 7.5 m depth</v>
          </cell>
          <cell r="C2163" t="str">
            <v>100 Cft</v>
          </cell>
          <cell r="D2163">
            <v>42895.97</v>
          </cell>
          <cell r="E2163">
            <v>43241.91</v>
          </cell>
          <cell r="F2163" t="str">
            <v>m3</v>
          </cell>
          <cell r="G2163">
            <v>15148.58</v>
          </cell>
          <cell r="H2163">
            <v>15270.75</v>
          </cell>
        </row>
        <row r="2164">
          <cell r="A2164" t="str">
            <v>21-03-c-06</v>
          </cell>
          <cell r="B2164" t="str">
            <v>Wet sinking of well for depths below spring level in shingle/gravel etc : 7.5 to 9 m depth</v>
          </cell>
          <cell r="C2164" t="str">
            <v>100 Cft</v>
          </cell>
          <cell r="D2164">
            <v>55502.19</v>
          </cell>
          <cell r="E2164">
            <v>55949.79</v>
          </cell>
          <cell r="F2164" t="str">
            <v>m3</v>
          </cell>
          <cell r="G2164">
            <v>19600.43</v>
          </cell>
          <cell r="H2164">
            <v>19758.5</v>
          </cell>
        </row>
        <row r="2165">
          <cell r="A2165" t="str">
            <v>21-03-c-07</v>
          </cell>
          <cell r="B2165" t="str">
            <v>Wet sinking of well for depths below spring level in shingle/gravel etc : 9 to 10.5 m depth</v>
          </cell>
          <cell r="C2165" t="str">
            <v>100 Cft</v>
          </cell>
          <cell r="D2165">
            <v>69607.73</v>
          </cell>
          <cell r="E2165">
            <v>70169.09</v>
          </cell>
          <cell r="F2165" t="str">
            <v>m3</v>
          </cell>
          <cell r="G2165">
            <v>24581.759999999998</v>
          </cell>
          <cell r="H2165">
            <v>24780</v>
          </cell>
        </row>
        <row r="2166">
          <cell r="A2166" t="str">
            <v>21-03-c-08</v>
          </cell>
          <cell r="B2166" t="str">
            <v>Wet sinking of well for depths below spring level in shingle/gravel etc : 10.5 to 12 m depth</v>
          </cell>
          <cell r="C2166" t="str">
            <v>100 Cft</v>
          </cell>
          <cell r="D2166">
            <v>90169.8</v>
          </cell>
          <cell r="E2166">
            <v>90896.98</v>
          </cell>
          <cell r="F2166" t="str">
            <v>m3</v>
          </cell>
          <cell r="G2166">
            <v>31843.200000000001</v>
          </cell>
          <cell r="H2166">
            <v>32100</v>
          </cell>
        </row>
        <row r="2167">
          <cell r="A2167" t="str">
            <v>21-03-c-09</v>
          </cell>
          <cell r="B2167" t="str">
            <v>Wet sinking of well for depths below spring level in shingle/gravel etc : 12 to 13.5 m depth</v>
          </cell>
          <cell r="C2167" t="str">
            <v>100 Cft</v>
          </cell>
          <cell r="D2167">
            <v>113372.4</v>
          </cell>
          <cell r="E2167">
            <v>114286.69</v>
          </cell>
          <cell r="F2167" t="str">
            <v>m3</v>
          </cell>
          <cell r="G2167">
            <v>40037.120000000003</v>
          </cell>
          <cell r="H2167">
            <v>40360</v>
          </cell>
        </row>
        <row r="2168">
          <cell r="A2168" t="str">
            <v>21-03-c-10</v>
          </cell>
          <cell r="B2168" t="str">
            <v>Wet sinking of well for depths below spring level in shingle/gravel etc : Exceeding 13.5 m depth</v>
          </cell>
          <cell r="C2168" t="str">
            <v>100 Cft</v>
          </cell>
          <cell r="D2168">
            <v>144268.19</v>
          </cell>
          <cell r="E2168">
            <v>145431.64000000001</v>
          </cell>
          <cell r="F2168" t="str">
            <v>m3</v>
          </cell>
          <cell r="G2168">
            <v>50947.88</v>
          </cell>
          <cell r="H2168">
            <v>51358.73</v>
          </cell>
        </row>
        <row r="2169">
          <cell r="A2169" t="str">
            <v>21-04</v>
          </cell>
          <cell r="B2169" t="str">
            <v>Making &amp; fixing in position, kikar wood well curb</v>
          </cell>
          <cell r="C2169" t="str">
            <v>100 Cft</v>
          </cell>
          <cell r="D2169">
            <v>190698.95</v>
          </cell>
          <cell r="E2169">
            <v>347786.84</v>
          </cell>
          <cell r="F2169" t="str">
            <v>m3</v>
          </cell>
          <cell r="G2169">
            <v>67344.78</v>
          </cell>
          <cell r="H2169">
            <v>122819.87</v>
          </cell>
        </row>
        <row r="2170">
          <cell r="A2170" t="str">
            <v>21-05</v>
          </cell>
          <cell r="B2170" t="str">
            <v>Laying well curb in position only</v>
          </cell>
          <cell r="C2170" t="str">
            <v>Each</v>
          </cell>
          <cell r="D2170">
            <v>1209</v>
          </cell>
          <cell r="E2170">
            <v>1218.75</v>
          </cell>
          <cell r="F2170" t="str">
            <v>Each</v>
          </cell>
          <cell r="G2170">
            <v>1209</v>
          </cell>
          <cell r="H2170">
            <v>1218.75</v>
          </cell>
        </row>
        <row r="2171">
          <cell r="A2171" t="str">
            <v>21-06-a</v>
          </cell>
          <cell r="B2171" t="str">
            <v>Providing &amp; laying RCC well curb in position, using coarse sand : Ratio 1:1.5:3</v>
          </cell>
          <cell r="C2171" t="str">
            <v>100 Cft</v>
          </cell>
          <cell r="D2171">
            <v>15919.47</v>
          </cell>
          <cell r="E2171">
            <v>33860.93</v>
          </cell>
          <cell r="F2171" t="str">
            <v>m3</v>
          </cell>
          <cell r="G2171">
            <v>5621.91</v>
          </cell>
          <cell r="H2171">
            <v>11957.89</v>
          </cell>
        </row>
        <row r="2172">
          <cell r="A2172" t="str">
            <v>21-06-b</v>
          </cell>
          <cell r="B2172" t="str">
            <v>Providing &amp; laying RCC well curb in position, using coarse sand : Ratio 1:2:4.</v>
          </cell>
          <cell r="C2172" t="str">
            <v>100 Cft</v>
          </cell>
          <cell r="D2172">
            <v>15919.47</v>
          </cell>
          <cell r="E2172">
            <v>31460.92</v>
          </cell>
          <cell r="F2172" t="str">
            <v>m3</v>
          </cell>
          <cell r="G2172">
            <v>5621.91</v>
          </cell>
          <cell r="H2172">
            <v>11110.33</v>
          </cell>
        </row>
        <row r="2173">
          <cell r="A2173" t="str">
            <v>21-07</v>
          </cell>
          <cell r="B2173" t="str">
            <v>Providing and fixing structural steel for cutting edge</v>
          </cell>
          <cell r="C2173" t="str">
            <v>Ton</v>
          </cell>
          <cell r="D2173">
            <v>31000</v>
          </cell>
          <cell r="E2173">
            <v>179992.41</v>
          </cell>
          <cell r="F2173" t="str">
            <v>tonne</v>
          </cell>
          <cell r="G2173">
            <v>30510.2</v>
          </cell>
          <cell r="H2173">
            <v>177148.52</v>
          </cell>
        </row>
        <row r="2174">
          <cell r="A2174" t="str">
            <v>22-01-a-01</v>
          </cell>
          <cell r="B2174" t="str">
            <v>Tega formed of pacca bricks on end, laid in and over c/s mortar : 3" thick : Ratio 1:3</v>
          </cell>
          <cell r="C2174" t="str">
            <v>100 Rft</v>
          </cell>
          <cell r="D2174">
            <v>1209.72</v>
          </cell>
          <cell r="E2174">
            <v>4025.34</v>
          </cell>
          <cell r="F2174" t="str">
            <v>m</v>
          </cell>
          <cell r="G2174">
            <v>39.69</v>
          </cell>
          <cell r="H2174">
            <v>132.06</v>
          </cell>
        </row>
        <row r="2175">
          <cell r="A2175" t="str">
            <v>22-01-a-02</v>
          </cell>
          <cell r="B2175" t="str">
            <v>Tega formed of pacca bricks on end, laid in and over c/s mortar : 3" thick : Ratio 1:5</v>
          </cell>
          <cell r="C2175" t="str">
            <v>100 Rft</v>
          </cell>
          <cell r="D2175">
            <v>1209.72</v>
          </cell>
          <cell r="E2175">
            <v>3734.83</v>
          </cell>
          <cell r="F2175" t="str">
            <v>m</v>
          </cell>
          <cell r="G2175">
            <v>39.69</v>
          </cell>
          <cell r="H2175">
            <v>122.53</v>
          </cell>
        </row>
        <row r="2176">
          <cell r="A2176" t="str">
            <v>22-01-b-01</v>
          </cell>
          <cell r="B2176" t="str">
            <v>Tega formed of pacca bricks on end, laid in and over c/s mortar : 4.5" thick : Ratio 1:3</v>
          </cell>
          <cell r="C2176" t="str">
            <v>100 Rft</v>
          </cell>
          <cell r="D2176">
            <v>1320.98</v>
          </cell>
          <cell r="E2176">
            <v>4697.45</v>
          </cell>
          <cell r="F2176" t="str">
            <v>m</v>
          </cell>
          <cell r="G2176">
            <v>43.34</v>
          </cell>
          <cell r="H2176">
            <v>154.12</v>
          </cell>
        </row>
        <row r="2177">
          <cell r="A2177" t="str">
            <v>22-01-b-02</v>
          </cell>
          <cell r="B2177" t="str">
            <v>Tega formed of pacca bricks on end, laid in and over c/s mortar : 4.5" thick : Ratio 1:5</v>
          </cell>
          <cell r="C2177" t="str">
            <v>100 Rft</v>
          </cell>
          <cell r="D2177">
            <v>1320.98</v>
          </cell>
          <cell r="E2177">
            <v>4537.79</v>
          </cell>
          <cell r="F2177" t="str">
            <v>m</v>
          </cell>
          <cell r="G2177">
            <v>43.34</v>
          </cell>
          <cell r="H2177">
            <v>148.88</v>
          </cell>
        </row>
        <row r="2178">
          <cell r="A2178" t="str">
            <v>22-02-a</v>
          </cell>
          <cell r="B2178" t="str">
            <v>Pacca flat brick 3" thick, laid in reimbursement, in c/s mortar, on sides of drains etc : Ratio 1:3</v>
          </cell>
          <cell r="C2178" t="str">
            <v>100 Sft</v>
          </cell>
          <cell r="D2178">
            <v>1612.6</v>
          </cell>
          <cell r="E2178">
            <v>6178.44</v>
          </cell>
          <cell r="F2178" t="str">
            <v>m2</v>
          </cell>
          <cell r="G2178">
            <v>173.52</v>
          </cell>
          <cell r="H2178">
            <v>664.8</v>
          </cell>
        </row>
        <row r="2179">
          <cell r="A2179" t="str">
            <v>22-02-b</v>
          </cell>
          <cell r="B2179" t="str">
            <v>Pacca flat brick 3" thick, laid in reimbursement, in c/s mortar, on sides of drains etc : Ratio 1:5</v>
          </cell>
          <cell r="C2179" t="str">
            <v>100 Sft</v>
          </cell>
          <cell r="D2179">
            <v>1612.6</v>
          </cell>
          <cell r="E2179">
            <v>5888.26</v>
          </cell>
          <cell r="F2179" t="str">
            <v>m2</v>
          </cell>
          <cell r="G2179">
            <v>173.52</v>
          </cell>
          <cell r="H2179">
            <v>633.58000000000004</v>
          </cell>
        </row>
        <row r="2180">
          <cell r="A2180" t="str">
            <v>22-02-c</v>
          </cell>
          <cell r="B2180" t="str">
            <v>Pacca flat brick 3" thick, laid in reimbursement, in c/s mortar, on sides of drains etc : Ratio 1:6</v>
          </cell>
          <cell r="C2180" t="str">
            <v>100 Sft</v>
          </cell>
          <cell r="D2180">
            <v>1612.6</v>
          </cell>
          <cell r="E2180">
            <v>5804.53</v>
          </cell>
          <cell r="F2180" t="str">
            <v>m2</v>
          </cell>
          <cell r="G2180">
            <v>173.52</v>
          </cell>
          <cell r="H2180">
            <v>624.57000000000005</v>
          </cell>
        </row>
        <row r="2181">
          <cell r="A2181" t="str">
            <v>22-03-a</v>
          </cell>
          <cell r="B2181" t="str">
            <v>Pacca brick on edge, laid in reimbursement, in c/s mortar, on sides of drains etc : Ratio 1:3</v>
          </cell>
          <cell r="C2181" t="str">
            <v>100 Sft</v>
          </cell>
          <cell r="D2181">
            <v>1816.96</v>
          </cell>
          <cell r="E2181">
            <v>8646.85</v>
          </cell>
          <cell r="F2181" t="str">
            <v>m2</v>
          </cell>
          <cell r="G2181">
            <v>195.5</v>
          </cell>
          <cell r="H2181">
            <v>930.4</v>
          </cell>
        </row>
        <row r="2182">
          <cell r="A2182" t="str">
            <v>22-03-b</v>
          </cell>
          <cell r="B2182" t="str">
            <v>Pacca brick on edge, laid in reimbursement, in c/s mortar, on sides of drains etc : Ratio 1:5</v>
          </cell>
          <cell r="C2182" t="str">
            <v>100 Sft</v>
          </cell>
          <cell r="D2182">
            <v>1816.96</v>
          </cell>
          <cell r="E2182">
            <v>8221.5300000000007</v>
          </cell>
          <cell r="F2182" t="str">
            <v>m2</v>
          </cell>
          <cell r="G2182">
            <v>195.5</v>
          </cell>
          <cell r="H2182">
            <v>884.64</v>
          </cell>
        </row>
        <row r="2183">
          <cell r="A2183" t="str">
            <v>22-03-c</v>
          </cell>
          <cell r="B2183" t="str">
            <v>Pacca brick on edge, laid in reimbursement, in c/s mortar, on sides of drains etc : Ratio 1:6</v>
          </cell>
          <cell r="C2183" t="str">
            <v>100 Sft</v>
          </cell>
          <cell r="D2183">
            <v>1816.96</v>
          </cell>
          <cell r="E2183">
            <v>8094.09</v>
          </cell>
          <cell r="F2183" t="str">
            <v>m2</v>
          </cell>
          <cell r="G2183">
            <v>195.5</v>
          </cell>
          <cell r="H2183">
            <v>870.92</v>
          </cell>
        </row>
        <row r="2184">
          <cell r="A2184" t="str">
            <v>22-04-a</v>
          </cell>
          <cell r="B2184" t="str">
            <v>Pacca flat brick, Herring bond pitching in c/s mortar laid to line, grade, slope etc : Ratio 1:3</v>
          </cell>
          <cell r="C2184" t="str">
            <v>100 Sft</v>
          </cell>
          <cell r="D2184">
            <v>1519.61</v>
          </cell>
          <cell r="E2184">
            <v>6657.56</v>
          </cell>
          <cell r="F2184" t="str">
            <v>m2</v>
          </cell>
          <cell r="G2184">
            <v>163.51</v>
          </cell>
          <cell r="H2184">
            <v>716.35</v>
          </cell>
        </row>
        <row r="2185">
          <cell r="A2185" t="str">
            <v>22-04-b</v>
          </cell>
          <cell r="B2185" t="str">
            <v>Pacca flat brick, Herring bond pitching in c/s mortar laid to line, grade, slope etc : Ratio 1:5</v>
          </cell>
          <cell r="C2185" t="str">
            <v>100 Sft</v>
          </cell>
          <cell r="D2185">
            <v>1519.61</v>
          </cell>
          <cell r="E2185">
            <v>6331.33</v>
          </cell>
          <cell r="F2185" t="str">
            <v>m2</v>
          </cell>
          <cell r="G2185">
            <v>163.51</v>
          </cell>
          <cell r="H2185">
            <v>681.25</v>
          </cell>
        </row>
        <row r="2186">
          <cell r="A2186" t="str">
            <v>22-04-c</v>
          </cell>
          <cell r="B2186" t="str">
            <v>Pacca flat brick, Herring bond pitching in c/s mortar laid to line, grade, slope etc : Ratio 1:6</v>
          </cell>
          <cell r="C2186" t="str">
            <v>100 Sft</v>
          </cell>
          <cell r="D2186">
            <v>1519.61</v>
          </cell>
          <cell r="E2186">
            <v>6259.18</v>
          </cell>
          <cell r="F2186" t="str">
            <v>m2</v>
          </cell>
          <cell r="G2186">
            <v>163.51</v>
          </cell>
          <cell r="H2186">
            <v>673.49</v>
          </cell>
        </row>
        <row r="2187">
          <cell r="A2187" t="str">
            <v>22-05-a</v>
          </cell>
          <cell r="B2187" t="str">
            <v>Construct Punjab standard drains, of cement concrete 1:1.5:3, complete : Type I.</v>
          </cell>
          <cell r="C2187" t="str">
            <v>100 Rft</v>
          </cell>
          <cell r="D2187">
            <v>1558.31</v>
          </cell>
          <cell r="E2187">
            <v>7321.6</v>
          </cell>
          <cell r="F2187" t="str">
            <v>m</v>
          </cell>
          <cell r="G2187">
            <v>51.13</v>
          </cell>
          <cell r="H2187">
            <v>240.21</v>
          </cell>
        </row>
        <row r="2188">
          <cell r="A2188" t="str">
            <v>22-05-b</v>
          </cell>
          <cell r="B2188" t="str">
            <v>Construct Punjab standard drains, of cement concrete 1:1.5:3, complete : Type II</v>
          </cell>
          <cell r="C2188" t="str">
            <v>100 Rft</v>
          </cell>
          <cell r="D2188">
            <v>3964.9</v>
          </cell>
          <cell r="E2188">
            <v>17298.62</v>
          </cell>
          <cell r="F2188" t="str">
            <v>m</v>
          </cell>
          <cell r="G2188">
            <v>130.08000000000001</v>
          </cell>
          <cell r="H2188">
            <v>567.54</v>
          </cell>
        </row>
        <row r="2189">
          <cell r="A2189" t="str">
            <v>22-05-c</v>
          </cell>
          <cell r="B2189" t="str">
            <v>Construct Punjab standard drains, of cement concrete 1:1.5:3, complete : Type III</v>
          </cell>
          <cell r="C2189" t="str">
            <v>100 Rft</v>
          </cell>
          <cell r="D2189">
            <v>5038.99</v>
          </cell>
          <cell r="E2189">
            <v>21927.200000000001</v>
          </cell>
          <cell r="F2189" t="str">
            <v>m</v>
          </cell>
          <cell r="G2189">
            <v>165.32</v>
          </cell>
          <cell r="H2189">
            <v>719.4</v>
          </cell>
        </row>
        <row r="2190">
          <cell r="A2190" t="str">
            <v>22-05-d</v>
          </cell>
          <cell r="B2190" t="str">
            <v>Construct Punjab standard drains, of cement concrete 1:1.5:3, complete : Type IV</v>
          </cell>
          <cell r="C2190" t="str">
            <v>100 Rft</v>
          </cell>
          <cell r="D2190">
            <v>5428.75</v>
          </cell>
          <cell r="E2190">
            <v>26325.56</v>
          </cell>
          <cell r="F2190" t="str">
            <v>m</v>
          </cell>
          <cell r="G2190">
            <v>178.11</v>
          </cell>
          <cell r="H2190">
            <v>863.7</v>
          </cell>
        </row>
        <row r="2191">
          <cell r="A2191" t="str">
            <v>22-05-e</v>
          </cell>
          <cell r="B2191" t="str">
            <v>Construct Punjab standard drains, of cement concrete 1:1.5:3, complete : Type V</v>
          </cell>
          <cell r="C2191" t="str">
            <v>100 Rft</v>
          </cell>
          <cell r="D2191">
            <v>7280.16</v>
          </cell>
          <cell r="E2191">
            <v>35139.949999999997</v>
          </cell>
          <cell r="F2191" t="str">
            <v>m</v>
          </cell>
          <cell r="G2191">
            <v>238.85</v>
          </cell>
          <cell r="H2191">
            <v>1152.8900000000001</v>
          </cell>
        </row>
        <row r="2192">
          <cell r="A2192" t="str">
            <v>22-05-f</v>
          </cell>
          <cell r="B2192" t="str">
            <v>Construct Punjab standard drains, of cement concrete 1:1.5:3, complete : Type VI</v>
          </cell>
          <cell r="C2192" t="str">
            <v>100 Rft</v>
          </cell>
          <cell r="D2192">
            <v>8226.11</v>
          </cell>
          <cell r="E2192">
            <v>40013.94</v>
          </cell>
          <cell r="F2192" t="str">
            <v>m</v>
          </cell>
          <cell r="G2192">
            <v>269.89</v>
          </cell>
          <cell r="H2192">
            <v>1312.79</v>
          </cell>
        </row>
        <row r="2193">
          <cell r="A2193" t="str">
            <v>22-05-g</v>
          </cell>
          <cell r="B2193" t="str">
            <v>Construct Punjab standard drains, of cement concrete 1:1.5:3, complete : Type VII</v>
          </cell>
          <cell r="C2193" t="str">
            <v>100 Rft</v>
          </cell>
          <cell r="D2193">
            <v>8353.14</v>
          </cell>
          <cell r="E2193">
            <v>42024.05</v>
          </cell>
          <cell r="F2193" t="str">
            <v>m</v>
          </cell>
          <cell r="G2193">
            <v>274.05</v>
          </cell>
          <cell r="H2193">
            <v>1378.74</v>
          </cell>
        </row>
        <row r="2194">
          <cell r="A2194" t="str">
            <v>22-05-h</v>
          </cell>
          <cell r="B2194" t="str">
            <v>Construct Punjab standard drains, of cement concrete 1:1.5:3, complete : Type VIII</v>
          </cell>
          <cell r="C2194" t="str">
            <v>100 Rft</v>
          </cell>
          <cell r="D2194">
            <v>12579.86</v>
          </cell>
          <cell r="E2194">
            <v>62736.71</v>
          </cell>
          <cell r="F2194" t="str">
            <v>m</v>
          </cell>
          <cell r="G2194">
            <v>412.73</v>
          </cell>
          <cell r="H2194">
            <v>2058.29</v>
          </cell>
        </row>
        <row r="2195">
          <cell r="A2195" t="str">
            <v>22-05-i</v>
          </cell>
          <cell r="B2195" t="str">
            <v>Construct Punjab standard drains, of cement concrete 1:1.5:3, complete : Type IX</v>
          </cell>
          <cell r="C2195" t="str">
            <v>100 Rft</v>
          </cell>
          <cell r="D2195">
            <v>14344.8</v>
          </cell>
          <cell r="E2195">
            <v>70270.06</v>
          </cell>
          <cell r="F2195" t="str">
            <v>m</v>
          </cell>
          <cell r="G2195">
            <v>470.63</v>
          </cell>
          <cell r="H2195">
            <v>2305.4499999999998</v>
          </cell>
        </row>
        <row r="2196">
          <cell r="A2196" t="str">
            <v>22-05-j</v>
          </cell>
          <cell r="B2196" t="str">
            <v>Construct Punjab standard drains, of cement concrete 1:1.5:3, complete : Type X</v>
          </cell>
          <cell r="C2196" t="str">
            <v>100 Rft</v>
          </cell>
          <cell r="D2196">
            <v>15473.8</v>
          </cell>
          <cell r="E2196">
            <v>84552.3</v>
          </cell>
          <cell r="F2196" t="str">
            <v>m</v>
          </cell>
          <cell r="G2196">
            <v>507.67</v>
          </cell>
          <cell r="H2196">
            <v>2774.03</v>
          </cell>
        </row>
        <row r="2197">
          <cell r="A2197" t="str">
            <v>22-05-k</v>
          </cell>
          <cell r="B2197" t="str">
            <v>Construct Punjab standard drains, of cement concrete 1:1.5:3, complete : Type XI</v>
          </cell>
          <cell r="C2197" t="str">
            <v>100 Rft</v>
          </cell>
          <cell r="D2197">
            <v>16915.66</v>
          </cell>
          <cell r="E2197">
            <v>89424.41</v>
          </cell>
          <cell r="F2197" t="str">
            <v>m</v>
          </cell>
          <cell r="G2197">
            <v>554.98</v>
          </cell>
          <cell r="H2197">
            <v>2933.87</v>
          </cell>
        </row>
        <row r="2198">
          <cell r="A2198" t="str">
            <v>22-05-l</v>
          </cell>
          <cell r="B2198" t="str">
            <v>Construct Punjab standard drains, of cement concrete 1:1.5:3, complete : Type XII</v>
          </cell>
          <cell r="C2198" t="e">
            <v>#N/A</v>
          </cell>
          <cell r="D2198" t="e">
            <v>#N/A</v>
          </cell>
          <cell r="E2198" t="e">
            <v>#N/A</v>
          </cell>
          <cell r="F2198" t="str">
            <v>m</v>
          </cell>
          <cell r="G2198" t="e">
            <v>#N/A</v>
          </cell>
          <cell r="H2198">
            <v>2305.4499999999998</v>
          </cell>
        </row>
        <row r="2199">
          <cell r="A2199" t="str">
            <v>22-06-a</v>
          </cell>
          <cell r="B2199" t="str">
            <v>Laying RC hume pipes in position including jointing 6" to 12" dia</v>
          </cell>
          <cell r="C2199" t="str">
            <v>100 Rft</v>
          </cell>
          <cell r="D2199">
            <v>8992.91</v>
          </cell>
          <cell r="E2199">
            <v>9513.86</v>
          </cell>
          <cell r="F2199" t="str">
            <v>m</v>
          </cell>
          <cell r="G2199">
            <v>295.04000000000002</v>
          </cell>
          <cell r="H2199">
            <v>312.13</v>
          </cell>
        </row>
        <row r="2200">
          <cell r="A2200" t="str">
            <v>22-06-b</v>
          </cell>
          <cell r="B2200" t="str">
            <v>Laying RC hume pipes in position including jointing 12" to 24" dia</v>
          </cell>
          <cell r="C2200" t="str">
            <v>100 Rft</v>
          </cell>
          <cell r="D2200">
            <v>13651.98</v>
          </cell>
          <cell r="E2200">
            <v>14670.55</v>
          </cell>
          <cell r="F2200" t="str">
            <v>m</v>
          </cell>
          <cell r="G2200">
            <v>447.9</v>
          </cell>
          <cell r="H2200">
            <v>481.32</v>
          </cell>
        </row>
        <row r="2201">
          <cell r="A2201" t="str">
            <v>22-06-c</v>
          </cell>
          <cell r="B2201" t="str">
            <v>Laying RC hume pipes in position including jointing 24" to 36" dia</v>
          </cell>
          <cell r="C2201" t="str">
            <v>100 Rft</v>
          </cell>
          <cell r="D2201">
            <v>18018.900000000001</v>
          </cell>
          <cell r="E2201">
            <v>19536.759999999998</v>
          </cell>
          <cell r="F2201" t="str">
            <v>m</v>
          </cell>
          <cell r="G2201">
            <v>591.16999999999996</v>
          </cell>
          <cell r="H2201">
            <v>640.97</v>
          </cell>
        </row>
        <row r="2202">
          <cell r="A2202" t="str">
            <v>23-01-a</v>
          </cell>
          <cell r="B2202" t="str">
            <v xml:space="preserve">Providing and Laying RCC pipe, moulded with cement concrete 1:1.5:3, including cost of reinforcement, testing etc : 4" dia: </v>
          </cell>
          <cell r="C2202" t="str">
            <v>Rft</v>
          </cell>
          <cell r="D2202">
            <v>89.79</v>
          </cell>
          <cell r="E2202">
            <v>194.21</v>
          </cell>
          <cell r="F2202" t="str">
            <v>m</v>
          </cell>
          <cell r="G2202">
            <v>294.58</v>
          </cell>
          <cell r="H2202">
            <v>637.16999999999996</v>
          </cell>
        </row>
        <row r="2203">
          <cell r="A2203" t="str">
            <v>23-01-b</v>
          </cell>
          <cell r="B2203" t="str">
            <v>Providing and Laying RCC pipe, moulded with cement concrete 1:1.5:3, including cost of reinforcement, testing etc : 6" dia:</v>
          </cell>
          <cell r="C2203" t="str">
            <v>Rft</v>
          </cell>
          <cell r="D2203">
            <v>98.29</v>
          </cell>
          <cell r="E2203">
            <v>214.99</v>
          </cell>
          <cell r="F2203" t="str">
            <v>m</v>
          </cell>
          <cell r="G2203">
            <v>322.48</v>
          </cell>
          <cell r="H2203">
            <v>705.33</v>
          </cell>
        </row>
        <row r="2204">
          <cell r="A2204" t="str">
            <v>23-01-c</v>
          </cell>
          <cell r="B2204" t="str">
            <v>Providing and Laying RCC pipe, moulded with cement concrete 1:1.5:3, including cost of reinforcement, testing etc : 9" dia:</v>
          </cell>
          <cell r="C2204" t="str">
            <v>Rft</v>
          </cell>
          <cell r="D2204">
            <v>118.14</v>
          </cell>
          <cell r="E2204">
            <v>259.39</v>
          </cell>
          <cell r="F2204" t="str">
            <v>m</v>
          </cell>
          <cell r="G2204">
            <v>387.6</v>
          </cell>
          <cell r="H2204">
            <v>851.03</v>
          </cell>
        </row>
        <row r="2205">
          <cell r="A2205" t="str">
            <v>23-02-a</v>
          </cell>
          <cell r="B2205" t="str">
            <v>Providing and Laying non-reinforced concrete pipe, moulded with cement concrete 1:1.5:3 complete : 4" internal diameter</v>
          </cell>
          <cell r="C2205" t="str">
            <v>Rft</v>
          </cell>
          <cell r="D2205">
            <v>75.61</v>
          </cell>
          <cell r="E2205">
            <v>198.22</v>
          </cell>
          <cell r="F2205" t="str">
            <v>m</v>
          </cell>
          <cell r="G2205">
            <v>248.06</v>
          </cell>
          <cell r="H2205">
            <v>650.33000000000004</v>
          </cell>
        </row>
        <row r="2206">
          <cell r="A2206" t="str">
            <v>23-02-b</v>
          </cell>
          <cell r="B2206" t="str">
            <v>Providing and Laying non-reinforced concrete pipe, moulded with cement concrete 1:1.5:3 complete : 6" i/d</v>
          </cell>
          <cell r="C2206" t="str">
            <v>Rft</v>
          </cell>
          <cell r="D2206">
            <v>98.29</v>
          </cell>
          <cell r="E2206">
            <v>251.59</v>
          </cell>
          <cell r="F2206" t="str">
            <v>m</v>
          </cell>
          <cell r="G2206">
            <v>322.48</v>
          </cell>
          <cell r="H2206">
            <v>825.41</v>
          </cell>
        </row>
        <row r="2207">
          <cell r="A2207" t="str">
            <v>23-02-c</v>
          </cell>
          <cell r="B2207" t="str">
            <v>Providing and Laying non-reinforced concrete pipe, moulded with cement concrete : 9" i/d wall thickness 1".</v>
          </cell>
          <cell r="C2207" t="str">
            <v>Rft</v>
          </cell>
          <cell r="D2207">
            <v>143.66</v>
          </cell>
          <cell r="E2207">
            <v>343.07</v>
          </cell>
          <cell r="F2207" t="str">
            <v>m</v>
          </cell>
          <cell r="G2207">
            <v>471.32</v>
          </cell>
          <cell r="H2207">
            <v>1125.55</v>
          </cell>
        </row>
        <row r="2208">
          <cell r="A2208" t="str">
            <v>23-03-a-01</v>
          </cell>
          <cell r="B2208" t="str">
            <v>Providing and Laying RCC pipe sewers complete As per ASTM C-76-79, Class II : 12" i/d, Wall B</v>
          </cell>
          <cell r="C2208" t="str">
            <v>Rft</v>
          </cell>
          <cell r="D2208">
            <v>245.73</v>
          </cell>
          <cell r="E2208">
            <v>552.71</v>
          </cell>
          <cell r="F2208" t="str">
            <v>m</v>
          </cell>
          <cell r="G2208">
            <v>806.21</v>
          </cell>
          <cell r="H2208">
            <v>1813.36</v>
          </cell>
        </row>
        <row r="2209">
          <cell r="A2209" t="str">
            <v>23-03-a-02</v>
          </cell>
          <cell r="B2209" t="str">
            <v>Providing and Laying RCC pipe sewers complete As per ASTM C-76-79, Class II : 15" i/d, Wall B</v>
          </cell>
          <cell r="C2209" t="str">
            <v>Rft</v>
          </cell>
          <cell r="D2209">
            <v>302.44</v>
          </cell>
          <cell r="E2209">
            <v>716.63</v>
          </cell>
          <cell r="F2209" t="str">
            <v>m</v>
          </cell>
          <cell r="G2209">
            <v>992.25</v>
          </cell>
          <cell r="H2209">
            <v>2351.14</v>
          </cell>
        </row>
        <row r="2210">
          <cell r="A2210" t="str">
            <v>23-03-a-03</v>
          </cell>
          <cell r="B2210" t="str">
            <v>Providing and Laying RCC pipe sewers complete As per ASTM C-76-79, Class II : 18" i/d, Wall B</v>
          </cell>
          <cell r="C2210" t="str">
            <v>Rft</v>
          </cell>
          <cell r="D2210">
            <v>368.6</v>
          </cell>
          <cell r="E2210">
            <v>859.57</v>
          </cell>
          <cell r="F2210" t="str">
            <v>m</v>
          </cell>
          <cell r="G2210">
            <v>1209.31</v>
          </cell>
          <cell r="H2210">
            <v>2820.12</v>
          </cell>
        </row>
        <row r="2211">
          <cell r="A2211" t="str">
            <v>23-03-a-04</v>
          </cell>
          <cell r="B2211" t="str">
            <v>Providing and Laying RCC pipe sewers complete As per ASTM C-76-79, Class II : 21" i/d, Wall B</v>
          </cell>
          <cell r="C2211" t="str">
            <v>Rft</v>
          </cell>
          <cell r="D2211">
            <v>442.74</v>
          </cell>
          <cell r="E2211">
            <v>1025.81</v>
          </cell>
          <cell r="F2211" t="str">
            <v>m</v>
          </cell>
          <cell r="G2211">
            <v>1452.57</v>
          </cell>
          <cell r="H2211">
            <v>3365.53</v>
          </cell>
        </row>
        <row r="2212">
          <cell r="A2212" t="str">
            <v>23-03-a-05</v>
          </cell>
          <cell r="B2212" t="str">
            <v>Providing and Laying RCC pipe sewers complete As per ASTM C-76-79, Class II : 24" i/d, Wall B</v>
          </cell>
          <cell r="C2212" t="str">
            <v>Rft</v>
          </cell>
          <cell r="D2212">
            <v>491.46</v>
          </cell>
          <cell r="E2212">
            <v>1151.18</v>
          </cell>
          <cell r="F2212" t="str">
            <v>m</v>
          </cell>
          <cell r="G2212">
            <v>1612.41</v>
          </cell>
          <cell r="H2212">
            <v>3776.83</v>
          </cell>
        </row>
        <row r="2213">
          <cell r="A2213" t="str">
            <v>23-03-a-06</v>
          </cell>
          <cell r="B2213" t="str">
            <v>Providing and Laying RCC pipe sewers complete As per ASTM C-76-79, Class II : 27" i/d, Wall B</v>
          </cell>
          <cell r="C2213" t="str">
            <v>Rft</v>
          </cell>
          <cell r="D2213">
            <v>661.4</v>
          </cell>
          <cell r="E2213">
            <v>1505.48</v>
          </cell>
          <cell r="F2213" t="str">
            <v>m</v>
          </cell>
          <cell r="G2213">
            <v>2169.94</v>
          </cell>
          <cell r="H2213">
            <v>4939.24</v>
          </cell>
        </row>
        <row r="2214">
          <cell r="A2214" t="str">
            <v>23-03-a-07</v>
          </cell>
          <cell r="B2214" t="str">
            <v>Providing and Laying RCC pipe sewers complete As per ASTM C-76-79, Class II : 30" i/d, Wall B</v>
          </cell>
          <cell r="C2214" t="str">
            <v>Rft</v>
          </cell>
          <cell r="D2214">
            <v>737.2</v>
          </cell>
          <cell r="E2214">
            <v>1734.39</v>
          </cell>
          <cell r="F2214" t="str">
            <v>m</v>
          </cell>
          <cell r="G2214">
            <v>2418.62</v>
          </cell>
          <cell r="H2214">
            <v>5690.26</v>
          </cell>
        </row>
        <row r="2215">
          <cell r="A2215" t="str">
            <v>23-03-a-08</v>
          </cell>
          <cell r="B2215" t="str">
            <v>Providing and Laying RCC pipe sewers complete As per ASTM C-76-79, Class II : 33" i/d, Wall B</v>
          </cell>
          <cell r="C2215" t="str">
            <v>Rft</v>
          </cell>
          <cell r="D2215">
            <v>803.35</v>
          </cell>
          <cell r="E2215">
            <v>2121.33</v>
          </cell>
          <cell r="F2215" t="str">
            <v>m</v>
          </cell>
          <cell r="G2215">
            <v>2635.68</v>
          </cell>
          <cell r="H2215">
            <v>6959.75</v>
          </cell>
        </row>
        <row r="2216">
          <cell r="A2216" t="str">
            <v>23-03-a-09</v>
          </cell>
          <cell r="B2216" t="str">
            <v>Providing and Laying RCC pipe sewers complete As per ASTM C-76-79, Class II : 36" i/d, Wall B</v>
          </cell>
          <cell r="C2216" t="str">
            <v>Rft</v>
          </cell>
          <cell r="D2216">
            <v>878.21</v>
          </cell>
          <cell r="E2216">
            <v>2410.29</v>
          </cell>
          <cell r="F2216" t="str">
            <v>m</v>
          </cell>
          <cell r="G2216">
            <v>2881.26</v>
          </cell>
          <cell r="H2216">
            <v>7907.78</v>
          </cell>
        </row>
        <row r="2217">
          <cell r="A2217" t="str">
            <v>23-03-a-10</v>
          </cell>
          <cell r="B2217" t="str">
            <v>Providing and Laying RCC pipe sewers complete As per ASTM C-76-79, Class II : 42" i/d, Wall B</v>
          </cell>
          <cell r="C2217" t="str">
            <v>Rft</v>
          </cell>
          <cell r="D2217">
            <v>1134.1500000000001</v>
          </cell>
          <cell r="E2217">
            <v>3125.79</v>
          </cell>
          <cell r="F2217" t="str">
            <v>m</v>
          </cell>
          <cell r="G2217">
            <v>3720.95</v>
          </cell>
          <cell r="H2217">
            <v>10255.23</v>
          </cell>
        </row>
        <row r="2218">
          <cell r="A2218" t="str">
            <v>23-03-a-11</v>
          </cell>
          <cell r="B2218" t="str">
            <v>Providing and Laying RCC pipe sewers complete As per ASTM C-76-79, Class II : 48" i/d, Wall B</v>
          </cell>
          <cell r="C2218" t="e">
            <v>#N/A</v>
          </cell>
          <cell r="D2218" t="e">
            <v>#N/A</v>
          </cell>
          <cell r="E2218" t="e">
            <v>#N/A</v>
          </cell>
          <cell r="F2218" t="str">
            <v>m</v>
          </cell>
          <cell r="G2218" t="e">
            <v>#N/A</v>
          </cell>
          <cell r="H2218">
            <v>12819.2</v>
          </cell>
        </row>
        <row r="2219">
          <cell r="A2219" t="str">
            <v>23-03-a-12</v>
          </cell>
          <cell r="B2219" t="str">
            <v>Providing and Laying RCC pipe sewers complete As per ASTM C-76-79, Class II : 54" i/d, Wall B</v>
          </cell>
          <cell r="C2219" t="str">
            <v>Rft</v>
          </cell>
          <cell r="D2219">
            <v>1701.22</v>
          </cell>
          <cell r="E2219">
            <v>4917.4399999999996</v>
          </cell>
          <cell r="F2219" t="str">
            <v>m</v>
          </cell>
          <cell r="G2219">
            <v>5581.43</v>
          </cell>
          <cell r="H2219">
            <v>16133.33</v>
          </cell>
        </row>
        <row r="2220">
          <cell r="A2220" t="str">
            <v>23-03-a-13</v>
          </cell>
          <cell r="B2220" t="str">
            <v>Providing and Laying RCC pipe sewers complete As per ASTM C-76-79, Class II : 60" i/d, Wall B</v>
          </cell>
          <cell r="C2220" t="str">
            <v>Rft</v>
          </cell>
          <cell r="D2220">
            <v>2343.9</v>
          </cell>
          <cell r="E2220">
            <v>6937.81</v>
          </cell>
          <cell r="F2220" t="str">
            <v>m</v>
          </cell>
          <cell r="G2220">
            <v>7689.97</v>
          </cell>
          <cell r="H2220">
            <v>22761.83</v>
          </cell>
        </row>
        <row r="2221">
          <cell r="A2221" t="str">
            <v>23-03-a-14</v>
          </cell>
          <cell r="B2221" t="str">
            <v>Providing and Laying RCC pipe sewers complete As per ASTM C-76-79, Class II : 66" i/d, Wall B</v>
          </cell>
          <cell r="C2221" t="str">
            <v>Rft</v>
          </cell>
          <cell r="D2221">
            <v>3220.98</v>
          </cell>
          <cell r="E2221">
            <v>8858.9500000000007</v>
          </cell>
          <cell r="F2221" t="str">
            <v>m</v>
          </cell>
          <cell r="G2221">
            <v>10567.51</v>
          </cell>
          <cell r="H2221">
            <v>29064.799999999999</v>
          </cell>
        </row>
        <row r="2222">
          <cell r="A2222" t="str">
            <v>23-03-a-15</v>
          </cell>
          <cell r="B2222" t="str">
            <v>Providing and Laying RCC pipe sewers complete As per ASTM C-76-79, Class II : 72" i/d, Wall B</v>
          </cell>
          <cell r="C2222" t="str">
            <v>Rft</v>
          </cell>
          <cell r="D2222">
            <v>4375.92</v>
          </cell>
          <cell r="E2222">
            <v>11731.21</v>
          </cell>
          <cell r="F2222" t="str">
            <v>m</v>
          </cell>
          <cell r="G2222">
            <v>14356.68</v>
          </cell>
          <cell r="H2222">
            <v>38488.22</v>
          </cell>
        </row>
        <row r="2223">
          <cell r="A2223" t="str">
            <v>23-03-b-01</v>
          </cell>
          <cell r="B2223" t="str">
            <v>Providing and Laying RCC pipe sewers complete As per ASTM C-76-79, Class III : 12" i/d, Wall B</v>
          </cell>
          <cell r="C2223" t="str">
            <v>Rft</v>
          </cell>
          <cell r="D2223">
            <v>245.73</v>
          </cell>
          <cell r="E2223">
            <v>583.21</v>
          </cell>
          <cell r="F2223" t="str">
            <v>m</v>
          </cell>
          <cell r="G2223">
            <v>806.21</v>
          </cell>
          <cell r="H2223">
            <v>1913.43</v>
          </cell>
        </row>
        <row r="2224">
          <cell r="A2224" t="str">
            <v>23-03-b-02</v>
          </cell>
          <cell r="B2224" t="str">
            <v>Providing and Laying RCC pipe sewers complete As per ASTM C-76-79, Class III : 15" i/d, Wall B</v>
          </cell>
          <cell r="C2224" t="str">
            <v>Rft</v>
          </cell>
          <cell r="D2224">
            <v>302.44</v>
          </cell>
          <cell r="E2224">
            <v>762.38</v>
          </cell>
          <cell r="F2224" t="str">
            <v>m</v>
          </cell>
          <cell r="G2224">
            <v>992.25</v>
          </cell>
          <cell r="H2224">
            <v>2501.2399999999998</v>
          </cell>
        </row>
        <row r="2225">
          <cell r="A2225" t="str">
            <v>23-03-b-03</v>
          </cell>
          <cell r="B2225" t="str">
            <v>Providing and Laying RCC pipe sewers complete As per ASTM C-76-79, Class III : 18" i/d, Wall B</v>
          </cell>
          <cell r="C2225" t="str">
            <v>Rft</v>
          </cell>
          <cell r="D2225">
            <v>368.6</v>
          </cell>
          <cell r="E2225">
            <v>951.07</v>
          </cell>
          <cell r="F2225" t="str">
            <v>m</v>
          </cell>
          <cell r="G2225">
            <v>1209.31</v>
          </cell>
          <cell r="H2225">
            <v>3120.31</v>
          </cell>
        </row>
        <row r="2226">
          <cell r="A2226" t="str">
            <v>23-03-b-04</v>
          </cell>
          <cell r="B2226" t="str">
            <v>Providing and Laying RCC pipe sewers complete As per  ASTM C-76-79, Class III : 21" i/d, Wall B</v>
          </cell>
          <cell r="C2226" t="str">
            <v>Rft</v>
          </cell>
          <cell r="D2226">
            <v>442.32</v>
          </cell>
          <cell r="E2226">
            <v>1177.8900000000001</v>
          </cell>
          <cell r="F2226" t="str">
            <v>m</v>
          </cell>
          <cell r="G2226">
            <v>1451.18</v>
          </cell>
          <cell r="H2226">
            <v>3864.45</v>
          </cell>
        </row>
        <row r="2227">
          <cell r="A2227" t="str">
            <v>23-03-b-05</v>
          </cell>
          <cell r="B2227" t="str">
            <v>Providing and Laying RCC pipe sewers complete As per ASTM C-76-79, Class III : 24" i/d, Wall B</v>
          </cell>
          <cell r="C2227" t="str">
            <v>Rft</v>
          </cell>
          <cell r="D2227">
            <v>491.46</v>
          </cell>
          <cell r="E2227">
            <v>1334.18</v>
          </cell>
          <cell r="F2227" t="str">
            <v>m</v>
          </cell>
          <cell r="G2227">
            <v>1612.41</v>
          </cell>
          <cell r="H2227">
            <v>4377.22</v>
          </cell>
        </row>
        <row r="2228">
          <cell r="A2228" t="str">
            <v>23-03-b-06</v>
          </cell>
          <cell r="B2228" t="str">
            <v>Providing and Laying RCC pipe sewers complete As per ASTM C-76-79, Class III : 27" i/d, Wall B</v>
          </cell>
          <cell r="C2228" t="str">
            <v>Rft</v>
          </cell>
          <cell r="D2228">
            <v>661.64</v>
          </cell>
          <cell r="E2228">
            <v>1734.48</v>
          </cell>
          <cell r="F2228" t="str">
            <v>m</v>
          </cell>
          <cell r="G2228">
            <v>2170.7399999999998</v>
          </cell>
          <cell r="H2228">
            <v>5690.54</v>
          </cell>
        </row>
        <row r="2229">
          <cell r="A2229" t="str">
            <v>23-03-b-07</v>
          </cell>
          <cell r="B2229" t="str">
            <v>Providing and Laying RCC pipe sewers complete As per ASTM C-76-79, Class III : 30" i/d, Wall B</v>
          </cell>
          <cell r="C2229" t="str">
            <v>Rft</v>
          </cell>
          <cell r="D2229">
            <v>737.2</v>
          </cell>
          <cell r="E2229">
            <v>2115.64</v>
          </cell>
          <cell r="F2229" t="str">
            <v>m</v>
          </cell>
          <cell r="G2229">
            <v>2418.62</v>
          </cell>
          <cell r="H2229">
            <v>6941.08</v>
          </cell>
        </row>
        <row r="2230">
          <cell r="A2230" t="str">
            <v>23-03-b-08</v>
          </cell>
          <cell r="B2230" t="str">
            <v>Providing and Laying RCC pipe sewers complete As per ASTM C-76-79, Class III : 33" i/d, Wall B</v>
          </cell>
          <cell r="C2230" t="str">
            <v>Rft</v>
          </cell>
          <cell r="D2230">
            <v>803.35</v>
          </cell>
          <cell r="E2230">
            <v>2517.83</v>
          </cell>
          <cell r="F2230" t="str">
            <v>m</v>
          </cell>
          <cell r="G2230">
            <v>2635.68</v>
          </cell>
          <cell r="H2230">
            <v>8260.61</v>
          </cell>
        </row>
        <row r="2231">
          <cell r="A2231" t="str">
            <v>23-03-b-09</v>
          </cell>
          <cell r="B2231" t="str">
            <v>Providing and Laying RCC pipe sewers complete As per ASTM C-76-79, Class III : 36" i/d, Wall B</v>
          </cell>
          <cell r="C2231" t="str">
            <v>Rft</v>
          </cell>
          <cell r="D2231">
            <v>878.89</v>
          </cell>
          <cell r="E2231">
            <v>2654.98</v>
          </cell>
          <cell r="F2231" t="str">
            <v>m</v>
          </cell>
          <cell r="G2231">
            <v>2883.49</v>
          </cell>
          <cell r="H2231">
            <v>8710.5499999999993</v>
          </cell>
        </row>
        <row r="2232">
          <cell r="A2232" t="str">
            <v>23-03-b-10</v>
          </cell>
          <cell r="B2232" t="str">
            <v>Providing and Laying RCC pipe sewers complete As per ASTM C-76-79, Class III : 42" i/d, Wall B</v>
          </cell>
          <cell r="C2232" t="str">
            <v>Rft</v>
          </cell>
          <cell r="D2232">
            <v>1134.1500000000001</v>
          </cell>
          <cell r="E2232">
            <v>3583.29</v>
          </cell>
          <cell r="F2232" t="str">
            <v>m</v>
          </cell>
          <cell r="G2232">
            <v>3720.95</v>
          </cell>
          <cell r="H2232">
            <v>11756.21</v>
          </cell>
        </row>
        <row r="2233">
          <cell r="A2233" t="str">
            <v>23-03-b-11</v>
          </cell>
          <cell r="B2233" t="str">
            <v>Providing and Laying RCC pipe sewers complete As per ASTM C-76-79, Class III : 48" i/d, Wall B</v>
          </cell>
          <cell r="C2233" t="e">
            <v>#N/A</v>
          </cell>
          <cell r="D2233" t="e">
            <v>#N/A</v>
          </cell>
          <cell r="E2233" t="e">
            <v>#N/A</v>
          </cell>
          <cell r="F2233" t="str">
            <v>m</v>
          </cell>
          <cell r="G2233" t="e">
            <v>#N/A</v>
          </cell>
          <cell r="H2233">
            <v>14321.69</v>
          </cell>
        </row>
        <row r="2234">
          <cell r="A2234" t="str">
            <v>23-03-b-12</v>
          </cell>
          <cell r="B2234" t="str">
            <v>Providing and Laying RCC pipe sewers complete As per ASTM C-76-79, Class III : 54" i/d, Wall B</v>
          </cell>
          <cell r="C2234" t="str">
            <v>Rft</v>
          </cell>
          <cell r="D2234">
            <v>1701.22</v>
          </cell>
          <cell r="E2234">
            <v>5618.94</v>
          </cell>
          <cell r="F2234" t="str">
            <v>m</v>
          </cell>
          <cell r="G2234">
            <v>5581.43</v>
          </cell>
          <cell r="H2234">
            <v>18434.84</v>
          </cell>
        </row>
        <row r="2235">
          <cell r="A2235" t="str">
            <v>23-03-b-13</v>
          </cell>
          <cell r="B2235" t="str">
            <v>Providing and Laying RCC pipe sewers complete As per ASTM C-76-79, Class III : 60" i/d, Wall B</v>
          </cell>
          <cell r="C2235" t="str">
            <v>Rft</v>
          </cell>
          <cell r="D2235">
            <v>2343.9</v>
          </cell>
          <cell r="E2235">
            <v>7242.81</v>
          </cell>
          <cell r="F2235" t="str">
            <v>m</v>
          </cell>
          <cell r="G2235">
            <v>7689.97</v>
          </cell>
          <cell r="H2235">
            <v>23762.48</v>
          </cell>
        </row>
        <row r="2236">
          <cell r="A2236" t="str">
            <v>23-03-b-14</v>
          </cell>
          <cell r="B2236" t="str">
            <v>Providing and Laying RCC pipe sewers complete As per ASTM C-76-79, Class III : 66" i/d, Wall B</v>
          </cell>
          <cell r="C2236" t="str">
            <v>Rft</v>
          </cell>
          <cell r="D2236">
            <v>3203.96</v>
          </cell>
          <cell r="E2236">
            <v>9695.7999999999993</v>
          </cell>
          <cell r="F2236" t="str">
            <v>m</v>
          </cell>
          <cell r="G2236">
            <v>10511.69</v>
          </cell>
          <cell r="H2236">
            <v>31810.38</v>
          </cell>
        </row>
        <row r="2237">
          <cell r="A2237" t="str">
            <v>23-03-b-15</v>
          </cell>
          <cell r="B2237" t="str">
            <v>Providing and Laying RCC pipe sewers complete As per ASTM C-76-79, Class III : 72" i/d, Wall B</v>
          </cell>
          <cell r="C2237" t="str">
            <v>Rft</v>
          </cell>
          <cell r="D2237">
            <v>4375.92</v>
          </cell>
          <cell r="E2237">
            <v>12951.21</v>
          </cell>
          <cell r="F2237" t="str">
            <v>m</v>
          </cell>
          <cell r="G2237">
            <v>14356.68</v>
          </cell>
          <cell r="H2237">
            <v>42490.85</v>
          </cell>
        </row>
        <row r="2238">
          <cell r="A2238" t="str">
            <v>23-03-c-01</v>
          </cell>
          <cell r="B2238" t="str">
            <v>Providing and Laying RCC pipe sewers complete As per ASTM C-76-79, Class IV : 12" i/d, Wall B</v>
          </cell>
          <cell r="C2238" t="str">
            <v>Rft</v>
          </cell>
          <cell r="D2238">
            <v>245.73</v>
          </cell>
          <cell r="E2238">
            <v>613.71</v>
          </cell>
          <cell r="F2238" t="str">
            <v>m</v>
          </cell>
          <cell r="G2238">
            <v>806.21</v>
          </cell>
          <cell r="H2238">
            <v>2013.5</v>
          </cell>
        </row>
        <row r="2239">
          <cell r="A2239" t="str">
            <v>23-03-c-02</v>
          </cell>
          <cell r="B2239" t="str">
            <v>Providing and Laying RCC pipe sewers complete As per ASTM C-76-79, Class IV : 15" i/d, Wall B</v>
          </cell>
          <cell r="C2239" t="str">
            <v>Rft</v>
          </cell>
          <cell r="D2239">
            <v>302.44</v>
          </cell>
          <cell r="E2239">
            <v>731.88</v>
          </cell>
          <cell r="F2239" t="str">
            <v>m</v>
          </cell>
          <cell r="G2239">
            <v>992.25</v>
          </cell>
          <cell r="H2239">
            <v>2401.1799999999998</v>
          </cell>
        </row>
        <row r="2240">
          <cell r="A2240" t="str">
            <v>23-03-c-03</v>
          </cell>
          <cell r="B2240" t="str">
            <v>Providing and Laying RCC pipe sewers complete As per ASTM C-76-79, Class IV : 18" i/d, Wall B</v>
          </cell>
          <cell r="C2240" t="str">
            <v>Rft</v>
          </cell>
          <cell r="D2240">
            <v>368.6</v>
          </cell>
          <cell r="E2240">
            <v>957.17</v>
          </cell>
          <cell r="F2240" t="str">
            <v>m</v>
          </cell>
          <cell r="G2240">
            <v>1209.31</v>
          </cell>
          <cell r="H2240">
            <v>3140.33</v>
          </cell>
        </row>
        <row r="2241">
          <cell r="A2241" t="str">
            <v>23-03-c-04</v>
          </cell>
          <cell r="B2241" t="str">
            <v>Providing and Laying RCC pipe sewers complete As per ASTM C-76-79, Class IV : 21" i/d, Wall B</v>
          </cell>
          <cell r="C2241" t="str">
            <v>Rft</v>
          </cell>
          <cell r="D2241">
            <v>442.32</v>
          </cell>
          <cell r="E2241">
            <v>1208.3900000000001</v>
          </cell>
          <cell r="F2241" t="str">
            <v>m</v>
          </cell>
          <cell r="G2241">
            <v>1451.18</v>
          </cell>
          <cell r="H2241">
            <v>3964.52</v>
          </cell>
        </row>
        <row r="2242">
          <cell r="A2242" t="str">
            <v>23-03-c-05</v>
          </cell>
          <cell r="B2242" t="str">
            <v>Providing and Laying RCC pipe sewers complete As per ASTM C-76-79, Class IV : 24" i/d, Wall B</v>
          </cell>
          <cell r="C2242" t="str">
            <v>Rft</v>
          </cell>
          <cell r="D2242">
            <v>491.46</v>
          </cell>
          <cell r="E2242">
            <v>1715.43</v>
          </cell>
          <cell r="F2242" t="str">
            <v>m</v>
          </cell>
          <cell r="G2242">
            <v>1612.41</v>
          </cell>
          <cell r="H2242">
            <v>5628.04</v>
          </cell>
        </row>
        <row r="2243">
          <cell r="A2243" t="str">
            <v>23-03-c-06</v>
          </cell>
          <cell r="B2243" t="str">
            <v>Providing and Laying RCC pipe sewers complete As per ASTM C-76-79, Class IV : 27" i/d, Wall B</v>
          </cell>
          <cell r="C2243" t="str">
            <v>Rft</v>
          </cell>
          <cell r="D2243">
            <v>661.42</v>
          </cell>
          <cell r="E2243">
            <v>1947.75</v>
          </cell>
          <cell r="F2243" t="str">
            <v>m</v>
          </cell>
          <cell r="G2243">
            <v>2170</v>
          </cell>
          <cell r="H2243">
            <v>6390.25</v>
          </cell>
        </row>
        <row r="2244">
          <cell r="A2244" t="str">
            <v>23-03-c-07</v>
          </cell>
          <cell r="B2244" t="str">
            <v>Providing and Laying RCC pipe sewers complete As per ASTM C-76-79, Class IV : 30" i/d, Wall B</v>
          </cell>
          <cell r="C2244" t="str">
            <v>Rft</v>
          </cell>
          <cell r="D2244">
            <v>737.2</v>
          </cell>
          <cell r="E2244">
            <v>2329.14</v>
          </cell>
          <cell r="F2244" t="str">
            <v>m</v>
          </cell>
          <cell r="G2244">
            <v>2418.62</v>
          </cell>
          <cell r="H2244">
            <v>7641.54</v>
          </cell>
        </row>
        <row r="2245">
          <cell r="A2245" t="str">
            <v>23-03-c-08</v>
          </cell>
          <cell r="B2245" t="str">
            <v>Providing and Laying RCC pipe sewers complete As per ASTM C-76-79, Class IV : 33" i/d, Wall B</v>
          </cell>
          <cell r="C2245" t="str">
            <v>Rft</v>
          </cell>
          <cell r="D2245">
            <v>803.35</v>
          </cell>
          <cell r="E2245">
            <v>3188.83</v>
          </cell>
          <cell r="F2245" t="str">
            <v>m</v>
          </cell>
          <cell r="G2245">
            <v>2635.68</v>
          </cell>
          <cell r="H2245">
            <v>10462.049999999999</v>
          </cell>
        </row>
        <row r="2246">
          <cell r="A2246" t="str">
            <v>23-03-c-09</v>
          </cell>
          <cell r="B2246" t="str">
            <v>Providing and Laying RCC pipe sewers complete As per ASTM C-76-79, Class IV : 36" i/d, Wall B</v>
          </cell>
          <cell r="C2246" t="str">
            <v>Rft</v>
          </cell>
          <cell r="D2246">
            <v>877.75</v>
          </cell>
          <cell r="E2246">
            <v>3446.83</v>
          </cell>
          <cell r="F2246" t="str">
            <v>m</v>
          </cell>
          <cell r="G2246">
            <v>2879.77</v>
          </cell>
          <cell r="H2246">
            <v>11308.5</v>
          </cell>
        </row>
        <row r="2247">
          <cell r="A2247" t="str">
            <v>23-03-c-10</v>
          </cell>
          <cell r="B2247" t="str">
            <v>Providing and Laying RCC pipe sewers complete As per ASTM C-76-79, Class IV : 42" i/d, Wall B</v>
          </cell>
          <cell r="C2247" t="str">
            <v>Rft</v>
          </cell>
          <cell r="D2247">
            <v>1134.1500000000001</v>
          </cell>
          <cell r="E2247">
            <v>4254.29</v>
          </cell>
          <cell r="F2247" t="str">
            <v>m</v>
          </cell>
          <cell r="G2247">
            <v>3720.95</v>
          </cell>
          <cell r="H2247">
            <v>13957.65</v>
          </cell>
        </row>
        <row r="2248">
          <cell r="A2248" t="str">
            <v>23-03-c-11</v>
          </cell>
          <cell r="B2248" t="str">
            <v>Providing and Laying RCC pipe sewers complete As per ASTM C-76-79, Class IV : 48" i/d, Wall B</v>
          </cell>
          <cell r="C2248" t="e">
            <v>#N/A</v>
          </cell>
          <cell r="D2248" t="e">
            <v>#N/A</v>
          </cell>
          <cell r="E2248" t="e">
            <v>#N/A</v>
          </cell>
          <cell r="F2248" t="str">
            <v>m</v>
          </cell>
          <cell r="G2248" t="e">
            <v>#N/A</v>
          </cell>
          <cell r="H2248">
            <v>17523.79</v>
          </cell>
        </row>
        <row r="2249">
          <cell r="A2249" t="str">
            <v>23-03-c-12</v>
          </cell>
          <cell r="B2249" t="str">
            <v>Providing and Laying RCC pipe sewers complete As per ASTM C-76-79, Class IV : 54" i/d, Wall B</v>
          </cell>
          <cell r="C2249" t="str">
            <v>Rft</v>
          </cell>
          <cell r="D2249">
            <v>1701.22</v>
          </cell>
          <cell r="E2249">
            <v>6899.94</v>
          </cell>
          <cell r="F2249" t="str">
            <v>m</v>
          </cell>
          <cell r="G2249">
            <v>5581.43</v>
          </cell>
          <cell r="H2249">
            <v>22637.599999999999</v>
          </cell>
        </row>
        <row r="2250">
          <cell r="A2250" t="str">
            <v>23-03-c-13</v>
          </cell>
          <cell r="B2250" t="str">
            <v>Providing and Laying RCC pipe sewers complete As per ASTM C-76-79, Class IV : 60" i/d, Wall B</v>
          </cell>
          <cell r="C2250" t="str">
            <v>Rft</v>
          </cell>
          <cell r="D2250">
            <v>2343.9</v>
          </cell>
          <cell r="E2250">
            <v>8950.7999999999993</v>
          </cell>
          <cell r="F2250" t="str">
            <v>m</v>
          </cell>
          <cell r="G2250">
            <v>7689.97</v>
          </cell>
          <cell r="H2250">
            <v>29366.16</v>
          </cell>
        </row>
        <row r="2251">
          <cell r="A2251" t="str">
            <v>23-03-c-14</v>
          </cell>
          <cell r="B2251" t="str">
            <v>Providing and Laying RCC pipe sewers complete As per ASTM C-76-79, Class IV : 66" i/d, Wall B</v>
          </cell>
          <cell r="C2251" t="str">
            <v>Rft</v>
          </cell>
          <cell r="D2251">
            <v>3203.96</v>
          </cell>
          <cell r="E2251">
            <v>12257.8</v>
          </cell>
          <cell r="F2251" t="str">
            <v>m</v>
          </cell>
          <cell r="G2251">
            <v>10511.69</v>
          </cell>
          <cell r="H2251">
            <v>40215.879999999997</v>
          </cell>
        </row>
        <row r="2252">
          <cell r="A2252" t="str">
            <v>23-03-c-15</v>
          </cell>
          <cell r="B2252" t="str">
            <v>Providing and Laying RCC pipe sewers complete As per ASTM C-76-79, Class IV : 72" i/d, Wall B</v>
          </cell>
          <cell r="C2252" t="str">
            <v>Rft</v>
          </cell>
          <cell r="D2252">
            <v>4375.92</v>
          </cell>
          <cell r="E2252">
            <v>16306.21</v>
          </cell>
          <cell r="F2252" t="str">
            <v>m</v>
          </cell>
          <cell r="G2252">
            <v>14356.68</v>
          </cell>
          <cell r="H2252">
            <v>53498.07</v>
          </cell>
        </row>
        <row r="2253">
          <cell r="A2253" t="str">
            <v>23-04-a</v>
          </cell>
          <cell r="B2253" t="str">
            <v>Lowering of sub-soil water table by tubewells Upto 1 ft below SSWL.</v>
          </cell>
          <cell r="C2253" t="str">
            <v>Rft</v>
          </cell>
          <cell r="D2253">
            <v>0</v>
          </cell>
          <cell r="E2253">
            <v>185.98</v>
          </cell>
          <cell r="F2253" t="str">
            <v>m</v>
          </cell>
          <cell r="G2253">
            <v>0</v>
          </cell>
          <cell r="H2253">
            <v>610.16</v>
          </cell>
        </row>
        <row r="2254">
          <cell r="A2254" t="str">
            <v>23-04-b</v>
          </cell>
          <cell r="B2254" t="str">
            <v>Lowering of sub-soil water table by tubewells 0 - 2 ft below SSWL.</v>
          </cell>
          <cell r="C2254" t="str">
            <v>Rft</v>
          </cell>
          <cell r="D2254">
            <v>0</v>
          </cell>
          <cell r="E2254">
            <v>395.2</v>
          </cell>
          <cell r="F2254" t="str">
            <v>m</v>
          </cell>
          <cell r="G2254">
            <v>0</v>
          </cell>
          <cell r="H2254">
            <v>1296.58</v>
          </cell>
        </row>
        <row r="2255">
          <cell r="A2255" t="str">
            <v>23-04-c</v>
          </cell>
          <cell r="B2255" t="str">
            <v>Lowering of sub-soil water table by tubewell 0 - 3 ft below SSWL</v>
          </cell>
          <cell r="C2255" t="str">
            <v>Rft</v>
          </cell>
          <cell r="D2255">
            <v>0</v>
          </cell>
          <cell r="E2255">
            <v>623.02</v>
          </cell>
          <cell r="F2255" t="str">
            <v>m</v>
          </cell>
          <cell r="G2255">
            <v>0</v>
          </cell>
          <cell r="H2255">
            <v>2044.02</v>
          </cell>
        </row>
        <row r="2256">
          <cell r="A2256" t="str">
            <v>23-04-d</v>
          </cell>
          <cell r="B2256" t="str">
            <v>Lowering of sub-soil water table by tubewells 0 - 4 ft below SSWL</v>
          </cell>
          <cell r="C2256" t="str">
            <v>Rft</v>
          </cell>
          <cell r="D2256">
            <v>0</v>
          </cell>
          <cell r="E2256">
            <v>864.79</v>
          </cell>
          <cell r="F2256" t="str">
            <v>m</v>
          </cell>
          <cell r="G2256">
            <v>0</v>
          </cell>
          <cell r="H2256">
            <v>2837.23</v>
          </cell>
        </row>
        <row r="2257">
          <cell r="A2257" t="str">
            <v>23-04-e</v>
          </cell>
          <cell r="B2257" t="str">
            <v>Lowering of sub-soil water table by tubewells 0 - 5 ft below SSWL</v>
          </cell>
          <cell r="C2257" t="str">
            <v>Rft</v>
          </cell>
          <cell r="D2257">
            <v>0</v>
          </cell>
          <cell r="E2257">
            <v>1134.45</v>
          </cell>
          <cell r="F2257" t="str">
            <v>m</v>
          </cell>
          <cell r="G2257">
            <v>0</v>
          </cell>
          <cell r="H2257">
            <v>3721.95</v>
          </cell>
        </row>
        <row r="2258">
          <cell r="A2258" t="str">
            <v>23-04-f</v>
          </cell>
          <cell r="B2258" t="str">
            <v>Lowering of sub-soil water table by tubewells 0 - 6 ft below SSWL</v>
          </cell>
          <cell r="C2258" t="str">
            <v>Rft</v>
          </cell>
          <cell r="D2258">
            <v>0</v>
          </cell>
          <cell r="E2258">
            <v>1413.41</v>
          </cell>
          <cell r="F2258" t="str">
            <v>m</v>
          </cell>
          <cell r="G2258">
            <v>0</v>
          </cell>
          <cell r="H2258">
            <v>4637.1899999999996</v>
          </cell>
        </row>
        <row r="2259">
          <cell r="A2259" t="str">
            <v>23-04-g</v>
          </cell>
          <cell r="B2259" t="str">
            <v>Lowering of sub-soil water table by tubewells 0 - 7 ft below SSWL</v>
          </cell>
          <cell r="C2259" t="str">
            <v>Rft</v>
          </cell>
          <cell r="D2259">
            <v>0</v>
          </cell>
          <cell r="E2259">
            <v>1673.78</v>
          </cell>
          <cell r="F2259" t="str">
            <v>m</v>
          </cell>
          <cell r="G2259">
            <v>0</v>
          </cell>
          <cell r="H2259">
            <v>5491.4</v>
          </cell>
        </row>
        <row r="2260">
          <cell r="A2260" t="str">
            <v>23-04-h</v>
          </cell>
          <cell r="B2260" t="str">
            <v>Lowering of sub-soil water table by tubewells 0 - 8 ft below SSWL</v>
          </cell>
          <cell r="C2260" t="str">
            <v>Rft</v>
          </cell>
          <cell r="D2260">
            <v>0</v>
          </cell>
          <cell r="E2260">
            <v>1915.55</v>
          </cell>
          <cell r="F2260" t="str">
            <v>m</v>
          </cell>
          <cell r="G2260">
            <v>0</v>
          </cell>
          <cell r="H2260">
            <v>6284.61</v>
          </cell>
        </row>
        <row r="2261">
          <cell r="A2261" t="str">
            <v>23-04-i</v>
          </cell>
          <cell r="B2261" t="str">
            <v>Lowering of sub-soil water table by tubewells 0 - 9 ft below SSWL</v>
          </cell>
          <cell r="C2261" t="str">
            <v>Rft</v>
          </cell>
          <cell r="D2261">
            <v>0</v>
          </cell>
          <cell r="E2261">
            <v>2175.91</v>
          </cell>
          <cell r="F2261" t="str">
            <v>m</v>
          </cell>
          <cell r="G2261">
            <v>0</v>
          </cell>
          <cell r="H2261">
            <v>7138.83</v>
          </cell>
        </row>
        <row r="2262">
          <cell r="A2262" t="str">
            <v>23-04-j</v>
          </cell>
          <cell r="B2262" t="str">
            <v>Lowering of sub-soil water table by tubewells 0 - 10 ft below SSWL</v>
          </cell>
          <cell r="C2262" t="str">
            <v>Rft</v>
          </cell>
          <cell r="D2262">
            <v>0</v>
          </cell>
          <cell r="E2262">
            <v>2566.46</v>
          </cell>
          <cell r="F2262" t="str">
            <v>m</v>
          </cell>
          <cell r="G2262">
            <v>0</v>
          </cell>
          <cell r="H2262">
            <v>8420.16</v>
          </cell>
        </row>
        <row r="2263">
          <cell r="A2263" t="str">
            <v>23-04-k</v>
          </cell>
          <cell r="B2263" t="str">
            <v>Lowering of sub-soil water table by tubewells 0 - 11 ft below SSWL</v>
          </cell>
          <cell r="C2263" t="str">
            <v>Rft</v>
          </cell>
          <cell r="D2263">
            <v>0</v>
          </cell>
          <cell r="E2263">
            <v>2715.24</v>
          </cell>
          <cell r="F2263" t="str">
            <v>m</v>
          </cell>
          <cell r="G2263">
            <v>0</v>
          </cell>
          <cell r="H2263">
            <v>8908.2800000000007</v>
          </cell>
        </row>
        <row r="2264">
          <cell r="A2264" t="str">
            <v>23-04-l</v>
          </cell>
          <cell r="B2264" t="str">
            <v>Lowering of sub-soil water table by tubewells 0 - 12 ft below SSWL</v>
          </cell>
          <cell r="C2264" t="e">
            <v>#N/A</v>
          </cell>
          <cell r="D2264" t="e">
            <v>#N/A</v>
          </cell>
          <cell r="E2264" t="e">
            <v>#N/A</v>
          </cell>
          <cell r="F2264" t="str">
            <v>m</v>
          </cell>
          <cell r="G2264" t="e">
            <v>#N/A</v>
          </cell>
          <cell r="H2264">
            <v>7138.83</v>
          </cell>
        </row>
        <row r="2265">
          <cell r="A2265" t="str">
            <v>23-05-a</v>
          </cell>
          <cell r="B2265" t="str">
            <v>Constructing gully grating chamber complete With CI gully trap,weighing 81 lbs. frame hinged.</v>
          </cell>
          <cell r="C2265" t="str">
            <v>Each</v>
          </cell>
          <cell r="D2265">
            <v>1693.84</v>
          </cell>
          <cell r="E2265">
            <v>7538.33</v>
          </cell>
          <cell r="F2265" t="str">
            <v>Each</v>
          </cell>
          <cell r="G2265">
            <v>1693.84</v>
          </cell>
          <cell r="H2265">
            <v>7538.33</v>
          </cell>
        </row>
        <row r="2266">
          <cell r="A2266" t="str">
            <v>23-05-b</v>
          </cell>
          <cell r="B2266" t="str">
            <v>Constructing gully grating chamber complete Concrete gully trap</v>
          </cell>
          <cell r="C2266" t="str">
            <v>Each</v>
          </cell>
          <cell r="D2266">
            <v>1693.84</v>
          </cell>
          <cell r="E2266">
            <v>4794.83</v>
          </cell>
          <cell r="F2266" t="str">
            <v>Each</v>
          </cell>
          <cell r="G2266">
            <v>1693.84</v>
          </cell>
          <cell r="H2266">
            <v>4794.83</v>
          </cell>
        </row>
        <row r="2267">
          <cell r="A2267" t="str">
            <v>23-06</v>
          </cell>
          <cell r="B2267" t="str">
            <v>Fixing manhole frame and cover in RCC slab, including carriage to site</v>
          </cell>
          <cell r="C2267" t="str">
            <v>Set</v>
          </cell>
          <cell r="D2267">
            <v>1271</v>
          </cell>
          <cell r="E2267">
            <v>1281.25</v>
          </cell>
          <cell r="F2267" t="str">
            <v>Set</v>
          </cell>
          <cell r="G2267">
            <v>1271</v>
          </cell>
          <cell r="H2267">
            <v>1281.25</v>
          </cell>
        </row>
        <row r="2268">
          <cell r="A2268" t="str">
            <v>23-07</v>
          </cell>
          <cell r="B2268" t="str">
            <v>Providing and Fixing 3" thick RCC manhole cover, 22" dia with tee shaped CI frame of 20" clear i/d complete</v>
          </cell>
          <cell r="C2268" t="str">
            <v>Set</v>
          </cell>
          <cell r="D2268">
            <v>2923.73</v>
          </cell>
          <cell r="E2268">
            <v>6967.11</v>
          </cell>
          <cell r="F2268" t="str">
            <v>Set</v>
          </cell>
          <cell r="G2268">
            <v>2923.73</v>
          </cell>
          <cell r="H2268">
            <v>6967.11</v>
          </cell>
        </row>
        <row r="2269">
          <cell r="A2269" t="str">
            <v>23-08-a</v>
          </cell>
          <cell r="B2269" t="str">
            <v>RCC manhole cover 22" dia with: Tee shaped CI frame, 22" i/d complete</v>
          </cell>
          <cell r="C2269" t="str">
            <v>Set</v>
          </cell>
          <cell r="D2269">
            <v>4066.58</v>
          </cell>
          <cell r="E2269">
            <v>18808.25</v>
          </cell>
          <cell r="F2269" t="str">
            <v>Set</v>
          </cell>
          <cell r="G2269">
            <v>4066.58</v>
          </cell>
          <cell r="H2269">
            <v>18808.25</v>
          </cell>
        </row>
        <row r="2270">
          <cell r="A2270" t="str">
            <v>23-08-b</v>
          </cell>
          <cell r="B2270" t="str">
            <v>RCC manhole cover 22" dia with: 3"x3"x1/4" angle iron frame, 22" i/d complete</v>
          </cell>
          <cell r="C2270" t="str">
            <v>Set</v>
          </cell>
          <cell r="D2270">
            <v>4062.24</v>
          </cell>
          <cell r="E2270">
            <v>16879.87</v>
          </cell>
          <cell r="F2270" t="str">
            <v>Set</v>
          </cell>
          <cell r="G2270">
            <v>4062.24</v>
          </cell>
          <cell r="H2270">
            <v>16879.87</v>
          </cell>
        </row>
        <row r="2271">
          <cell r="A2271" t="str">
            <v>23-09-a</v>
          </cell>
          <cell r="B2271" t="str">
            <v>Providing and Fixing CI ventilating shaft of 9" i/d, painted with bitumenous paint complete : 18 ft. long</v>
          </cell>
          <cell r="C2271" t="str">
            <v>100 Kg</v>
          </cell>
          <cell r="D2271">
            <v>297.60000000000002</v>
          </cell>
          <cell r="E2271">
            <v>14720.4</v>
          </cell>
          <cell r="F2271" t="str">
            <v>100 Kg</v>
          </cell>
          <cell r="G2271">
            <v>297.60000000000002</v>
          </cell>
          <cell r="H2271">
            <v>14720.4</v>
          </cell>
        </row>
        <row r="2272">
          <cell r="A2272" t="str">
            <v>23-09-b</v>
          </cell>
          <cell r="B2272" t="str">
            <v>Providing and Fixing CI ventilating shaft of 9" i/d, painted with bitumenous paint complete : 24 ft. long</v>
          </cell>
          <cell r="C2272" t="str">
            <v>100 Kg</v>
          </cell>
          <cell r="D2272">
            <v>396.8</v>
          </cell>
          <cell r="E2272">
            <v>14820.4</v>
          </cell>
          <cell r="F2272" t="str">
            <v>100 Kg</v>
          </cell>
          <cell r="G2272">
            <v>396.8</v>
          </cell>
          <cell r="H2272">
            <v>14820.4</v>
          </cell>
        </row>
        <row r="2273">
          <cell r="A2273" t="str">
            <v>23-09-c</v>
          </cell>
          <cell r="B2273" t="str">
            <v>Providing and Fixing CI ventilating shaft of 9" i/d, painted with bitumenous paint complete : 30 ft. long</v>
          </cell>
          <cell r="C2273" t="str">
            <v>100 Kg</v>
          </cell>
          <cell r="D2273">
            <v>496</v>
          </cell>
          <cell r="E2273">
            <v>14920.4</v>
          </cell>
          <cell r="F2273" t="str">
            <v>100 Kg</v>
          </cell>
          <cell r="G2273">
            <v>496</v>
          </cell>
          <cell r="H2273">
            <v>14920.4</v>
          </cell>
        </row>
        <row r="2274">
          <cell r="A2274" t="str">
            <v>23-09-d</v>
          </cell>
          <cell r="B2274" t="str">
            <v>Providing and Fixing CI ventilating shaft of 9" i/d, painted with bitumenous paint complete : 36 ft. long</v>
          </cell>
          <cell r="C2274" t="str">
            <v>100 Kg</v>
          </cell>
          <cell r="D2274">
            <v>595.20000000000005</v>
          </cell>
          <cell r="E2274">
            <v>15020.4</v>
          </cell>
          <cell r="F2274" t="str">
            <v>100 Kg</v>
          </cell>
          <cell r="G2274">
            <v>595.20000000000005</v>
          </cell>
          <cell r="H2274">
            <v>15020.4</v>
          </cell>
        </row>
        <row r="2275">
          <cell r="A2275" t="str">
            <v>23-10</v>
          </cell>
          <cell r="B2275" t="str">
            <v>Septic Tank (int.Size: 7'x2'x5') complete</v>
          </cell>
          <cell r="C2275" t="str">
            <v>Each</v>
          </cell>
          <cell r="D2275">
            <v>2852</v>
          </cell>
          <cell r="E2275">
            <v>16482.59</v>
          </cell>
          <cell r="F2275" t="str">
            <v>Each</v>
          </cell>
          <cell r="G2275">
            <v>2852</v>
          </cell>
          <cell r="H2275">
            <v>16482.59</v>
          </cell>
        </row>
        <row r="2276">
          <cell r="A2276" t="str">
            <v>23-11</v>
          </cell>
          <cell r="B2276" t="str">
            <v>Soakage Pit (6'dia x 15' deep) complete</v>
          </cell>
          <cell r="C2276" t="str">
            <v>Each</v>
          </cell>
          <cell r="D2276">
            <v>2852</v>
          </cell>
          <cell r="E2276">
            <v>17023.439999999999</v>
          </cell>
          <cell r="F2276" t="str">
            <v>Each</v>
          </cell>
          <cell r="G2276">
            <v>2852</v>
          </cell>
          <cell r="H2276">
            <v>17023.439999999999</v>
          </cell>
        </row>
        <row r="2277">
          <cell r="A2277" t="str">
            <v>24-01</v>
          </cell>
          <cell r="B2277" t="str">
            <v>Mobilization of plant, equipment and camping arrangements etc &amp; demobilization after completion</v>
          </cell>
          <cell r="C2277" t="str">
            <v>Job</v>
          </cell>
          <cell r="D2277">
            <v>0</v>
          </cell>
          <cell r="E2277">
            <v>42700</v>
          </cell>
          <cell r="F2277" t="str">
            <v>Job</v>
          </cell>
          <cell r="G2277">
            <v>0</v>
          </cell>
          <cell r="H2277">
            <v>42700</v>
          </cell>
        </row>
        <row r="2278">
          <cell r="A2278" t="str">
            <v>24-02-a-01</v>
          </cell>
          <cell r="B2278" t="str">
            <v>Tubewell boring in all soils except shingle/rock From ground upto 100' below ground : 3" i/d</v>
          </cell>
          <cell r="C2278" t="str">
            <v>Rft</v>
          </cell>
          <cell r="D2278">
            <v>99.54</v>
          </cell>
          <cell r="E2278">
            <v>185.74</v>
          </cell>
          <cell r="F2278" t="str">
            <v>m</v>
          </cell>
          <cell r="G2278">
            <v>326.57</v>
          </cell>
          <cell r="H2278">
            <v>609.39</v>
          </cell>
        </row>
        <row r="2279">
          <cell r="A2279" t="str">
            <v>24-02-a-02</v>
          </cell>
          <cell r="B2279" t="str">
            <v>Tubewell boring in all soils except shingle/rock From ground upto 100' below ground : 4" i/d</v>
          </cell>
          <cell r="C2279" t="str">
            <v>Rft</v>
          </cell>
          <cell r="D2279">
            <v>148.18</v>
          </cell>
          <cell r="E2279">
            <v>277.48</v>
          </cell>
          <cell r="F2279" t="str">
            <v>m</v>
          </cell>
          <cell r="G2279">
            <v>486.17</v>
          </cell>
          <cell r="H2279">
            <v>910.36</v>
          </cell>
        </row>
        <row r="2280">
          <cell r="A2280" t="str">
            <v>24-02-a-03</v>
          </cell>
          <cell r="B2280" t="str">
            <v>Tubewell boring in all soils except shingle/rock From ground upto 100' below ground : 5" i/d</v>
          </cell>
          <cell r="C2280" t="str">
            <v>Rft</v>
          </cell>
          <cell r="D2280">
            <v>223.43</v>
          </cell>
          <cell r="E2280">
            <v>410.98</v>
          </cell>
          <cell r="F2280" t="str">
            <v>m</v>
          </cell>
          <cell r="G2280">
            <v>733.05</v>
          </cell>
          <cell r="H2280">
            <v>1348.36</v>
          </cell>
        </row>
        <row r="2281">
          <cell r="A2281" t="str">
            <v>24-02-a-04</v>
          </cell>
          <cell r="B2281" t="str">
            <v>Tubewell boring in all soils except shingle/rock From ground upto 100' below ground : 6" i/d</v>
          </cell>
          <cell r="C2281" t="str">
            <v>Rft</v>
          </cell>
          <cell r="D2281">
            <v>335.95</v>
          </cell>
          <cell r="E2281">
            <v>598.70000000000005</v>
          </cell>
          <cell r="F2281" t="str">
            <v>m</v>
          </cell>
          <cell r="G2281">
            <v>1102.18</v>
          </cell>
          <cell r="H2281">
            <v>1964.23</v>
          </cell>
        </row>
        <row r="2282">
          <cell r="A2282" t="str">
            <v>24-02-a-05</v>
          </cell>
          <cell r="B2282" t="str">
            <v>Tubewell boring in all soils except shingle/rock From ground upto 100' below ground : 8" i/d</v>
          </cell>
          <cell r="C2282" t="str">
            <v>Rft</v>
          </cell>
          <cell r="D2282">
            <v>503.92</v>
          </cell>
          <cell r="E2282">
            <v>859.05</v>
          </cell>
          <cell r="F2282" t="str">
            <v>m</v>
          </cell>
          <cell r="G2282">
            <v>1653.3</v>
          </cell>
          <cell r="H2282">
            <v>2818.39</v>
          </cell>
        </row>
        <row r="2283">
          <cell r="A2283" t="str">
            <v>24-02-a-06</v>
          </cell>
          <cell r="B2283" t="str">
            <v>Tubewell boring in all soils except shingle/rock From ground upto 100' below ground : 10" i/d</v>
          </cell>
          <cell r="C2283" t="str">
            <v>Rft</v>
          </cell>
          <cell r="D2283">
            <v>755.89</v>
          </cell>
          <cell r="E2283">
            <v>1200.8</v>
          </cell>
          <cell r="F2283" t="str">
            <v>m</v>
          </cell>
          <cell r="G2283">
            <v>2479.94</v>
          </cell>
          <cell r="H2283">
            <v>3939.65</v>
          </cell>
        </row>
        <row r="2284">
          <cell r="A2284" t="str">
            <v>24-02-a-07</v>
          </cell>
          <cell r="B2284" t="str">
            <v>Tubewell boring in all soils except shingle/rock From ground upto 100' below ground : 12" i/d</v>
          </cell>
          <cell r="C2284" t="str">
            <v>Rft</v>
          </cell>
          <cell r="D2284">
            <v>944.86</v>
          </cell>
          <cell r="E2284">
            <v>1479.06</v>
          </cell>
          <cell r="F2284" t="str">
            <v>m</v>
          </cell>
          <cell r="G2284">
            <v>3099.93</v>
          </cell>
          <cell r="H2284">
            <v>4852.58</v>
          </cell>
        </row>
        <row r="2285">
          <cell r="A2285" t="str">
            <v>24-02-a-08</v>
          </cell>
          <cell r="B2285" t="str">
            <v>Tubewell boring in all soils except shingle/rock From ground upto 100' below ground : 15" i/d</v>
          </cell>
          <cell r="C2285" t="str">
            <v>Rft</v>
          </cell>
          <cell r="D2285">
            <v>1181.0899999999999</v>
          </cell>
          <cell r="E2285">
            <v>1796.19</v>
          </cell>
          <cell r="F2285" t="str">
            <v>m</v>
          </cell>
          <cell r="G2285">
            <v>3874.98</v>
          </cell>
          <cell r="H2285">
            <v>5893.02</v>
          </cell>
        </row>
        <row r="2286">
          <cell r="A2286" t="str">
            <v>24-02-a-09</v>
          </cell>
          <cell r="B2286" t="str">
            <v>Tubewell boring in all soils except shingle/rock From ground upto 100' below ground : 18" i/d</v>
          </cell>
          <cell r="C2286" t="str">
            <v>Rft</v>
          </cell>
          <cell r="D2286">
            <v>1476.37</v>
          </cell>
          <cell r="E2286">
            <v>2154.41</v>
          </cell>
          <cell r="F2286" t="str">
            <v>m</v>
          </cell>
          <cell r="G2286">
            <v>4843.74</v>
          </cell>
          <cell r="H2286">
            <v>7068.28</v>
          </cell>
        </row>
        <row r="2287">
          <cell r="A2287" t="str">
            <v>24-02-b-01</v>
          </cell>
          <cell r="B2287" t="str">
            <v>Tubewell boring in all soils except shingle/rock From 100' to 200' below ground : 5" i/d</v>
          </cell>
          <cell r="C2287" t="str">
            <v>Rft</v>
          </cell>
          <cell r="D2287">
            <v>380.75</v>
          </cell>
          <cell r="E2287">
            <v>699.58</v>
          </cell>
          <cell r="F2287" t="str">
            <v>m</v>
          </cell>
          <cell r="G2287">
            <v>1249.17</v>
          </cell>
          <cell r="H2287">
            <v>2295.2199999999998</v>
          </cell>
        </row>
        <row r="2288">
          <cell r="A2288" t="str">
            <v>24-02-b-02</v>
          </cell>
          <cell r="B2288" t="str">
            <v>Tubewell boring in all soils except shingle/rock From 100' to 200' below ground : 6" i/d</v>
          </cell>
          <cell r="C2288" t="str">
            <v>Rft</v>
          </cell>
          <cell r="D2288">
            <v>537.52</v>
          </cell>
          <cell r="E2288">
            <v>1128.72</v>
          </cell>
          <cell r="F2288" t="str">
            <v>m</v>
          </cell>
          <cell r="G2288">
            <v>1763.52</v>
          </cell>
          <cell r="H2288">
            <v>3703.16</v>
          </cell>
        </row>
        <row r="2289">
          <cell r="A2289" t="str">
            <v>24-02-b-03</v>
          </cell>
          <cell r="B2289" t="str">
            <v>Tubewell boring in all soils except shingle/rock From 100' to 200' below ground : 8" i/d</v>
          </cell>
          <cell r="C2289" t="str">
            <v>Rft</v>
          </cell>
          <cell r="D2289">
            <v>655.1</v>
          </cell>
          <cell r="E2289">
            <v>1116.76</v>
          </cell>
          <cell r="F2289" t="str">
            <v>m</v>
          </cell>
          <cell r="G2289">
            <v>2149.29</v>
          </cell>
          <cell r="H2289">
            <v>3663.91</v>
          </cell>
        </row>
        <row r="2290">
          <cell r="A2290" t="str">
            <v>24-02-b-04</v>
          </cell>
          <cell r="B2290" t="str">
            <v>Tubewell boring in all soils except shingle/rock From 100' to 200' below ground : 10" i/d</v>
          </cell>
          <cell r="C2290" t="str">
            <v>Rft</v>
          </cell>
          <cell r="D2290">
            <v>725.6</v>
          </cell>
          <cell r="E2290">
            <v>1258.04</v>
          </cell>
          <cell r="F2290" t="str">
            <v>m</v>
          </cell>
          <cell r="G2290">
            <v>2380.5700000000002</v>
          </cell>
          <cell r="H2290">
            <v>4127.42</v>
          </cell>
        </row>
        <row r="2291">
          <cell r="A2291" t="str">
            <v>24-02-b-05</v>
          </cell>
          <cell r="B2291" t="str">
            <v>Tubewell boring in all soils except shingle/rock From 100' to 200' below ground : 12" i/d</v>
          </cell>
          <cell r="C2291" t="str">
            <v>Rft</v>
          </cell>
          <cell r="D2291">
            <v>994.3</v>
          </cell>
          <cell r="E2291">
            <v>1607.9</v>
          </cell>
          <cell r="F2291" t="str">
            <v>m</v>
          </cell>
          <cell r="G2291">
            <v>3262.15</v>
          </cell>
          <cell r="H2291">
            <v>5275.26</v>
          </cell>
        </row>
        <row r="2292">
          <cell r="A2292" t="str">
            <v>24-02-b-06</v>
          </cell>
          <cell r="B2292" t="str">
            <v>Tubewell boring in all soils except shingle/rock From 100' to 200' below ground : 15" i/d</v>
          </cell>
          <cell r="C2292" t="str">
            <v>Rft</v>
          </cell>
          <cell r="D2292">
            <v>1358.23</v>
          </cell>
          <cell r="E2292">
            <v>2065.59</v>
          </cell>
          <cell r="F2292" t="str">
            <v>m</v>
          </cell>
          <cell r="G2292">
            <v>4456.13</v>
          </cell>
          <cell r="H2292">
            <v>6776.88</v>
          </cell>
        </row>
        <row r="2293">
          <cell r="A2293" t="str">
            <v>24-02-b-07</v>
          </cell>
          <cell r="B2293" t="str">
            <v>Tubewell boring in all soils except shingle/rock From 100' to 200' below ground : 18" i/d</v>
          </cell>
          <cell r="C2293" t="str">
            <v>Rft</v>
          </cell>
          <cell r="D2293">
            <v>1697.78</v>
          </cell>
          <cell r="E2293">
            <v>2477.5300000000002</v>
          </cell>
          <cell r="F2293" t="str">
            <v>m</v>
          </cell>
          <cell r="G2293">
            <v>5570.16</v>
          </cell>
          <cell r="H2293">
            <v>8128.38</v>
          </cell>
        </row>
        <row r="2294">
          <cell r="A2294" t="str">
            <v>24-02-c-01</v>
          </cell>
          <cell r="B2294" t="str">
            <v>Tubewell boring in all soils except shingle/rock From 200' to 300' below ground : 5" i/d</v>
          </cell>
          <cell r="C2294" t="str">
            <v>Rft</v>
          </cell>
          <cell r="D2294">
            <v>514.09</v>
          </cell>
          <cell r="E2294">
            <v>944.52</v>
          </cell>
          <cell r="F2294" t="str">
            <v>m</v>
          </cell>
          <cell r="G2294">
            <v>1686.65</v>
          </cell>
          <cell r="H2294">
            <v>3098.83</v>
          </cell>
        </row>
        <row r="2295">
          <cell r="A2295" t="str">
            <v>24-02-c-02</v>
          </cell>
          <cell r="B2295" t="str">
            <v>Tubewell boring in all soils except shingle/rock From 200' to 300' below ground : 6" i/d</v>
          </cell>
          <cell r="C2295" t="str">
            <v>Rft</v>
          </cell>
          <cell r="D2295">
            <v>672.01</v>
          </cell>
          <cell r="E2295">
            <v>1197.52</v>
          </cell>
          <cell r="F2295" t="str">
            <v>m</v>
          </cell>
          <cell r="G2295">
            <v>2204.7600000000002</v>
          </cell>
          <cell r="H2295">
            <v>3928.86</v>
          </cell>
        </row>
        <row r="2296">
          <cell r="A2296" t="str">
            <v>24-02-c-03</v>
          </cell>
          <cell r="B2296" t="str">
            <v>Tubewell boring in all soils except shingle/rock From 200' to 300' below ground : 8" i/d</v>
          </cell>
          <cell r="C2296" t="str">
            <v>Rft</v>
          </cell>
          <cell r="D2296">
            <v>630.08000000000004</v>
          </cell>
          <cell r="E2296">
            <v>1205.6300000000001</v>
          </cell>
          <cell r="F2296" t="str">
            <v>m</v>
          </cell>
          <cell r="G2296">
            <v>2067.19</v>
          </cell>
          <cell r="H2296">
            <v>3955.47</v>
          </cell>
        </row>
        <row r="2297">
          <cell r="A2297" t="str">
            <v>24-02-c-04</v>
          </cell>
          <cell r="B2297" t="str">
            <v>Tubewell boring in all soils except shingle/rock From 200' to 300' below ground : 10" i/d</v>
          </cell>
          <cell r="C2297" t="str">
            <v>Rft</v>
          </cell>
          <cell r="D2297">
            <v>1088.47</v>
          </cell>
          <cell r="E2297">
            <v>1729.16</v>
          </cell>
          <cell r="F2297" t="str">
            <v>m</v>
          </cell>
          <cell r="G2297">
            <v>3571.11</v>
          </cell>
          <cell r="H2297">
            <v>5673.09</v>
          </cell>
        </row>
        <row r="2298">
          <cell r="A2298" t="str">
            <v>24-02-c-05</v>
          </cell>
          <cell r="B2298" t="str">
            <v>Tubewell boring in all soils except shingle/rock From 200' to 300' below ground : 12" i/d</v>
          </cell>
          <cell r="C2298" t="str">
            <v>Rft</v>
          </cell>
          <cell r="D2298">
            <v>1303.9000000000001</v>
          </cell>
          <cell r="E2298">
            <v>2041.1</v>
          </cell>
          <cell r="F2298" t="str">
            <v>m</v>
          </cell>
          <cell r="G2298">
            <v>4277.8900000000003</v>
          </cell>
          <cell r="H2298">
            <v>6696.54</v>
          </cell>
        </row>
        <row r="2299">
          <cell r="A2299" t="str">
            <v>24-02-c-06</v>
          </cell>
          <cell r="B2299" t="str">
            <v>Tubewell boring in all soils except shingle/rock From 200' to 300' below ground : 15" i/d</v>
          </cell>
          <cell r="C2299" t="str">
            <v>Rft</v>
          </cell>
          <cell r="D2299">
            <v>1494.05</v>
          </cell>
          <cell r="E2299">
            <v>2272.15</v>
          </cell>
          <cell r="F2299" t="str">
            <v>m</v>
          </cell>
          <cell r="G2299">
            <v>4901.74</v>
          </cell>
          <cell r="H2299">
            <v>7454.57</v>
          </cell>
        </row>
        <row r="2300">
          <cell r="A2300" t="str">
            <v>24-02-c-07</v>
          </cell>
          <cell r="B2300" t="str">
            <v>Tubewell boring in all soils except shingle/rock From 200' to 300' below ground : 18" i/d</v>
          </cell>
          <cell r="C2300" t="str">
            <v>Rft</v>
          </cell>
          <cell r="D2300">
            <v>1870.14</v>
          </cell>
          <cell r="E2300">
            <v>2727.88</v>
          </cell>
          <cell r="F2300" t="str">
            <v>m</v>
          </cell>
          <cell r="G2300">
            <v>6135.63</v>
          </cell>
          <cell r="H2300">
            <v>8949.73</v>
          </cell>
        </row>
        <row r="2301">
          <cell r="A2301" t="str">
            <v>24-02-d-01</v>
          </cell>
          <cell r="B2301" t="str">
            <v>Tubewell boring in all soils except shingle/rock From 300' to 400' below ground : 8" i/d</v>
          </cell>
          <cell r="C2301" t="str">
            <v>Rft</v>
          </cell>
          <cell r="D2301">
            <v>982.65</v>
          </cell>
          <cell r="E2301">
            <v>1675.14</v>
          </cell>
          <cell r="F2301" t="str">
            <v>m</v>
          </cell>
          <cell r="G2301">
            <v>3223.91</v>
          </cell>
          <cell r="H2301">
            <v>5495.85</v>
          </cell>
        </row>
        <row r="2302">
          <cell r="A2302" t="str">
            <v>24-02-d-02</v>
          </cell>
          <cell r="B2302" t="str">
            <v>Tubewell boring in all soils except shingle/rock From 300' to 400' below ground : 10" i/d</v>
          </cell>
          <cell r="C2302" t="str">
            <v>Rft</v>
          </cell>
          <cell r="D2302">
            <v>1306.17</v>
          </cell>
          <cell r="E2302">
            <v>2074.9899999999998</v>
          </cell>
          <cell r="F2302" t="str">
            <v>m</v>
          </cell>
          <cell r="G2302">
            <v>4285.33</v>
          </cell>
          <cell r="H2302">
            <v>6807.7</v>
          </cell>
        </row>
        <row r="2303">
          <cell r="A2303" t="str">
            <v>24-02-d-03</v>
          </cell>
          <cell r="B2303" t="str">
            <v>Tubewell boring in all soils except shingle/rock From 300' to 400' below ground : 12" i/d</v>
          </cell>
          <cell r="C2303" t="str">
            <v>Rft</v>
          </cell>
          <cell r="D2303">
            <v>1564.68</v>
          </cell>
          <cell r="E2303">
            <v>2449.33</v>
          </cell>
          <cell r="F2303" t="str">
            <v>m</v>
          </cell>
          <cell r="G2303">
            <v>5133.46</v>
          </cell>
          <cell r="H2303">
            <v>8035.85</v>
          </cell>
        </row>
        <row r="2304">
          <cell r="A2304" t="str">
            <v>24-02-d-04</v>
          </cell>
          <cell r="B2304" t="str">
            <v>Tubewell boring in all soils except shingle/rock From 300' to 400' below ground : 15" i/d</v>
          </cell>
          <cell r="C2304" t="str">
            <v>Rft</v>
          </cell>
          <cell r="D2304">
            <v>1793.74</v>
          </cell>
          <cell r="E2304">
            <v>2727.46</v>
          </cell>
          <cell r="F2304" t="str">
            <v>m</v>
          </cell>
          <cell r="G2304">
            <v>5884.96</v>
          </cell>
          <cell r="H2304">
            <v>8948.3700000000008</v>
          </cell>
        </row>
        <row r="2305">
          <cell r="A2305" t="str">
            <v>24-02-d-05</v>
          </cell>
          <cell r="B2305" t="str">
            <v>Tubewell boring in all soils except shingle/rock From 300' to 400' below ground : 18" i/d</v>
          </cell>
          <cell r="C2305" t="str">
            <v>Rft</v>
          </cell>
          <cell r="D2305">
            <v>2241.08</v>
          </cell>
          <cell r="E2305">
            <v>3270.34</v>
          </cell>
          <cell r="F2305" t="str">
            <v>m</v>
          </cell>
          <cell r="G2305">
            <v>7352.62</v>
          </cell>
          <cell r="H2305">
            <v>10729.46</v>
          </cell>
        </row>
        <row r="2306">
          <cell r="A2306" t="str">
            <v>24-03-a-01</v>
          </cell>
          <cell r="B2306" t="str">
            <v>Rotary drilling except in shingle, gravel &amp; rock From ground to 250' below ground : 5"-18" i/d</v>
          </cell>
          <cell r="C2306" t="str">
            <v>Rft</v>
          </cell>
          <cell r="D2306">
            <v>0</v>
          </cell>
          <cell r="E2306">
            <v>2196</v>
          </cell>
          <cell r="F2306" t="str">
            <v>m</v>
          </cell>
          <cell r="G2306">
            <v>0</v>
          </cell>
          <cell r="H2306">
            <v>7204.72</v>
          </cell>
        </row>
        <row r="2307">
          <cell r="A2307" t="str">
            <v>24-03-a-02</v>
          </cell>
          <cell r="B2307" t="str">
            <v>Rotary drilling except in shingle, gravel &amp; rock From ground to 250' below ground : 20"-26" i/d</v>
          </cell>
          <cell r="C2307" t="str">
            <v>Rft</v>
          </cell>
          <cell r="D2307">
            <v>0</v>
          </cell>
          <cell r="E2307">
            <v>2196</v>
          </cell>
          <cell r="F2307" t="str">
            <v>m</v>
          </cell>
          <cell r="G2307">
            <v>0</v>
          </cell>
          <cell r="H2307">
            <v>7204.72</v>
          </cell>
        </row>
        <row r="2308">
          <cell r="A2308" t="str">
            <v>24-03-b-01</v>
          </cell>
          <cell r="B2308" t="str">
            <v>Rotary drilling except in shingle, gravel &amp; rock Exceeding 250' below ground : 5"-18" i/d</v>
          </cell>
          <cell r="C2308" t="str">
            <v>Rft</v>
          </cell>
          <cell r="D2308">
            <v>0</v>
          </cell>
          <cell r="E2308">
            <v>2745</v>
          </cell>
          <cell r="F2308" t="str">
            <v>m</v>
          </cell>
          <cell r="G2308">
            <v>0</v>
          </cell>
          <cell r="H2308">
            <v>9005.91</v>
          </cell>
        </row>
        <row r="2309">
          <cell r="A2309" t="str">
            <v>24-03-b-02</v>
          </cell>
          <cell r="B2309" t="str">
            <v>Rotary drilling except in shingle, gravel &amp; rock Exceeding 250' below ground : 20"-26" i/d</v>
          </cell>
          <cell r="C2309" t="str">
            <v>Rft</v>
          </cell>
          <cell r="D2309">
            <v>0</v>
          </cell>
          <cell r="E2309">
            <v>2745</v>
          </cell>
          <cell r="F2309" t="str">
            <v>m</v>
          </cell>
          <cell r="G2309">
            <v>0</v>
          </cell>
          <cell r="H2309">
            <v>9005.91</v>
          </cell>
        </row>
        <row r="2310">
          <cell r="A2310" t="str">
            <v>24-04-a-01</v>
          </cell>
          <cell r="B2310" t="str">
            <v>Boring for tubewell in shingle, gravel &amp; rock From ground to 200' below ground : 12"-18" i/d</v>
          </cell>
          <cell r="C2310" t="str">
            <v>Rft</v>
          </cell>
          <cell r="D2310">
            <v>0</v>
          </cell>
          <cell r="E2310">
            <v>5490</v>
          </cell>
          <cell r="F2310" t="str">
            <v>m</v>
          </cell>
          <cell r="G2310">
            <v>0</v>
          </cell>
          <cell r="H2310">
            <v>18011.810000000001</v>
          </cell>
        </row>
        <row r="2311">
          <cell r="A2311" t="str">
            <v>24-04-a-02</v>
          </cell>
          <cell r="B2311" t="str">
            <v>Boring for tubewell in shingle, gravel &amp; rock From ground to 200' below ground : 20"-26" i/d</v>
          </cell>
          <cell r="C2311" t="str">
            <v>Rft</v>
          </cell>
          <cell r="D2311">
            <v>0</v>
          </cell>
          <cell r="E2311">
            <v>5490</v>
          </cell>
          <cell r="F2311" t="str">
            <v>m</v>
          </cell>
          <cell r="G2311">
            <v>0</v>
          </cell>
          <cell r="H2311">
            <v>18011.810000000001</v>
          </cell>
        </row>
        <row r="2312">
          <cell r="A2312" t="str">
            <v>24-04-b-01</v>
          </cell>
          <cell r="B2312" t="str">
            <v>Boring for tubewell in shingle, gravel &amp; rock Over 200' depth below ground : 12"-18" i/d</v>
          </cell>
          <cell r="C2312" t="str">
            <v>Rft</v>
          </cell>
          <cell r="D2312">
            <v>0</v>
          </cell>
          <cell r="E2312">
            <v>6873.48</v>
          </cell>
          <cell r="F2312" t="str">
            <v>m</v>
          </cell>
          <cell r="G2312">
            <v>0</v>
          </cell>
          <cell r="H2312">
            <v>22550.79</v>
          </cell>
        </row>
        <row r="2313">
          <cell r="A2313" t="str">
            <v>24-04-b-02</v>
          </cell>
          <cell r="B2313" t="str">
            <v>Boring for tubewell in shingle, gravel &amp; rock Over 200' depth below ground : 20"-26" i/d</v>
          </cell>
          <cell r="C2313" t="str">
            <v>Rft</v>
          </cell>
          <cell r="D2313">
            <v>0</v>
          </cell>
          <cell r="E2313">
            <v>6873.48</v>
          </cell>
          <cell r="F2313" t="str">
            <v>m</v>
          </cell>
          <cell r="G2313">
            <v>0</v>
          </cell>
          <cell r="H2313">
            <v>22550.79</v>
          </cell>
        </row>
        <row r="2314">
          <cell r="A2314" t="str">
            <v>24-05</v>
          </cell>
          <cell r="B2314" t="str">
            <v>Providing strong substantially built box of deodar 4'x2«'x9", with compartments &amp; lock</v>
          </cell>
          <cell r="C2314" t="str">
            <v>Job</v>
          </cell>
          <cell r="D2314">
            <v>1147</v>
          </cell>
          <cell r="E2314">
            <v>8905.2000000000007</v>
          </cell>
          <cell r="F2314" t="str">
            <v>Job</v>
          </cell>
          <cell r="G2314">
            <v>1147</v>
          </cell>
          <cell r="H2314">
            <v>8905.2000000000007</v>
          </cell>
        </row>
        <row r="2315">
          <cell r="A2315" t="str">
            <v>24-06</v>
          </cell>
          <cell r="B2315" t="str">
            <v>Furnishing sample of water from bore hole</v>
          </cell>
          <cell r="C2315" t="str">
            <v>Per set</v>
          </cell>
          <cell r="D2315">
            <v>2480</v>
          </cell>
          <cell r="E2315">
            <v>2792.8</v>
          </cell>
          <cell r="F2315" t="str">
            <v>Per set</v>
          </cell>
          <cell r="G2315">
            <v>2480</v>
          </cell>
          <cell r="H2315">
            <v>2792.8</v>
          </cell>
        </row>
        <row r="2316">
          <cell r="A2316" t="str">
            <v>24-07-a</v>
          </cell>
          <cell r="B2316" t="str">
            <v>Providing and installing brass strainer in tubewell bore hole 6" i/d, 3/16" thick</v>
          </cell>
          <cell r="C2316" t="str">
            <v>Rft</v>
          </cell>
          <cell r="D2316">
            <v>378.05</v>
          </cell>
          <cell r="E2316">
            <v>3675.1</v>
          </cell>
          <cell r="F2316" t="str">
            <v>m</v>
          </cell>
          <cell r="G2316">
            <v>1240.32</v>
          </cell>
          <cell r="H2316">
            <v>12057.41</v>
          </cell>
        </row>
        <row r="2317">
          <cell r="A2317" t="str">
            <v>24-07-b</v>
          </cell>
          <cell r="B2317" t="str">
            <v>Providing and installing brass strainer in tubewell bore hole 8" i/d, 3/16" thick</v>
          </cell>
          <cell r="C2317" t="str">
            <v>Rft</v>
          </cell>
          <cell r="D2317">
            <v>552.9</v>
          </cell>
          <cell r="E2317">
            <v>4827.3500000000004</v>
          </cell>
          <cell r="F2317" t="str">
            <v>m</v>
          </cell>
          <cell r="G2317">
            <v>1813.96</v>
          </cell>
          <cell r="H2317">
            <v>15837.78</v>
          </cell>
        </row>
        <row r="2318">
          <cell r="A2318" t="str">
            <v>24-07-c</v>
          </cell>
          <cell r="B2318" t="str">
            <v>Providing and installing brass strainer in tubewell bore hole 10" i/d 3/16" thick</v>
          </cell>
          <cell r="C2318" t="str">
            <v>Rft</v>
          </cell>
          <cell r="D2318">
            <v>567.07000000000005</v>
          </cell>
          <cell r="E2318">
            <v>5451.65</v>
          </cell>
          <cell r="F2318" t="str">
            <v>m</v>
          </cell>
          <cell r="G2318">
            <v>1860.48</v>
          </cell>
          <cell r="H2318">
            <v>17885.98</v>
          </cell>
        </row>
        <row r="2319">
          <cell r="A2319" t="str">
            <v>24-07-d</v>
          </cell>
          <cell r="B2319" t="str">
            <v>Providing and installing brass strainer in tubewell bore hole 10" i/d, 1/4" thick</v>
          </cell>
          <cell r="C2319" t="str">
            <v>Rft</v>
          </cell>
          <cell r="D2319">
            <v>567.07000000000005</v>
          </cell>
          <cell r="E2319">
            <v>6793.65</v>
          </cell>
          <cell r="F2319" t="str">
            <v>m</v>
          </cell>
          <cell r="G2319">
            <v>1860.48</v>
          </cell>
          <cell r="H2319">
            <v>22288.87</v>
          </cell>
        </row>
        <row r="2320">
          <cell r="A2320" t="str">
            <v>24-07-e</v>
          </cell>
          <cell r="B2320" t="str">
            <v>Providing and installing brass strainer in tubewell bore hole 12" i/d, 1/4" thick</v>
          </cell>
          <cell r="C2320" t="str">
            <v>Rft</v>
          </cell>
          <cell r="D2320">
            <v>604.88</v>
          </cell>
          <cell r="E2320">
            <v>8173.76</v>
          </cell>
          <cell r="F2320" t="str">
            <v>m</v>
          </cell>
          <cell r="G2320">
            <v>1984.51</v>
          </cell>
          <cell r="H2320">
            <v>26816.79</v>
          </cell>
        </row>
        <row r="2321">
          <cell r="A2321" t="str">
            <v>24-08-a</v>
          </cell>
          <cell r="B2321" t="str">
            <v>Providing and installing MS bail plug in tubewell bore hole 6" i/d, 2 ft. long</v>
          </cell>
          <cell r="C2321" t="str">
            <v>Rft</v>
          </cell>
          <cell r="D2321">
            <v>238.93</v>
          </cell>
          <cell r="E2321">
            <v>3534.85</v>
          </cell>
          <cell r="F2321" t="str">
            <v>m</v>
          </cell>
          <cell r="G2321">
            <v>783.88</v>
          </cell>
          <cell r="H2321">
            <v>11597.29</v>
          </cell>
        </row>
        <row r="2322">
          <cell r="A2322" t="str">
            <v>24-08-b</v>
          </cell>
          <cell r="B2322" t="str">
            <v>Providing and installing MS bail plug in tubewell bore hole 8" i/d, 2 ft. long</v>
          </cell>
          <cell r="C2322" t="str">
            <v>Rft</v>
          </cell>
          <cell r="D2322">
            <v>260.85000000000002</v>
          </cell>
          <cell r="E2322">
            <v>4776.96</v>
          </cell>
          <cell r="F2322" t="str">
            <v>m</v>
          </cell>
          <cell r="G2322">
            <v>855.82</v>
          </cell>
          <cell r="H2322">
            <v>15672.43</v>
          </cell>
        </row>
        <row r="2323">
          <cell r="A2323" t="str">
            <v>24-08-c</v>
          </cell>
          <cell r="B2323" t="str">
            <v>Providing and installing MS bail plug in tubewell bore hole 10" i/d, 2 ft. long</v>
          </cell>
          <cell r="C2323" t="str">
            <v>Rft</v>
          </cell>
          <cell r="D2323">
            <v>260.85000000000002</v>
          </cell>
          <cell r="E2323">
            <v>5874.96</v>
          </cell>
          <cell r="F2323" t="str">
            <v>m</v>
          </cell>
          <cell r="G2323">
            <v>855.82</v>
          </cell>
          <cell r="H2323">
            <v>19274.8</v>
          </cell>
        </row>
        <row r="2324">
          <cell r="A2324" t="str">
            <v>24-08-d</v>
          </cell>
          <cell r="B2324" t="str">
            <v>Providing and installing MS bail plug in tubewell bore hole 12" i/d, 2 ft. long</v>
          </cell>
          <cell r="C2324" t="str">
            <v>Rft</v>
          </cell>
          <cell r="D2324">
            <v>274.45999999999998</v>
          </cell>
          <cell r="E2324">
            <v>7596.68</v>
          </cell>
          <cell r="F2324" t="str">
            <v>m</v>
          </cell>
          <cell r="G2324">
            <v>900.47</v>
          </cell>
          <cell r="H2324">
            <v>24923.48</v>
          </cell>
        </row>
        <row r="2325">
          <cell r="A2325" t="str">
            <v>24-09-a-01</v>
          </cell>
          <cell r="B2325" t="str">
            <v>Providing and installing PVC strainer, in tubewell borehole comp. BSS Class 'B' working pressure : 6" i/d</v>
          </cell>
          <cell r="C2325" t="str">
            <v>Rft</v>
          </cell>
          <cell r="D2325">
            <v>362.93</v>
          </cell>
          <cell r="E2325">
            <v>701.35</v>
          </cell>
          <cell r="F2325" t="str">
            <v>m</v>
          </cell>
          <cell r="G2325">
            <v>1190.7</v>
          </cell>
          <cell r="H2325">
            <v>2301.0300000000002</v>
          </cell>
        </row>
        <row r="2326">
          <cell r="A2326" t="str">
            <v>24-09-a-02</v>
          </cell>
          <cell r="B2326" t="str">
            <v>Providing and installing PVC strainer, in tubewell borehole comp. BSS Class 'B' working pressure : 8" i/d</v>
          </cell>
          <cell r="C2326" t="str">
            <v>Rft</v>
          </cell>
          <cell r="D2326">
            <v>453.66</v>
          </cell>
          <cell r="E2326">
            <v>975.82</v>
          </cell>
          <cell r="F2326" t="str">
            <v>m</v>
          </cell>
          <cell r="G2326">
            <v>1488.38</v>
          </cell>
          <cell r="H2326">
            <v>3201.5</v>
          </cell>
        </row>
        <row r="2327">
          <cell r="A2327" t="str">
            <v>24-09-a-03</v>
          </cell>
          <cell r="B2327" t="str">
            <v>Providing and installing PVC strainer, in tubewell borehole comp. BSS Class 'B' working pressure : 10" i/d</v>
          </cell>
          <cell r="C2327" t="str">
            <v>Rft</v>
          </cell>
          <cell r="D2327">
            <v>483.9</v>
          </cell>
          <cell r="E2327">
            <v>1372.3</v>
          </cell>
          <cell r="F2327" t="str">
            <v>m</v>
          </cell>
          <cell r="G2327">
            <v>1587.61</v>
          </cell>
          <cell r="H2327">
            <v>4502.3100000000004</v>
          </cell>
        </row>
        <row r="2328">
          <cell r="A2328" t="str">
            <v>24-09-a-04</v>
          </cell>
          <cell r="B2328" t="str">
            <v>Providing and installing PVC strainer, in tubewell borehole comp. BSS Class 'B' working pressure : 12" i/d</v>
          </cell>
          <cell r="C2328" t="str">
            <v>Rft</v>
          </cell>
          <cell r="D2328">
            <v>544.39</v>
          </cell>
          <cell r="E2328">
            <v>1768.78</v>
          </cell>
          <cell r="F2328" t="str">
            <v>m</v>
          </cell>
          <cell r="G2328">
            <v>1786.06</v>
          </cell>
          <cell r="H2328">
            <v>5803.09</v>
          </cell>
        </row>
        <row r="2329">
          <cell r="A2329" t="str">
            <v>24-09-b-01</v>
          </cell>
          <cell r="B2329" t="str">
            <v>Providing and installing PVC strainer, in tubewell borehole comp. BSS Class 'C' working pressure : 6" i/d</v>
          </cell>
          <cell r="C2329" t="str">
            <v>Rft</v>
          </cell>
          <cell r="D2329">
            <v>362.93</v>
          </cell>
          <cell r="E2329">
            <v>951.45</v>
          </cell>
          <cell r="F2329" t="str">
            <v>m</v>
          </cell>
          <cell r="G2329">
            <v>1190.7</v>
          </cell>
          <cell r="H2329">
            <v>3121.57</v>
          </cell>
        </row>
        <row r="2330">
          <cell r="A2330" t="str">
            <v>24-09-b-02</v>
          </cell>
          <cell r="B2330" t="str">
            <v>Providing and installing PVC strainer, in tubewell borehole comp. BSS Class 'C' working pressure : 8" i/d</v>
          </cell>
          <cell r="C2330" t="str">
            <v>Rft</v>
          </cell>
          <cell r="D2330">
            <v>453.66</v>
          </cell>
          <cell r="E2330">
            <v>1189.32</v>
          </cell>
          <cell r="F2330" t="str">
            <v>m</v>
          </cell>
          <cell r="G2330">
            <v>1488.38</v>
          </cell>
          <cell r="H2330">
            <v>3901.96</v>
          </cell>
        </row>
        <row r="2331">
          <cell r="A2331" t="str">
            <v>24-09-b-03</v>
          </cell>
          <cell r="B2331" t="str">
            <v>Providing and installing PVC strainer, in tubewell borehole comp. BSS Class 'C' working pressure : 10" i/d</v>
          </cell>
          <cell r="C2331" t="str">
            <v>Rft</v>
          </cell>
          <cell r="D2331">
            <v>483.9</v>
          </cell>
          <cell r="E2331">
            <v>1768.8</v>
          </cell>
          <cell r="F2331" t="str">
            <v>m</v>
          </cell>
          <cell r="G2331">
            <v>1587.61</v>
          </cell>
          <cell r="H2331">
            <v>5803.17</v>
          </cell>
        </row>
        <row r="2332">
          <cell r="A2332" t="str">
            <v>24-09-b-04</v>
          </cell>
          <cell r="B2332" t="str">
            <v>Providing and installing PVC strainer, in tubewell borehole comp. BSS Class 'C' working pressure : 12" i/d</v>
          </cell>
          <cell r="C2332" t="str">
            <v>Rft</v>
          </cell>
          <cell r="D2332">
            <v>544.39</v>
          </cell>
          <cell r="E2332">
            <v>2073.7800000000002</v>
          </cell>
          <cell r="F2332" t="str">
            <v>m</v>
          </cell>
          <cell r="G2332">
            <v>1786.06</v>
          </cell>
          <cell r="H2332">
            <v>6803.74</v>
          </cell>
        </row>
        <row r="2333">
          <cell r="A2333" t="str">
            <v>24-09-c-01</v>
          </cell>
          <cell r="B2333" t="str">
            <v>Providing and installing PVC strainer, in tubewell borehole comp. BSS Class 'D' working pressure : 6" i/d</v>
          </cell>
          <cell r="C2333" t="str">
            <v>Rft</v>
          </cell>
          <cell r="D2333">
            <v>362.93</v>
          </cell>
          <cell r="E2333">
            <v>1036.8499999999999</v>
          </cell>
          <cell r="F2333" t="str">
            <v>m</v>
          </cell>
          <cell r="G2333">
            <v>1190.7</v>
          </cell>
          <cell r="H2333">
            <v>3401.75</v>
          </cell>
        </row>
        <row r="2334">
          <cell r="A2334" t="str">
            <v>24-09-c-02</v>
          </cell>
          <cell r="B2334" t="str">
            <v>Providing and installing PVC strainer, in tubewell borehole comp. BSS Class 'D' working pressure : 8" i/d</v>
          </cell>
          <cell r="C2334" t="str">
            <v>Rft</v>
          </cell>
          <cell r="D2334">
            <v>453.66</v>
          </cell>
          <cell r="E2334">
            <v>1421.12</v>
          </cell>
          <cell r="F2334" t="str">
            <v>m</v>
          </cell>
          <cell r="G2334">
            <v>1488.38</v>
          </cell>
          <cell r="H2334">
            <v>4662.46</v>
          </cell>
        </row>
        <row r="2335">
          <cell r="A2335" t="str">
            <v>24-09-c-03</v>
          </cell>
          <cell r="B2335" t="str">
            <v>Providing and installing PVC strainer, in tubewell borehole comp. BSS Class 'D' working pressure : 10" i/d</v>
          </cell>
          <cell r="C2335" t="str">
            <v>Rft</v>
          </cell>
          <cell r="D2335">
            <v>483.9</v>
          </cell>
          <cell r="E2335">
            <v>1951.8</v>
          </cell>
          <cell r="F2335" t="str">
            <v>m</v>
          </cell>
          <cell r="G2335">
            <v>1587.61</v>
          </cell>
          <cell r="H2335">
            <v>6403.56</v>
          </cell>
        </row>
        <row r="2336">
          <cell r="A2336" t="str">
            <v>24-09-c-04</v>
          </cell>
          <cell r="B2336" t="str">
            <v>Providing and installing PVC strainer, in tubewell borehole comp. BSS Class 'D' working pressure : 12" i/d</v>
          </cell>
          <cell r="C2336" t="str">
            <v>Rft</v>
          </cell>
          <cell r="D2336">
            <v>544.39</v>
          </cell>
          <cell r="E2336">
            <v>2561.7800000000002</v>
          </cell>
          <cell r="F2336" t="str">
            <v>m</v>
          </cell>
          <cell r="G2336">
            <v>1786.06</v>
          </cell>
          <cell r="H2336">
            <v>8404.7900000000009</v>
          </cell>
        </row>
        <row r="2337">
          <cell r="A2337" t="str">
            <v>24-10-a-01</v>
          </cell>
          <cell r="B2337" t="str">
            <v>Providing and installing PVC pipe with wooden bail plug in tubewell BSS Class 'B' working pressure : 6" i/d : 2' long</v>
          </cell>
          <cell r="C2337" t="str">
            <v>Each</v>
          </cell>
          <cell r="D2337">
            <v>396.8</v>
          </cell>
          <cell r="E2337">
            <v>1025.8599999999999</v>
          </cell>
          <cell r="F2337" t="str">
            <v>Each</v>
          </cell>
          <cell r="G2337">
            <v>396.8</v>
          </cell>
          <cell r="H2337">
            <v>1025.8599999999999</v>
          </cell>
        </row>
        <row r="2338">
          <cell r="A2338" t="str">
            <v>24-10-a-02</v>
          </cell>
          <cell r="B2338" t="str">
            <v>Providing and installing PVC pipe with wooden bail plug in tubewell BSS Class 'B' working pressure : 8" i/d : 2' long</v>
          </cell>
          <cell r="C2338" t="str">
            <v>Each</v>
          </cell>
          <cell r="D2338">
            <v>496</v>
          </cell>
          <cell r="E2338">
            <v>1451.6</v>
          </cell>
          <cell r="F2338" t="str">
            <v>Each</v>
          </cell>
          <cell r="G2338">
            <v>496</v>
          </cell>
          <cell r="H2338">
            <v>1451.6</v>
          </cell>
        </row>
        <row r="2339">
          <cell r="A2339" t="str">
            <v>24-10-a-03</v>
          </cell>
          <cell r="B2339" t="str">
            <v>Providing and installing PVC pipe with wooden bail plug in tubewell BSS Class 'B' working pressure : 10" i/d : 2' long</v>
          </cell>
          <cell r="C2339" t="str">
            <v>Each</v>
          </cell>
          <cell r="D2339">
            <v>496</v>
          </cell>
          <cell r="E2339">
            <v>1963.99</v>
          </cell>
          <cell r="F2339" t="str">
            <v>Each</v>
          </cell>
          <cell r="G2339">
            <v>496</v>
          </cell>
          <cell r="H2339">
            <v>1963.98</v>
          </cell>
        </row>
        <row r="2340">
          <cell r="A2340" t="str">
            <v>24-10-a-04</v>
          </cell>
          <cell r="B2340" t="str">
            <v>Providing and installing PVC pipe with wooden bail plug in tubewell BSS Class 'B' working pressure : 12" i/d : 2' long</v>
          </cell>
          <cell r="C2340" t="str">
            <v>Each</v>
          </cell>
          <cell r="D2340">
            <v>595.20000000000005</v>
          </cell>
          <cell r="E2340">
            <v>2719.14</v>
          </cell>
          <cell r="F2340" t="str">
            <v>Each</v>
          </cell>
          <cell r="G2340">
            <v>595.20000000000005</v>
          </cell>
          <cell r="H2340">
            <v>2719.14</v>
          </cell>
        </row>
        <row r="2341">
          <cell r="A2341" t="str">
            <v>24-10-b-01</v>
          </cell>
          <cell r="B2341" t="str">
            <v>Providing and installing PVC pipe with wooden bail plug  in tubewell BSS Class 'C' working pressure : 6" i/d : 2' long</v>
          </cell>
          <cell r="C2341" t="str">
            <v>Each</v>
          </cell>
          <cell r="D2341">
            <v>396.8</v>
          </cell>
          <cell r="E2341">
            <v>1329.63</v>
          </cell>
          <cell r="F2341" t="str">
            <v>Each</v>
          </cell>
          <cell r="G2341">
            <v>396.8</v>
          </cell>
          <cell r="H2341">
            <v>1329.63</v>
          </cell>
        </row>
        <row r="2342">
          <cell r="A2342" t="str">
            <v>24-10-b-02</v>
          </cell>
          <cell r="B2342" t="str">
            <v>Providing and installing PVC pipe with wooden bail plug in tubewell BSS Class 'C' working pressure : 8" i/d : 2' long</v>
          </cell>
          <cell r="C2342" t="str">
            <v>Each</v>
          </cell>
          <cell r="D2342">
            <v>496</v>
          </cell>
          <cell r="E2342">
            <v>1912.75</v>
          </cell>
          <cell r="F2342" t="str">
            <v>Each</v>
          </cell>
          <cell r="G2342">
            <v>496</v>
          </cell>
          <cell r="H2342">
            <v>1912.75</v>
          </cell>
        </row>
        <row r="2343">
          <cell r="A2343" t="str">
            <v>24-10-b-03</v>
          </cell>
          <cell r="B2343" t="str">
            <v>Providing and installing PVC pipe with wooden bail plug in tubewell BSS Class 'C' working pressure : 10" i/d : 2' long</v>
          </cell>
          <cell r="C2343" t="str">
            <v>Each</v>
          </cell>
          <cell r="D2343">
            <v>496</v>
          </cell>
          <cell r="E2343">
            <v>2619.14</v>
          </cell>
          <cell r="F2343" t="str">
            <v>Each</v>
          </cell>
          <cell r="G2343">
            <v>496</v>
          </cell>
          <cell r="H2343">
            <v>2619.14</v>
          </cell>
        </row>
        <row r="2344">
          <cell r="A2344" t="str">
            <v>24-10-b-04</v>
          </cell>
          <cell r="B2344" t="str">
            <v>Providing and installing PVC pipe with wooden bail plug in tubewell BSS Class 'C' working pressure : 12" i/d : 2' long</v>
          </cell>
          <cell r="C2344" t="str">
            <v>Each</v>
          </cell>
          <cell r="D2344">
            <v>595.20000000000005</v>
          </cell>
          <cell r="E2344">
            <v>5623.55</v>
          </cell>
          <cell r="F2344" t="str">
            <v>Each</v>
          </cell>
          <cell r="G2344">
            <v>595.20000000000005</v>
          </cell>
          <cell r="H2344">
            <v>5623.55</v>
          </cell>
        </row>
        <row r="2345">
          <cell r="A2345" t="str">
            <v>24-10-c-01</v>
          </cell>
          <cell r="B2345" t="str">
            <v>Providing and installing PVC pipe with wooden bail plug in tubewell BSS Class 'D' working pressure : 6" i/d : 2' long</v>
          </cell>
          <cell r="C2345" t="str">
            <v>Each</v>
          </cell>
          <cell r="D2345">
            <v>396.8</v>
          </cell>
          <cell r="E2345">
            <v>1607.78</v>
          </cell>
          <cell r="F2345" t="str">
            <v>Each</v>
          </cell>
          <cell r="G2345">
            <v>396.8</v>
          </cell>
          <cell r="H2345">
            <v>1607.78</v>
          </cell>
        </row>
        <row r="2346">
          <cell r="A2346" t="str">
            <v>24-10-c-02</v>
          </cell>
          <cell r="B2346" t="str">
            <v>Providing and installing PVC pipe with wooden bail plug in tubewell BSS Class 'D' working pressure : 8" i/d : 2' long</v>
          </cell>
          <cell r="C2346" t="str">
            <v>Each</v>
          </cell>
          <cell r="D2346">
            <v>496</v>
          </cell>
          <cell r="E2346">
            <v>2308.02</v>
          </cell>
          <cell r="F2346" t="str">
            <v>Each</v>
          </cell>
          <cell r="G2346">
            <v>496</v>
          </cell>
          <cell r="H2346">
            <v>2308.02</v>
          </cell>
        </row>
        <row r="2347">
          <cell r="A2347" t="str">
            <v>24-10-c-03</v>
          </cell>
          <cell r="B2347" t="str">
            <v>Providing and installing PVC pipe with wooden bail plug in tubewell BSS Class 'D' working pressure : 10" i/d : 2' long</v>
          </cell>
          <cell r="C2347" t="str">
            <v>Each</v>
          </cell>
          <cell r="D2347">
            <v>496</v>
          </cell>
          <cell r="E2347">
            <v>3266.94</v>
          </cell>
          <cell r="F2347" t="str">
            <v>Each</v>
          </cell>
          <cell r="G2347">
            <v>496</v>
          </cell>
          <cell r="H2347">
            <v>3266.94</v>
          </cell>
        </row>
        <row r="2348">
          <cell r="A2348" t="str">
            <v>24-10-c-04</v>
          </cell>
          <cell r="B2348" t="str">
            <v>Providing and installing PVC pipe with wooden bail plug in tubewell BSS Class 'D' working pressure : 12" i/d : 2' long</v>
          </cell>
          <cell r="C2348" t="str">
            <v>Each</v>
          </cell>
          <cell r="D2348">
            <v>595.20000000000005</v>
          </cell>
          <cell r="E2348">
            <v>7248.81</v>
          </cell>
          <cell r="F2348" t="str">
            <v>Each</v>
          </cell>
          <cell r="G2348">
            <v>595.20000000000005</v>
          </cell>
          <cell r="H2348">
            <v>7248.81</v>
          </cell>
        </row>
        <row r="2349">
          <cell r="A2349" t="str">
            <v>24-11-a</v>
          </cell>
          <cell r="B2349" t="str">
            <v>Providing and installing MS blind pipe socket/welded joint MS reducer in tubewell borehole : 6" i/d, 3/16" thick</v>
          </cell>
          <cell r="C2349" t="str">
            <v>Rft</v>
          </cell>
          <cell r="D2349">
            <v>680.49</v>
          </cell>
          <cell r="E2349">
            <v>1722.98</v>
          </cell>
          <cell r="F2349" t="str">
            <v>m</v>
          </cell>
          <cell r="G2349">
            <v>2232.5700000000002</v>
          </cell>
          <cell r="H2349">
            <v>5652.81</v>
          </cell>
        </row>
        <row r="2350">
          <cell r="A2350" t="str">
            <v>24-11-b</v>
          </cell>
          <cell r="B2350" t="str">
            <v>Providing and installing MS blind pipe socket/welded joint MS reducer in tubewell borehole : 8" i/d, 3/16" thick</v>
          </cell>
          <cell r="C2350" t="str">
            <v>Rft</v>
          </cell>
          <cell r="D2350">
            <v>793.9</v>
          </cell>
          <cell r="E2350">
            <v>1898.3</v>
          </cell>
          <cell r="F2350" t="str">
            <v>m</v>
          </cell>
          <cell r="G2350">
            <v>2604.67</v>
          </cell>
          <cell r="H2350">
            <v>6228.04</v>
          </cell>
        </row>
        <row r="2351">
          <cell r="A2351" t="str">
            <v>24-11-c</v>
          </cell>
          <cell r="B2351" t="str">
            <v>Providing and installing MS blind pipe socket/welded joint MS reducer in tubewell borehole : 10" i/d 3/16" thick</v>
          </cell>
          <cell r="C2351" t="str">
            <v>Rft</v>
          </cell>
          <cell r="D2351">
            <v>945.12</v>
          </cell>
          <cell r="E2351">
            <v>2111.7399999999998</v>
          </cell>
          <cell r="F2351" t="str">
            <v>m</v>
          </cell>
          <cell r="G2351">
            <v>3100.79</v>
          </cell>
          <cell r="H2351">
            <v>6928.29</v>
          </cell>
        </row>
        <row r="2352">
          <cell r="A2352" t="str">
            <v>24-11-d</v>
          </cell>
          <cell r="B2352" t="str">
            <v>Providing and installing MS blind pipe socket/welded joint MS reducer in tubewell borehole : 12" i/d, 1/4" thick</v>
          </cell>
          <cell r="C2352" t="str">
            <v>Rft</v>
          </cell>
          <cell r="D2352">
            <v>1088.78</v>
          </cell>
          <cell r="E2352">
            <v>3049.56</v>
          </cell>
          <cell r="F2352" t="str">
            <v>m</v>
          </cell>
          <cell r="G2352">
            <v>3572.12</v>
          </cell>
          <cell r="H2352">
            <v>10005.120000000001</v>
          </cell>
        </row>
        <row r="2353">
          <cell r="A2353" t="str">
            <v>24-12-a-01</v>
          </cell>
          <cell r="B2353" t="str">
            <v>Providing and installing PVC blind pipe in tubewell with strainer BSS Class 'B' working pressure : 6" i/d</v>
          </cell>
          <cell r="C2353" t="str">
            <v>Rft</v>
          </cell>
          <cell r="D2353">
            <v>635.12</v>
          </cell>
          <cell r="E2353">
            <v>958.26</v>
          </cell>
          <cell r="F2353" t="str">
            <v>m</v>
          </cell>
          <cell r="G2353">
            <v>2083.73</v>
          </cell>
          <cell r="H2353">
            <v>3143.9</v>
          </cell>
        </row>
        <row r="2354">
          <cell r="A2354" t="str">
            <v>24-12-a-02</v>
          </cell>
          <cell r="B2354" t="str">
            <v>Providing and installing PVC blind pipe in tubewell with strainer BSS Class 'B' working pressure : 8" i/d</v>
          </cell>
          <cell r="C2354" t="str">
            <v>Rft</v>
          </cell>
          <cell r="D2354">
            <v>756.1</v>
          </cell>
          <cell r="E2354">
            <v>1245.73</v>
          </cell>
          <cell r="F2354" t="str">
            <v>m</v>
          </cell>
          <cell r="G2354">
            <v>2480.64</v>
          </cell>
          <cell r="H2354">
            <v>4087.04</v>
          </cell>
        </row>
        <row r="2355">
          <cell r="A2355" t="str">
            <v>24-12-a-03</v>
          </cell>
          <cell r="B2355" t="str">
            <v>Providing and installing PVC blind pipe in tubewell with strainer BSS Class 'B' working pressure : 10" i/d</v>
          </cell>
          <cell r="C2355" t="str">
            <v>Rft</v>
          </cell>
          <cell r="D2355">
            <v>1063.26</v>
          </cell>
          <cell r="E2355">
            <v>1815.73</v>
          </cell>
          <cell r="F2355" t="str">
            <v>m</v>
          </cell>
          <cell r="G2355">
            <v>3488.39</v>
          </cell>
          <cell r="H2355">
            <v>5957.13</v>
          </cell>
        </row>
        <row r="2356">
          <cell r="A2356" t="str">
            <v>24-12-a-04</v>
          </cell>
          <cell r="B2356" t="str">
            <v>Providing and installing PVC blind pipe in tubewell with strainer BSS Class 'B' working pressure : 12" i/d</v>
          </cell>
          <cell r="C2356" t="str">
            <v>Rft</v>
          </cell>
          <cell r="D2356">
            <v>1020.73</v>
          </cell>
          <cell r="E2356">
            <v>2105.7600000000002</v>
          </cell>
          <cell r="F2356" t="str">
            <v>m</v>
          </cell>
          <cell r="G2356">
            <v>3348.86</v>
          </cell>
          <cell r="H2356">
            <v>6908.66</v>
          </cell>
        </row>
        <row r="2357">
          <cell r="A2357" t="str">
            <v>24-12-b-01</v>
          </cell>
          <cell r="B2357" t="str">
            <v>Providing and installing PVC blind pipe in tubewell with strainer BSS Class 'C' working pressure : 6" i/d</v>
          </cell>
          <cell r="C2357" t="str">
            <v>Rft</v>
          </cell>
          <cell r="D2357">
            <v>642.67999999999995</v>
          </cell>
          <cell r="E2357">
            <v>1120.24</v>
          </cell>
          <cell r="F2357" t="str">
            <v>m</v>
          </cell>
          <cell r="G2357">
            <v>2108.54</v>
          </cell>
          <cell r="H2357">
            <v>3675.32</v>
          </cell>
        </row>
        <row r="2358">
          <cell r="A2358" t="str">
            <v>24-12-b-02</v>
          </cell>
          <cell r="B2358" t="str">
            <v>Providing and installing PVC blind pipe in tubewell with strainer BSS Class 'C' working pressure : 8" i/d</v>
          </cell>
          <cell r="C2358" t="str">
            <v>Rft</v>
          </cell>
          <cell r="D2358">
            <v>756.1</v>
          </cell>
          <cell r="E2358">
            <v>1480.06</v>
          </cell>
          <cell r="F2358" t="str">
            <v>m</v>
          </cell>
          <cell r="G2358">
            <v>2480.64</v>
          </cell>
          <cell r="H2358">
            <v>4855.82</v>
          </cell>
        </row>
        <row r="2359">
          <cell r="A2359" t="str">
            <v>24-12-b-03</v>
          </cell>
          <cell r="B2359" t="str">
            <v>Providing and installing PVC blind pipe in tubewell with strainer BSS Class 'C' working pressure : 10" i/d</v>
          </cell>
          <cell r="C2359" t="str">
            <v>Rft</v>
          </cell>
          <cell r="D2359">
            <v>831.71</v>
          </cell>
          <cell r="E2359">
            <v>1915.21</v>
          </cell>
          <cell r="F2359" t="str">
            <v>m</v>
          </cell>
          <cell r="G2359">
            <v>2728.7</v>
          </cell>
          <cell r="H2359">
            <v>6283.5</v>
          </cell>
        </row>
        <row r="2360">
          <cell r="A2360" t="str">
            <v>24-12-b-04</v>
          </cell>
          <cell r="B2360" t="str">
            <v>Providing and installing PVC blind pipe in tubewell with strainer BSS Class 'C' working pressure : 12" i/d</v>
          </cell>
          <cell r="C2360" t="str">
            <v>Rft</v>
          </cell>
          <cell r="D2360">
            <v>1020.73</v>
          </cell>
          <cell r="E2360">
            <v>3581.58</v>
          </cell>
          <cell r="F2360" t="str">
            <v>m</v>
          </cell>
          <cell r="G2360">
            <v>3348.86</v>
          </cell>
          <cell r="H2360">
            <v>11750.6</v>
          </cell>
        </row>
        <row r="2361">
          <cell r="A2361" t="str">
            <v>24-12-c-01</v>
          </cell>
          <cell r="B2361" t="str">
            <v>Providing and installing PVC blind pipe in tubewell with strainer BSS Class 'D' working pressure : 6" i/d</v>
          </cell>
          <cell r="C2361" t="e">
            <v>#N/A</v>
          </cell>
          <cell r="D2361" t="e">
            <v>#N/A</v>
          </cell>
          <cell r="E2361" t="e">
            <v>#N/A</v>
          </cell>
          <cell r="F2361" t="e">
            <v>#N/A</v>
          </cell>
          <cell r="G2361" t="e">
            <v>#N/A</v>
          </cell>
          <cell r="H2361" t="e">
            <v>#N/A</v>
          </cell>
        </row>
        <row r="2362">
          <cell r="A2362" t="str">
            <v>24-12-c-02</v>
          </cell>
          <cell r="B2362" t="str">
            <v>Providing and installing PVC blind pipe in tubewell with strainer BSS Class 'D' working pressure : 8" i/d</v>
          </cell>
          <cell r="C2362" t="str">
            <v>Rft</v>
          </cell>
          <cell r="D2362">
            <v>756.1</v>
          </cell>
          <cell r="E2362">
            <v>1680.9</v>
          </cell>
          <cell r="F2362" t="str">
            <v>m</v>
          </cell>
          <cell r="G2362">
            <v>2480.64</v>
          </cell>
          <cell r="H2362">
            <v>5514.78</v>
          </cell>
        </row>
        <row r="2363">
          <cell r="A2363" t="str">
            <v>24-12-c-03</v>
          </cell>
          <cell r="B2363" t="str">
            <v>Providing and installing PVC blind pipe in tubewell with strainer BSS Class 'D' working pressure : 10" i/d</v>
          </cell>
          <cell r="C2363" t="str">
            <v>Rft</v>
          </cell>
          <cell r="D2363">
            <v>831.71</v>
          </cell>
          <cell r="E2363">
            <v>2244.38</v>
          </cell>
          <cell r="F2363" t="str">
            <v>m</v>
          </cell>
          <cell r="G2363">
            <v>2728.7</v>
          </cell>
          <cell r="H2363">
            <v>7363.45</v>
          </cell>
        </row>
        <row r="2364">
          <cell r="A2364" t="str">
            <v>24-12-c-04</v>
          </cell>
          <cell r="B2364" t="str">
            <v>Providing and installing PVC blind pipe in tubewell with strainer BSS Class 'D' working pressure : 12" i/d</v>
          </cell>
          <cell r="C2364" t="str">
            <v>Rft</v>
          </cell>
          <cell r="D2364">
            <v>1020.73</v>
          </cell>
          <cell r="E2364">
            <v>4407.42</v>
          </cell>
          <cell r="F2364" t="str">
            <v>m</v>
          </cell>
          <cell r="G2364">
            <v>3348.86</v>
          </cell>
          <cell r="H2364">
            <v>14460.05</v>
          </cell>
        </row>
        <row r="2365">
          <cell r="A2365" t="str">
            <v>24-13-a</v>
          </cell>
          <cell r="B2365" t="str">
            <v>Test &amp; develop tubewell of size 6" i/d &amp; above continuously : Upto 1.5 cusecs discharge.</v>
          </cell>
          <cell r="C2365" t="str">
            <v>Hour</v>
          </cell>
          <cell r="D2365">
            <v>0</v>
          </cell>
          <cell r="E2365">
            <v>854</v>
          </cell>
          <cell r="F2365" t="str">
            <v>Hour</v>
          </cell>
          <cell r="G2365">
            <v>0</v>
          </cell>
          <cell r="H2365">
            <v>854</v>
          </cell>
        </row>
        <row r="2366">
          <cell r="A2366" t="str">
            <v>24-13-b</v>
          </cell>
          <cell r="B2366" t="str">
            <v>Test &amp; develop tubewell of size 6" i/d &amp; above continuously : Over 1.5 cusecs discharge with DNT unit</v>
          </cell>
          <cell r="C2366" t="str">
            <v>Hour</v>
          </cell>
          <cell r="D2366">
            <v>0</v>
          </cell>
          <cell r="E2366">
            <v>1000.4</v>
          </cell>
          <cell r="F2366" t="str">
            <v>Hour</v>
          </cell>
          <cell r="G2366">
            <v>0</v>
          </cell>
          <cell r="H2366">
            <v>1000.4</v>
          </cell>
        </row>
        <row r="2367">
          <cell r="A2367" t="str">
            <v>24-14</v>
          </cell>
          <cell r="B2367" t="str">
            <v>Shrouding with graded pack grave 3/8" to 1/8" around tubewell in bore hole.</v>
          </cell>
          <cell r="C2367" t="str">
            <v>Rft</v>
          </cell>
          <cell r="D2367">
            <v>236.28</v>
          </cell>
          <cell r="E2367">
            <v>487.65</v>
          </cell>
          <cell r="F2367" t="str">
            <v>m</v>
          </cell>
          <cell r="G2367">
            <v>775.2</v>
          </cell>
          <cell r="H2367">
            <v>1599.91</v>
          </cell>
        </row>
        <row r="2368">
          <cell r="A2368" t="str">
            <v>24-15-a</v>
          </cell>
          <cell r="B2368" t="str">
            <v>Providing and Laying cut, joint, test &amp; disinfect, CI pipeline in trenches, complete : 3" i/d.</v>
          </cell>
          <cell r="C2368" t="str">
            <v>Rft</v>
          </cell>
          <cell r="D2368">
            <v>56.71</v>
          </cell>
          <cell r="E2368">
            <v>484.16</v>
          </cell>
          <cell r="F2368" t="str">
            <v>m</v>
          </cell>
          <cell r="G2368">
            <v>186.05</v>
          </cell>
          <cell r="H2368">
            <v>1588.47</v>
          </cell>
        </row>
        <row r="2369">
          <cell r="A2369" t="str">
            <v>24-15-b</v>
          </cell>
          <cell r="B2369" t="str">
            <v>Providing and Laying cut, joint, test &amp; disinfect, CI pipeline in trenches, complete : 4" i/d.</v>
          </cell>
          <cell r="C2369" t="str">
            <v>Rft</v>
          </cell>
          <cell r="D2369">
            <v>75.61</v>
          </cell>
          <cell r="E2369">
            <v>625.22</v>
          </cell>
          <cell r="F2369" t="str">
            <v>m</v>
          </cell>
          <cell r="G2369">
            <v>248.06</v>
          </cell>
          <cell r="H2369">
            <v>2051.25</v>
          </cell>
        </row>
        <row r="2370">
          <cell r="A2370" t="str">
            <v>24-15-c</v>
          </cell>
          <cell r="B2370" t="str">
            <v>Providing and Laying cut, joint, test &amp; disinfect, CI pipeline in trenches, complete : 6" i/d</v>
          </cell>
          <cell r="C2370" t="str">
            <v>Rft</v>
          </cell>
          <cell r="D2370">
            <v>113.41</v>
          </cell>
          <cell r="E2370">
            <v>1090.33</v>
          </cell>
          <cell r="F2370" t="str">
            <v>m</v>
          </cell>
          <cell r="G2370">
            <v>372.1</v>
          </cell>
          <cell r="H2370">
            <v>3577.2</v>
          </cell>
        </row>
        <row r="2371">
          <cell r="A2371" t="str">
            <v>24-15-d</v>
          </cell>
          <cell r="B2371" t="str">
            <v>Providing and Laying cut, joint, test &amp; disinfect, CI pipeline in trenches. complete : 8" i/d</v>
          </cell>
          <cell r="C2371" t="str">
            <v>Rft</v>
          </cell>
          <cell r="D2371">
            <v>189.02</v>
          </cell>
          <cell r="E2371">
            <v>2630.55</v>
          </cell>
          <cell r="F2371" t="str">
            <v>m</v>
          </cell>
          <cell r="G2371">
            <v>620.16</v>
          </cell>
          <cell r="H2371">
            <v>8630.41</v>
          </cell>
        </row>
        <row r="2372">
          <cell r="A2372" t="str">
            <v>24-15-e</v>
          </cell>
          <cell r="B2372" t="str">
            <v>Providing and Laying cut, joint, test &amp; disinfect, CI pipeline in trenches, complete : 10" i/d</v>
          </cell>
          <cell r="C2372" t="str">
            <v>Rft</v>
          </cell>
          <cell r="D2372">
            <v>245.73</v>
          </cell>
          <cell r="E2372">
            <v>2870.71</v>
          </cell>
          <cell r="F2372" t="str">
            <v>m</v>
          </cell>
          <cell r="G2372">
            <v>806.21</v>
          </cell>
          <cell r="H2372">
            <v>9418.35</v>
          </cell>
        </row>
        <row r="2373">
          <cell r="A2373" t="str">
            <v>24-15-f</v>
          </cell>
          <cell r="B2373" t="str">
            <v>Providing and Laying  cut,  joint, test &amp; disinfect, CI pipeline in trenches, complete : 12" i/d</v>
          </cell>
          <cell r="C2373" t="str">
            <v>Rft</v>
          </cell>
          <cell r="D2373">
            <v>245.73</v>
          </cell>
          <cell r="E2373">
            <v>3236.71</v>
          </cell>
          <cell r="F2373" t="str">
            <v>m</v>
          </cell>
          <cell r="G2373">
            <v>806.21</v>
          </cell>
          <cell r="H2373">
            <v>10619.14</v>
          </cell>
        </row>
        <row r="2374">
          <cell r="A2374" t="str">
            <v>24-16-a-01</v>
          </cell>
          <cell r="B2374" t="str">
            <v>Providing and Laying  cut, joint, test &amp; disinfect GI pipeline Using heavy quality GI Pipe : 4" Dia</v>
          </cell>
          <cell r="C2374" t="str">
            <v>Rft</v>
          </cell>
          <cell r="D2374">
            <v>71.83</v>
          </cell>
          <cell r="E2374">
            <v>773.91</v>
          </cell>
          <cell r="F2374" t="str">
            <v>m</v>
          </cell>
          <cell r="G2374">
            <v>235.66</v>
          </cell>
          <cell r="H2374">
            <v>2539.0700000000002</v>
          </cell>
        </row>
        <row r="2375">
          <cell r="A2375" t="str">
            <v>24-16-a-02</v>
          </cell>
          <cell r="B2375" t="str">
            <v>Providing and Laying  cut, joint, test &amp; disinfect GI pipeline Using heavy quality GI Pipe : 6" Dia</v>
          </cell>
          <cell r="C2375" t="str">
            <v>Rft</v>
          </cell>
          <cell r="D2375">
            <v>102.07</v>
          </cell>
          <cell r="E2375">
            <v>1139.9000000000001</v>
          </cell>
          <cell r="F2375" t="str">
            <v>m</v>
          </cell>
          <cell r="G2375">
            <v>334.89</v>
          </cell>
          <cell r="H2375">
            <v>3739.82</v>
          </cell>
        </row>
        <row r="2376">
          <cell r="A2376" t="str">
            <v>24-16-a-03</v>
          </cell>
          <cell r="B2376" t="str">
            <v>Providing and Laying  cut, joint, test &amp; disinfect GI pipeline Using heavy quality GI Pipe : 8" Dia</v>
          </cell>
          <cell r="C2376" t="str">
            <v>Rft</v>
          </cell>
          <cell r="D2376">
            <v>132.32</v>
          </cell>
          <cell r="E2376">
            <v>1475.38</v>
          </cell>
          <cell r="F2376" t="str">
            <v>m</v>
          </cell>
          <cell r="G2376">
            <v>434.11</v>
          </cell>
          <cell r="H2376">
            <v>4840.5</v>
          </cell>
        </row>
        <row r="2377">
          <cell r="A2377" t="str">
            <v>24-16-b-01</v>
          </cell>
          <cell r="B2377" t="str">
            <v>Providing and Laying  cut, joint, test &amp; disinfect GI pipeline Using medium quality GI Pipe : 4" Dia</v>
          </cell>
          <cell r="C2377" t="str">
            <v>Rft</v>
          </cell>
          <cell r="D2377">
            <v>71.83</v>
          </cell>
          <cell r="E2377">
            <v>712.91</v>
          </cell>
          <cell r="F2377" t="str">
            <v>m</v>
          </cell>
          <cell r="G2377">
            <v>235.66</v>
          </cell>
          <cell r="H2377">
            <v>2338.94</v>
          </cell>
        </row>
        <row r="2378">
          <cell r="A2378" t="str">
            <v>24-16-b-02</v>
          </cell>
          <cell r="B2378" t="str">
            <v>Providing and Laying  cut, joint, test &amp; disinfect GI pipeline Using medium quality GI Pipe : 6" Dia</v>
          </cell>
          <cell r="C2378" t="str">
            <v>Rft</v>
          </cell>
          <cell r="D2378">
            <v>102.07</v>
          </cell>
          <cell r="E2378">
            <v>1200.9000000000001</v>
          </cell>
          <cell r="F2378" t="str">
            <v>m</v>
          </cell>
          <cell r="G2378">
            <v>334.89</v>
          </cell>
          <cell r="H2378">
            <v>3939.95</v>
          </cell>
        </row>
        <row r="2379">
          <cell r="A2379" t="str">
            <v>24-16-b-03</v>
          </cell>
          <cell r="B2379" t="str">
            <v>Providing and Laying  cut, joint, test &amp; disinfect GI pipeline Using medium quality GI Pipe : 8" Dia</v>
          </cell>
          <cell r="C2379" t="str">
            <v>Rft</v>
          </cell>
          <cell r="D2379">
            <v>132.32</v>
          </cell>
          <cell r="E2379">
            <v>2146.38</v>
          </cell>
          <cell r="F2379" t="str">
            <v>m</v>
          </cell>
          <cell r="G2379">
            <v>434.11</v>
          </cell>
          <cell r="H2379">
            <v>7041.94</v>
          </cell>
        </row>
        <row r="2380">
          <cell r="A2380" t="str">
            <v>24-16-c-01</v>
          </cell>
          <cell r="B2380" t="str">
            <v>Providing and Laying  cut, joint, test &amp; disinfect GI pipeline Using light quality GI Pipe : 1/2" i/d</v>
          </cell>
          <cell r="C2380" t="e">
            <v>#N/A</v>
          </cell>
          <cell r="D2380" t="e">
            <v>#N/A</v>
          </cell>
          <cell r="E2380" t="e">
            <v>#N/A</v>
          </cell>
          <cell r="F2380" t="str">
            <v>m</v>
          </cell>
          <cell r="G2380" t="e">
            <v>#N/A</v>
          </cell>
          <cell r="H2380">
            <v>262.64999999999998</v>
          </cell>
        </row>
        <row r="2381">
          <cell r="A2381" t="str">
            <v>24-16-c-02</v>
          </cell>
          <cell r="B2381" t="str">
            <v>Providing and Laying  cut, joint, test &amp; disinfect GI pipeline Using light quality GI Pipe : 3/4" i/d</v>
          </cell>
          <cell r="C2381" t="str">
            <v>Rft</v>
          </cell>
          <cell r="D2381">
            <v>22.68</v>
          </cell>
          <cell r="E2381">
            <v>114.37</v>
          </cell>
          <cell r="F2381" t="str">
            <v>m</v>
          </cell>
          <cell r="G2381">
            <v>74.42</v>
          </cell>
          <cell r="H2381">
            <v>375.22</v>
          </cell>
        </row>
        <row r="2382">
          <cell r="A2382" t="str">
            <v>24-16-c-03</v>
          </cell>
          <cell r="B2382" t="str">
            <v>Providing and Laying  cut, joint, test &amp; disinfect GI pipeline Using light quality GI Pipe : 1" i/d</v>
          </cell>
          <cell r="C2382" t="str">
            <v>Rft</v>
          </cell>
          <cell r="D2382">
            <v>25.05</v>
          </cell>
          <cell r="E2382">
            <v>141.15</v>
          </cell>
          <cell r="F2382" t="str">
            <v>m</v>
          </cell>
          <cell r="G2382">
            <v>82.17</v>
          </cell>
          <cell r="H2382">
            <v>463.08</v>
          </cell>
        </row>
        <row r="2383">
          <cell r="A2383" t="str">
            <v>24-16-c-04</v>
          </cell>
          <cell r="B2383" t="str">
            <v>Providing and Laying  cut, joint, test &amp; disinfect GI pipeline Using light quality GI Pipe : 1.25" i/d</v>
          </cell>
          <cell r="C2383" t="str">
            <v>Rft</v>
          </cell>
          <cell r="D2383">
            <v>30.24</v>
          </cell>
          <cell r="E2383">
            <v>182.99</v>
          </cell>
          <cell r="F2383" t="str">
            <v>m</v>
          </cell>
          <cell r="G2383">
            <v>99.23</v>
          </cell>
          <cell r="H2383">
            <v>600.35</v>
          </cell>
        </row>
        <row r="2384">
          <cell r="A2384" t="str">
            <v>24-16-c-05</v>
          </cell>
          <cell r="B2384" t="str">
            <v>Providing and Laying  cut, joint, test &amp; disinfect GI pipeline Using light quality GI Pipe : 1.5" i/d</v>
          </cell>
          <cell r="C2384" t="str">
            <v>Rft</v>
          </cell>
          <cell r="D2384">
            <v>34.020000000000003</v>
          </cell>
          <cell r="E2384">
            <v>229.5</v>
          </cell>
          <cell r="F2384" t="str">
            <v>m</v>
          </cell>
          <cell r="G2384">
            <v>111.63</v>
          </cell>
          <cell r="H2384">
            <v>752.95</v>
          </cell>
        </row>
        <row r="2385">
          <cell r="A2385" t="str">
            <v>24-16-c-06</v>
          </cell>
          <cell r="B2385" t="str">
            <v>Providing and Laying  cut, joint, test &amp; disinfect GI pipeline Using light quality GI Pipe : 2" i/d</v>
          </cell>
          <cell r="C2385" t="str">
            <v>Rft</v>
          </cell>
          <cell r="D2385">
            <v>37.86</v>
          </cell>
          <cell r="E2385">
            <v>294.37</v>
          </cell>
          <cell r="F2385" t="str">
            <v>m</v>
          </cell>
          <cell r="G2385">
            <v>124.22</v>
          </cell>
          <cell r="H2385">
            <v>965.77</v>
          </cell>
        </row>
        <row r="2386">
          <cell r="A2386" t="str">
            <v>24-16-c-07</v>
          </cell>
          <cell r="B2386" t="str">
            <v>Providing and Laying  cut, joint, test &amp; disinfect GI pipeline Using light quality GI Pipe : 2.5" i/d</v>
          </cell>
          <cell r="C2386" t="str">
            <v>Rft</v>
          </cell>
          <cell r="D2386">
            <v>41.59</v>
          </cell>
          <cell r="E2386">
            <v>377.42</v>
          </cell>
          <cell r="F2386" t="str">
            <v>m</v>
          </cell>
          <cell r="G2386">
            <v>136.43</v>
          </cell>
          <cell r="H2386">
            <v>1238.26</v>
          </cell>
        </row>
        <row r="2387">
          <cell r="A2387" t="str">
            <v>24-16-c-08</v>
          </cell>
          <cell r="B2387" t="str">
            <v>Providing and Laying  cut, joint, test &amp; disinfect GI pipeline Using light quality GI Pipe : 3" i/d</v>
          </cell>
          <cell r="C2387" t="str">
            <v>Rft</v>
          </cell>
          <cell r="D2387">
            <v>56.71</v>
          </cell>
          <cell r="E2387">
            <v>453.66</v>
          </cell>
          <cell r="F2387" t="str">
            <v>m</v>
          </cell>
          <cell r="G2387">
            <v>186.05</v>
          </cell>
          <cell r="H2387">
            <v>1488.4</v>
          </cell>
        </row>
        <row r="2388">
          <cell r="A2388" t="str">
            <v>24-16-c-09</v>
          </cell>
          <cell r="B2388" t="str">
            <v>Providing and Laying  cut, joint, test &amp; disinfect GI pipeline Using light quality GI Pipe : 4" i/d</v>
          </cell>
          <cell r="C2388" t="str">
            <v>Rft</v>
          </cell>
          <cell r="D2388">
            <v>71.83</v>
          </cell>
          <cell r="E2388">
            <v>621.41</v>
          </cell>
          <cell r="F2388" t="str">
            <v>m</v>
          </cell>
          <cell r="G2388">
            <v>235.66</v>
          </cell>
          <cell r="H2388">
            <v>2038.74</v>
          </cell>
        </row>
        <row r="2389">
          <cell r="A2389" t="str">
            <v>24-17-a-01</v>
          </cell>
          <cell r="B2389" t="str">
            <v>Providing and Laying  cut, joint, test &amp; disinfect AC pipeline BSS Class 'B'working pressure : 3" i/d</v>
          </cell>
          <cell r="C2389" t="str">
            <v>Rft</v>
          </cell>
          <cell r="D2389">
            <v>30.24</v>
          </cell>
          <cell r="E2389">
            <v>213.49</v>
          </cell>
          <cell r="F2389" t="str">
            <v>m</v>
          </cell>
          <cell r="G2389">
            <v>99.23</v>
          </cell>
          <cell r="H2389">
            <v>700.42</v>
          </cell>
        </row>
        <row r="2390">
          <cell r="A2390" t="str">
            <v>24-17-a-02</v>
          </cell>
          <cell r="B2390" t="str">
            <v>Providing and Laying  cut, joint, test &amp; disinfect AC pipeline BSS Class 'B'working pressure : 4" i/d</v>
          </cell>
          <cell r="C2390" t="str">
            <v>Rft</v>
          </cell>
          <cell r="D2390">
            <v>34.020000000000003</v>
          </cell>
          <cell r="E2390">
            <v>266.10000000000002</v>
          </cell>
          <cell r="F2390" t="str">
            <v>m</v>
          </cell>
          <cell r="G2390">
            <v>111.63</v>
          </cell>
          <cell r="H2390">
            <v>873.03</v>
          </cell>
        </row>
        <row r="2391">
          <cell r="A2391" t="str">
            <v>24-17-a-03</v>
          </cell>
          <cell r="B2391" t="str">
            <v>Providing and Laying  cut, joint, test &amp; disinfect AC pipeline BSS Class 'B'working pressure : 6" i/d</v>
          </cell>
          <cell r="C2391" t="str">
            <v>Rft</v>
          </cell>
          <cell r="D2391">
            <v>49.15</v>
          </cell>
          <cell r="E2391">
            <v>415.54</v>
          </cell>
          <cell r="F2391" t="str">
            <v>m</v>
          </cell>
          <cell r="G2391">
            <v>161.24</v>
          </cell>
          <cell r="H2391">
            <v>1363.33</v>
          </cell>
        </row>
        <row r="2392">
          <cell r="A2392" t="str">
            <v>24-17-a-04</v>
          </cell>
          <cell r="B2392" t="str">
            <v>Providing and Laying  cut, joint, test &amp; disinfect AC pipeline BSS Class 'B'working pressure : 8" i/d</v>
          </cell>
          <cell r="C2392" t="str">
            <v>Rft</v>
          </cell>
          <cell r="D2392">
            <v>68.05</v>
          </cell>
          <cell r="E2392">
            <v>678.6</v>
          </cell>
          <cell r="F2392" t="str">
            <v>m</v>
          </cell>
          <cell r="G2392">
            <v>223.26</v>
          </cell>
          <cell r="H2392">
            <v>2226.37</v>
          </cell>
        </row>
        <row r="2393">
          <cell r="A2393" t="str">
            <v>24-17-a-05</v>
          </cell>
          <cell r="B2393" t="str">
            <v>Providing and Laying  cut, joint, test &amp; disinfect AC pipeline BSS Class 'B'working pressure : 10" i/d</v>
          </cell>
          <cell r="C2393" t="str">
            <v>Rft</v>
          </cell>
          <cell r="D2393">
            <v>82.41</v>
          </cell>
          <cell r="E2393">
            <v>906.58</v>
          </cell>
          <cell r="F2393" t="str">
            <v>m</v>
          </cell>
          <cell r="G2393">
            <v>270.39</v>
          </cell>
          <cell r="H2393">
            <v>2974.34</v>
          </cell>
        </row>
        <row r="2394">
          <cell r="A2394" t="str">
            <v>24-17-a-06</v>
          </cell>
          <cell r="B2394" t="str">
            <v>Providing and Laying  cut, joint, test &amp; disinfect AC pipeline BSS Class 'B'working pressure : 12" i/d</v>
          </cell>
          <cell r="C2394" t="str">
            <v>Rft</v>
          </cell>
          <cell r="D2394">
            <v>113.41</v>
          </cell>
          <cell r="E2394">
            <v>1212.33</v>
          </cell>
          <cell r="F2394" t="str">
            <v>m</v>
          </cell>
          <cell r="G2394">
            <v>372.1</v>
          </cell>
          <cell r="H2394">
            <v>3977.46</v>
          </cell>
        </row>
        <row r="2395">
          <cell r="A2395" t="str">
            <v>24-17-a-07</v>
          </cell>
          <cell r="B2395" t="str">
            <v>Providing and Laying  cut, joint, test &amp; disinfect AC pipeline BSS Class 'B'working pressure : 14" i/d</v>
          </cell>
          <cell r="C2395" t="str">
            <v>Rft</v>
          </cell>
          <cell r="D2395">
            <v>132.32</v>
          </cell>
          <cell r="E2395">
            <v>1658.38</v>
          </cell>
          <cell r="F2395" t="str">
            <v>m</v>
          </cell>
          <cell r="G2395">
            <v>434.11</v>
          </cell>
          <cell r="H2395">
            <v>5440.89</v>
          </cell>
        </row>
        <row r="2396">
          <cell r="A2396" t="str">
            <v>24-17-a-08</v>
          </cell>
          <cell r="B2396" t="str">
            <v>Providing and Laying  cut, joint, test &amp; disinfect AC pipeline BSS Class 'B'working pressure : 16" i/d</v>
          </cell>
          <cell r="C2396" t="str">
            <v>Rft</v>
          </cell>
          <cell r="D2396">
            <v>151.22</v>
          </cell>
          <cell r="E2396">
            <v>1982.44</v>
          </cell>
          <cell r="F2396" t="str">
            <v>m</v>
          </cell>
          <cell r="G2396">
            <v>496.13</v>
          </cell>
          <cell r="H2396">
            <v>6504.06</v>
          </cell>
        </row>
        <row r="2397">
          <cell r="A2397" t="str">
            <v>24-17-a-09</v>
          </cell>
          <cell r="B2397" t="str">
            <v>Providing and Laying  cut, joint, test &amp; disinfect AC pipeline BSS Class 'B'working pressure : 18" i/d</v>
          </cell>
          <cell r="C2397" t="str">
            <v>Rft</v>
          </cell>
          <cell r="D2397">
            <v>173.9</v>
          </cell>
          <cell r="E2397">
            <v>2432.3000000000002</v>
          </cell>
          <cell r="F2397" t="str">
            <v>m</v>
          </cell>
          <cell r="G2397">
            <v>570.54999999999995</v>
          </cell>
          <cell r="H2397">
            <v>7980</v>
          </cell>
        </row>
        <row r="2398">
          <cell r="A2398" t="str">
            <v>24-17-a-10</v>
          </cell>
          <cell r="B2398" t="str">
            <v>Providing and Laying  cut, joint, test &amp; disinfect AC pipeline BSS Class 'B'working pressure : 20" i/d</v>
          </cell>
          <cell r="C2398" t="str">
            <v>Rft</v>
          </cell>
          <cell r="D2398">
            <v>204.15</v>
          </cell>
          <cell r="E2398">
            <v>2981.29</v>
          </cell>
          <cell r="F2398" t="str">
            <v>m</v>
          </cell>
          <cell r="G2398">
            <v>669.77</v>
          </cell>
          <cell r="H2398">
            <v>9781.15</v>
          </cell>
        </row>
        <row r="2399">
          <cell r="A2399" t="str">
            <v>24-17-a-11</v>
          </cell>
          <cell r="B2399" t="str">
            <v>Providing and Laying  cut, joint, test &amp; disinfect AC pipeline BSS Class 'B'working pressure : 24" i/d</v>
          </cell>
          <cell r="C2399" t="e">
            <v>#N/A</v>
          </cell>
          <cell r="D2399" t="e">
            <v>#N/A</v>
          </cell>
          <cell r="E2399" t="e">
            <v>#N/A</v>
          </cell>
          <cell r="F2399" t="str">
            <v>m</v>
          </cell>
          <cell r="G2399" t="e">
            <v>#N/A</v>
          </cell>
          <cell r="H2399">
            <v>13408.47</v>
          </cell>
        </row>
        <row r="2400">
          <cell r="A2400" t="str">
            <v>24-17-b-01</v>
          </cell>
          <cell r="B2400" t="str">
            <v>Providing and Laying  cut, joint, test &amp; disinfect AC pipeline BSS Class 'C'working pressure : 3" i/d</v>
          </cell>
          <cell r="C2400" t="str">
            <v>Rft</v>
          </cell>
          <cell r="D2400">
            <v>30.24</v>
          </cell>
          <cell r="E2400">
            <v>243.99</v>
          </cell>
          <cell r="F2400" t="str">
            <v>m</v>
          </cell>
          <cell r="G2400">
            <v>99.23</v>
          </cell>
          <cell r="H2400">
            <v>800.48</v>
          </cell>
        </row>
        <row r="2401">
          <cell r="A2401" t="str">
            <v>24-17-b-02</v>
          </cell>
          <cell r="B2401" t="str">
            <v>Providing and Laying  cut, joint, test &amp; disinfect AC pipeline BSS Class 'C'working pressure : 4" i/d</v>
          </cell>
          <cell r="C2401" t="str">
            <v>Rft</v>
          </cell>
          <cell r="D2401">
            <v>34.020000000000003</v>
          </cell>
          <cell r="E2401">
            <v>272.2</v>
          </cell>
          <cell r="F2401" t="str">
            <v>m</v>
          </cell>
          <cell r="G2401">
            <v>111.63</v>
          </cell>
          <cell r="H2401">
            <v>893.04</v>
          </cell>
        </row>
        <row r="2402">
          <cell r="A2402" t="str">
            <v>24-17-b-03</v>
          </cell>
          <cell r="B2402" t="str">
            <v>Providing and Laying  cut, joint, test &amp; disinfect AC pipeline BSS Class 'C'working pressure : 6" i/d</v>
          </cell>
          <cell r="C2402" t="str">
            <v>Rft</v>
          </cell>
          <cell r="D2402">
            <v>49.15</v>
          </cell>
          <cell r="E2402">
            <v>476.54</v>
          </cell>
          <cell r="F2402" t="str">
            <v>m</v>
          </cell>
          <cell r="G2402">
            <v>161.24</v>
          </cell>
          <cell r="H2402">
            <v>1563.46</v>
          </cell>
        </row>
        <row r="2403">
          <cell r="A2403" t="str">
            <v>24-17-b-04</v>
          </cell>
          <cell r="B2403" t="str">
            <v>Providing and Laying  cut, joint, test &amp; disinfect AC pipeline BSS Class 'C'working pressure : 8" i/d</v>
          </cell>
          <cell r="C2403" t="str">
            <v>Rft</v>
          </cell>
          <cell r="D2403">
            <v>68.05</v>
          </cell>
          <cell r="E2403">
            <v>800.6</v>
          </cell>
          <cell r="F2403" t="str">
            <v>m</v>
          </cell>
          <cell r="G2403">
            <v>223.26</v>
          </cell>
          <cell r="H2403">
            <v>2626.63</v>
          </cell>
        </row>
        <row r="2404">
          <cell r="A2404" t="str">
            <v>24-17-b-05</v>
          </cell>
          <cell r="B2404" t="str">
            <v>Providing and Laying  cut, joint, test &amp; disinfect AC pipeline BSS Class 'C'working pressure : 10" i/d</v>
          </cell>
          <cell r="C2404" t="str">
            <v>Rft</v>
          </cell>
          <cell r="D2404">
            <v>86.95</v>
          </cell>
          <cell r="E2404">
            <v>1039.25</v>
          </cell>
          <cell r="F2404" t="str">
            <v>m</v>
          </cell>
          <cell r="G2404">
            <v>285.27</v>
          </cell>
          <cell r="H2404">
            <v>3409.62</v>
          </cell>
        </row>
        <row r="2405">
          <cell r="A2405" t="str">
            <v>24-17-b-06</v>
          </cell>
          <cell r="B2405" t="str">
            <v>Providing and Laying  cut, joint, test &amp; disinfect AC pipeline BSS Class 'C'working pressure : 12" i/d</v>
          </cell>
          <cell r="C2405" t="str">
            <v>Rft</v>
          </cell>
          <cell r="D2405">
            <v>134.68</v>
          </cell>
          <cell r="E2405">
            <v>1416.77</v>
          </cell>
          <cell r="F2405" t="str">
            <v>m</v>
          </cell>
          <cell r="G2405">
            <v>441.86</v>
          </cell>
          <cell r="H2405">
            <v>4648.18</v>
          </cell>
        </row>
        <row r="2406">
          <cell r="A2406" t="str">
            <v>24-17-b-07</v>
          </cell>
          <cell r="B2406" t="str">
            <v>Providing and Laying  cut, joint, test &amp; disinfect AC pipeline BSS Class 'C'working pressure : 14" i/d</v>
          </cell>
          <cell r="C2406" t="str">
            <v>Rft</v>
          </cell>
          <cell r="D2406">
            <v>132.32</v>
          </cell>
          <cell r="E2406">
            <v>2146.38</v>
          </cell>
          <cell r="F2406" t="str">
            <v>m</v>
          </cell>
          <cell r="G2406">
            <v>434.11</v>
          </cell>
          <cell r="H2406">
            <v>7041.94</v>
          </cell>
        </row>
        <row r="2407">
          <cell r="A2407" t="str">
            <v>24-17-b-08</v>
          </cell>
          <cell r="B2407" t="str">
            <v>Providing and Laying  cut, joint, test &amp; disinfect AC pipeline BSS Class 'C'working pressure : 16" i/d</v>
          </cell>
          <cell r="C2407" t="str">
            <v>Rft</v>
          </cell>
          <cell r="D2407">
            <v>151.22</v>
          </cell>
          <cell r="E2407">
            <v>2775.44</v>
          </cell>
          <cell r="F2407" t="str">
            <v>m</v>
          </cell>
          <cell r="G2407">
            <v>496.13</v>
          </cell>
          <cell r="H2407">
            <v>9105.77</v>
          </cell>
        </row>
        <row r="2408">
          <cell r="A2408" t="str">
            <v>24-17-b-09</v>
          </cell>
          <cell r="B2408" t="str">
            <v>Providing and Laying  cut, joint, test &amp; disinfect AC pipeline BSS Class 'C'working pressure : 18" i/d</v>
          </cell>
          <cell r="C2408" t="str">
            <v>Rft</v>
          </cell>
          <cell r="D2408">
            <v>173.9</v>
          </cell>
          <cell r="E2408">
            <v>3347.3</v>
          </cell>
          <cell r="F2408" t="str">
            <v>m</v>
          </cell>
          <cell r="G2408">
            <v>570.54999999999995</v>
          </cell>
          <cell r="H2408">
            <v>10981.97</v>
          </cell>
        </row>
        <row r="2409">
          <cell r="A2409" t="str">
            <v>24-17-b-10</v>
          </cell>
          <cell r="B2409" t="str">
            <v>Providing and Laying  cut, joint, test &amp; disinfect AC pipeline BSS Class 'C'working pressure : 20" i/d</v>
          </cell>
          <cell r="C2409" t="str">
            <v>Rft</v>
          </cell>
          <cell r="D2409">
            <v>204.15</v>
          </cell>
          <cell r="E2409">
            <v>3987.79</v>
          </cell>
          <cell r="F2409" t="str">
            <v>m</v>
          </cell>
          <cell r="G2409">
            <v>669.77</v>
          </cell>
          <cell r="H2409">
            <v>13083.31</v>
          </cell>
        </row>
        <row r="2410">
          <cell r="A2410" t="str">
            <v>24-17-b-11</v>
          </cell>
          <cell r="B2410" t="str">
            <v>Providing and Laying  cut, joint, test &amp; disinfect AC pipeline BSS Class 'C'working pressure : 24" i/d</v>
          </cell>
          <cell r="C2410" t="e">
            <v>#N/A</v>
          </cell>
          <cell r="D2410" t="e">
            <v>#N/A</v>
          </cell>
          <cell r="E2410" t="e">
            <v>#N/A</v>
          </cell>
          <cell r="F2410" t="str">
            <v>m</v>
          </cell>
          <cell r="G2410" t="e">
            <v>#N/A</v>
          </cell>
          <cell r="H2410">
            <v>18211.62</v>
          </cell>
        </row>
        <row r="2411">
          <cell r="A2411" t="str">
            <v>24-17-c-01</v>
          </cell>
          <cell r="B2411" t="str">
            <v>Providing and Laying  cut, joint, test &amp; disinfect AC pipeline BSS Class 'D'working pressure : 3" i/d</v>
          </cell>
          <cell r="C2411" t="e">
            <v>#N/A</v>
          </cell>
          <cell r="D2411" t="e">
            <v>#N/A</v>
          </cell>
          <cell r="E2411" t="e">
            <v>#N/A</v>
          </cell>
          <cell r="F2411" t="str">
            <v>m</v>
          </cell>
          <cell r="G2411" t="e">
            <v>#N/A</v>
          </cell>
          <cell r="H2411">
            <v>800.48</v>
          </cell>
        </row>
        <row r="2412">
          <cell r="A2412" t="str">
            <v>24-17-c-02</v>
          </cell>
          <cell r="B2412" t="str">
            <v>Providing and Laying  cut, joint, test &amp; disinfect AC pipeline BSS Class 'D'working pressure : 4" i/d</v>
          </cell>
          <cell r="C2412" t="str">
            <v>Rft</v>
          </cell>
          <cell r="D2412">
            <v>40.4</v>
          </cell>
          <cell r="E2412">
            <v>345.73</v>
          </cell>
          <cell r="F2412" t="str">
            <v>m</v>
          </cell>
          <cell r="G2412">
            <v>132.56</v>
          </cell>
          <cell r="H2412">
            <v>1134.28</v>
          </cell>
        </row>
        <row r="2413">
          <cell r="A2413" t="str">
            <v>24-17-c-03</v>
          </cell>
          <cell r="B2413" t="str">
            <v>Providing and Laying  cut, joint, test &amp; disinfect AC pipeline BSS Class 'D'working pressure : 6" i/d</v>
          </cell>
          <cell r="C2413" t="str">
            <v>Rft</v>
          </cell>
          <cell r="D2413">
            <v>58.36</v>
          </cell>
          <cell r="E2413">
            <v>607.83000000000004</v>
          </cell>
          <cell r="F2413" t="str">
            <v>m</v>
          </cell>
          <cell r="G2413">
            <v>191.47</v>
          </cell>
          <cell r="H2413">
            <v>1994.2</v>
          </cell>
        </row>
        <row r="2414">
          <cell r="A2414" t="str">
            <v>24-17-c-04</v>
          </cell>
          <cell r="B2414" t="str">
            <v>Providing and Laying  cut, joint, test &amp; disinfect AC pipeline BSS Class 'D'working pressure : 8" i/d</v>
          </cell>
          <cell r="C2414" t="str">
            <v>Rft</v>
          </cell>
          <cell r="D2414">
            <v>80.81</v>
          </cell>
          <cell r="E2414">
            <v>996.46</v>
          </cell>
          <cell r="F2414" t="str">
            <v>m</v>
          </cell>
          <cell r="G2414">
            <v>265.12</v>
          </cell>
          <cell r="H2414">
            <v>3269.22</v>
          </cell>
        </row>
        <row r="2415">
          <cell r="A2415" t="str">
            <v>24-17-c-05</v>
          </cell>
          <cell r="B2415" t="str">
            <v>Providing and Laying  cut, joint, test &amp; disinfect AC pipeline BSS Class 'D'working pressure : 10" i/d</v>
          </cell>
          <cell r="C2415" t="str">
            <v>Rft</v>
          </cell>
          <cell r="D2415">
            <v>113.46</v>
          </cell>
          <cell r="E2415">
            <v>1456.38</v>
          </cell>
          <cell r="F2415" t="str">
            <v>m</v>
          </cell>
          <cell r="G2415">
            <v>372.25</v>
          </cell>
          <cell r="H2415">
            <v>4778.1400000000003</v>
          </cell>
        </row>
        <row r="2416">
          <cell r="A2416" t="str">
            <v>24-17-c-06</v>
          </cell>
          <cell r="B2416" t="str">
            <v>Providing and Laying  cut, joint, test &amp; disinfect AC pipeline BSS Class 'D'working pressure : 12" i/d</v>
          </cell>
          <cell r="C2416" t="str">
            <v>Rft</v>
          </cell>
          <cell r="D2416">
            <v>134.68</v>
          </cell>
          <cell r="E2416">
            <v>2270.77</v>
          </cell>
          <cell r="F2416" t="str">
            <v>m</v>
          </cell>
          <cell r="G2416">
            <v>441.86</v>
          </cell>
          <cell r="H2416">
            <v>7450.02</v>
          </cell>
        </row>
        <row r="2417">
          <cell r="A2417" t="str">
            <v>24-17-c-07</v>
          </cell>
          <cell r="B2417" t="str">
            <v>Providing and Laying  cut, joint, test &amp; disinfect AC pipeline BSS Class 'D'working pressure : 14" i/d</v>
          </cell>
          <cell r="C2417" t="str">
            <v>Rft</v>
          </cell>
          <cell r="D2417">
            <v>157.13</v>
          </cell>
          <cell r="E2417">
            <v>3147.39</v>
          </cell>
          <cell r="F2417" t="str">
            <v>m</v>
          </cell>
          <cell r="G2417">
            <v>515.51</v>
          </cell>
          <cell r="H2417">
            <v>10326.1</v>
          </cell>
        </row>
        <row r="2418">
          <cell r="A2418" t="str">
            <v>24-17-c-08</v>
          </cell>
          <cell r="B2418" t="str">
            <v>Providing and Laying  cut, joint, test &amp; disinfect AC pipeline BSS Class 'D'working pressure : 16" i/d</v>
          </cell>
          <cell r="C2418" t="str">
            <v>Rft</v>
          </cell>
          <cell r="D2418">
            <v>179.57</v>
          </cell>
          <cell r="E2418">
            <v>4024.02</v>
          </cell>
          <cell r="F2418" t="str">
            <v>m</v>
          </cell>
          <cell r="G2418">
            <v>589.15</v>
          </cell>
          <cell r="H2418">
            <v>13202.17</v>
          </cell>
        </row>
        <row r="2419">
          <cell r="A2419" t="str">
            <v>24-17-c-09</v>
          </cell>
          <cell r="B2419" t="str">
            <v>Providing and Laying  cut, joint, test &amp; disinfect AC pipeline BSS Class 'D'working pressure : 18" i/d</v>
          </cell>
          <cell r="C2419" t="str">
            <v>Rft</v>
          </cell>
          <cell r="D2419">
            <v>206.51</v>
          </cell>
          <cell r="E2419">
            <v>4783.17</v>
          </cell>
          <cell r="F2419" t="str">
            <v>m</v>
          </cell>
          <cell r="G2419">
            <v>677.52</v>
          </cell>
          <cell r="H2419">
            <v>15692.83</v>
          </cell>
        </row>
        <row r="2420">
          <cell r="A2420" t="str">
            <v>24-17-c-10</v>
          </cell>
          <cell r="B2420" t="str">
            <v>Providing and Laying  cut, joint, test &amp; disinfect AC pipeline BSS Class 'D'working pressure : 20" i/d</v>
          </cell>
          <cell r="C2420" t="e">
            <v>#N/A</v>
          </cell>
          <cell r="D2420" t="e">
            <v>#N/A</v>
          </cell>
          <cell r="E2420" t="e">
            <v>#N/A</v>
          </cell>
          <cell r="F2420" t="str">
            <v>m</v>
          </cell>
          <cell r="G2420" t="e">
            <v>#N/A</v>
          </cell>
          <cell r="H2420">
            <v>19413.97</v>
          </cell>
        </row>
        <row r="2421">
          <cell r="A2421" t="str">
            <v>24-17-c-11</v>
          </cell>
          <cell r="B2421" t="str">
            <v>Providing and Laying  cut, joint, test &amp; disinfect AC pipeline BSS Class 'D'working pressure : 24" i/d</v>
          </cell>
          <cell r="C2421" t="e">
            <v>#N/A</v>
          </cell>
          <cell r="D2421" t="e">
            <v>#N/A</v>
          </cell>
          <cell r="E2421" t="e">
            <v>#N/A</v>
          </cell>
          <cell r="F2421" t="str">
            <v>m</v>
          </cell>
          <cell r="G2421" t="e">
            <v>#N/A</v>
          </cell>
          <cell r="H2421">
            <v>30969.93</v>
          </cell>
        </row>
        <row r="2422">
          <cell r="A2422" t="str">
            <v>24-18-a-01</v>
          </cell>
          <cell r="B2422" t="str">
            <v>Providing and Laying  cut, joint, test, disinfect PVC pipeline BSS Class 'B'working pressure : 3" i/d</v>
          </cell>
          <cell r="C2422" t="str">
            <v>Rft</v>
          </cell>
          <cell r="D2422">
            <v>35.909999999999997</v>
          </cell>
          <cell r="E2422">
            <v>143.32</v>
          </cell>
          <cell r="F2422" t="str">
            <v>m</v>
          </cell>
          <cell r="G2422">
            <v>117.83</v>
          </cell>
          <cell r="H2422">
            <v>470.21</v>
          </cell>
        </row>
        <row r="2423">
          <cell r="A2423" t="str">
            <v>24-18-a-02</v>
          </cell>
          <cell r="B2423" t="str">
            <v>Providing and Laying  cut, joint, test, disinfect PVC pipeline BSS Class 'B'working pressure : 4" i/d</v>
          </cell>
          <cell r="C2423" t="str">
            <v>Rft</v>
          </cell>
          <cell r="D2423">
            <v>40.4</v>
          </cell>
          <cell r="E2423">
            <v>200.66</v>
          </cell>
          <cell r="F2423" t="str">
            <v>m</v>
          </cell>
          <cell r="G2423">
            <v>132.56</v>
          </cell>
          <cell r="H2423">
            <v>658.33</v>
          </cell>
        </row>
        <row r="2424">
          <cell r="A2424" t="str">
            <v>24-18-a-03</v>
          </cell>
          <cell r="B2424" t="str">
            <v>Providing and Laying  cut, joint, test, disinfect PVC pipeline BSS Class 'B'working pressure : 6" i/d</v>
          </cell>
          <cell r="C2424" t="str">
            <v>Rft</v>
          </cell>
          <cell r="D2424">
            <v>58.36</v>
          </cell>
          <cell r="E2424">
            <v>376.85</v>
          </cell>
          <cell r="F2424" t="str">
            <v>m</v>
          </cell>
          <cell r="G2424">
            <v>191.47</v>
          </cell>
          <cell r="H2424">
            <v>1236.3800000000001</v>
          </cell>
        </row>
        <row r="2425">
          <cell r="A2425" t="str">
            <v>24-18-a-04</v>
          </cell>
          <cell r="B2425" t="str">
            <v>Providing and Laying  cut, joint, test, disinfect PVC pipeline BSS Class 'B'working pressure : 8" i/d</v>
          </cell>
          <cell r="C2425" t="str">
            <v>Rft</v>
          </cell>
          <cell r="D2425">
            <v>80.81</v>
          </cell>
          <cell r="E2425">
            <v>564.99</v>
          </cell>
          <cell r="F2425" t="str">
            <v>m</v>
          </cell>
          <cell r="G2425">
            <v>265.12</v>
          </cell>
          <cell r="H2425">
            <v>1853.66</v>
          </cell>
        </row>
        <row r="2426">
          <cell r="A2426" t="str">
            <v>24-18-a-05</v>
          </cell>
          <cell r="B2426" t="str">
            <v>Providing and Laying  cut, joint, test, disinfect PVC pipeline BSS Class 'B'working pressure : 10" i/d</v>
          </cell>
          <cell r="C2426" t="str">
            <v>Rft</v>
          </cell>
          <cell r="D2426">
            <v>103.25</v>
          </cell>
          <cell r="E2426">
            <v>847.98</v>
          </cell>
          <cell r="F2426" t="str">
            <v>m</v>
          </cell>
          <cell r="G2426">
            <v>338.76</v>
          </cell>
          <cell r="H2426">
            <v>2782.09</v>
          </cell>
        </row>
        <row r="2427">
          <cell r="A2427" t="str">
            <v>24-18-a-06</v>
          </cell>
          <cell r="B2427" t="str">
            <v>Providing and Laying  cut, joint, test, disinfect PVC pipeline BSS Class 'B'working pressure : 12" i/d</v>
          </cell>
          <cell r="C2427" t="str">
            <v>Rft</v>
          </cell>
          <cell r="D2427">
            <v>134.68</v>
          </cell>
          <cell r="E2427">
            <v>1212.56</v>
          </cell>
          <cell r="F2427" t="str">
            <v>m</v>
          </cell>
          <cell r="G2427">
            <v>441.86</v>
          </cell>
          <cell r="H2427">
            <v>3978.22</v>
          </cell>
        </row>
        <row r="2428">
          <cell r="A2428" t="str">
            <v>24-18-b-01</v>
          </cell>
          <cell r="B2428" t="str">
            <v>Providing and Laying  cut, joint, test, disinfect PVC pipeline BSS Class 'C'working pressure : 2.5" i/d</v>
          </cell>
          <cell r="C2428" t="str">
            <v>Rft</v>
          </cell>
          <cell r="D2428">
            <v>35.909999999999997</v>
          </cell>
          <cell r="E2428">
            <v>133.80000000000001</v>
          </cell>
          <cell r="F2428" t="str">
            <v>m</v>
          </cell>
          <cell r="G2428">
            <v>117.83</v>
          </cell>
          <cell r="H2428">
            <v>438.99</v>
          </cell>
        </row>
        <row r="2429">
          <cell r="A2429" t="str">
            <v>24-18-b-02</v>
          </cell>
          <cell r="B2429" t="str">
            <v>Providing and Laying  cut, joint, test, disinfect PVC pipeline BSS Class 'C'working pressure : 3" i/d</v>
          </cell>
          <cell r="C2429" t="str">
            <v>Rft</v>
          </cell>
          <cell r="D2429">
            <v>35.909999999999997</v>
          </cell>
          <cell r="E2429">
            <v>170.1</v>
          </cell>
          <cell r="F2429" t="str">
            <v>m</v>
          </cell>
          <cell r="G2429">
            <v>117.83</v>
          </cell>
          <cell r="H2429">
            <v>558.07000000000005</v>
          </cell>
        </row>
        <row r="2430">
          <cell r="A2430" t="str">
            <v>24-18-b-03</v>
          </cell>
          <cell r="B2430" t="str">
            <v>Providing and Laying  cut, joint, test, disinfect PVC pipeline BSS Class 'C'working pressure : 4" i/d</v>
          </cell>
          <cell r="C2430" t="str">
            <v>Rft</v>
          </cell>
          <cell r="D2430">
            <v>40.4</v>
          </cell>
          <cell r="E2430">
            <v>252.74</v>
          </cell>
          <cell r="F2430" t="str">
            <v>m</v>
          </cell>
          <cell r="G2430">
            <v>132.56</v>
          </cell>
          <cell r="H2430">
            <v>829.2</v>
          </cell>
        </row>
        <row r="2431">
          <cell r="A2431" t="str">
            <v>24-18-b-04</v>
          </cell>
          <cell r="B2431" t="str">
            <v>Providing and Laying  cut, joint, test, disinfect PVC pipeline BSS Class 'C'working pressure : 6" i/d</v>
          </cell>
          <cell r="C2431" t="str">
            <v>Rft</v>
          </cell>
          <cell r="D2431">
            <v>58.36</v>
          </cell>
          <cell r="E2431">
            <v>531.20000000000005</v>
          </cell>
          <cell r="F2431" t="str">
            <v>m</v>
          </cell>
          <cell r="G2431">
            <v>191.47</v>
          </cell>
          <cell r="H2431">
            <v>1742.79</v>
          </cell>
        </row>
        <row r="2432">
          <cell r="A2432" t="str">
            <v>24-18-b-05</v>
          </cell>
          <cell r="B2432" t="str">
            <v>Providing and Laying  cut, joint, test, disinfect PVC pipeline BSS Class 'C'working pressure : 8" i/d</v>
          </cell>
          <cell r="C2432" t="str">
            <v>Rft</v>
          </cell>
          <cell r="D2432">
            <v>80.81</v>
          </cell>
          <cell r="E2432">
            <v>799.32</v>
          </cell>
          <cell r="F2432" t="str">
            <v>m</v>
          </cell>
          <cell r="G2432">
            <v>265.12</v>
          </cell>
          <cell r="H2432">
            <v>2622.44</v>
          </cell>
        </row>
        <row r="2433">
          <cell r="A2433" t="str">
            <v>24-18-b-06</v>
          </cell>
          <cell r="B2433" t="str">
            <v>Providing and Laying  cut, joint, test, disinfect PVC pipeline BSS Class 'C'working pressure : 10" i/d</v>
          </cell>
          <cell r="C2433" t="str">
            <v>Rft</v>
          </cell>
          <cell r="D2433">
            <v>103.25</v>
          </cell>
          <cell r="E2433">
            <v>1180.8800000000001</v>
          </cell>
          <cell r="F2433" t="str">
            <v>m</v>
          </cell>
          <cell r="G2433">
            <v>338.76</v>
          </cell>
          <cell r="H2433">
            <v>3874.29</v>
          </cell>
        </row>
        <row r="2434">
          <cell r="A2434" t="str">
            <v>24-18-b-07</v>
          </cell>
          <cell r="B2434" t="str">
            <v>Providing and Laying  cut, joint, test, disinfect PVC pipeline BSS Class 'C'working pressure : 12" i/d</v>
          </cell>
          <cell r="C2434" t="str">
            <v>Rft</v>
          </cell>
          <cell r="D2434">
            <v>134.68</v>
          </cell>
          <cell r="E2434">
            <v>2688.38</v>
          </cell>
          <cell r="F2434" t="str">
            <v>m</v>
          </cell>
          <cell r="G2434">
            <v>441.86</v>
          </cell>
          <cell r="H2434">
            <v>8820.16</v>
          </cell>
        </row>
        <row r="2435">
          <cell r="A2435" t="str">
            <v>24-18-c-01</v>
          </cell>
          <cell r="B2435" t="str">
            <v>Providing and Laying  cut, joint, test, disinfect PVC pipeline BSS Class 'D' working pressure : 1.25" i/d</v>
          </cell>
          <cell r="C2435" t="e">
            <v>#N/A</v>
          </cell>
          <cell r="D2435" t="e">
            <v>#N/A</v>
          </cell>
          <cell r="E2435" t="e">
            <v>#N/A</v>
          </cell>
          <cell r="F2435" t="str">
            <v>m</v>
          </cell>
          <cell r="G2435" t="e">
            <v>#N/A</v>
          </cell>
          <cell r="H2435">
            <v>299.44</v>
          </cell>
        </row>
        <row r="2436">
          <cell r="A2436" t="str">
            <v>24-18-c-02</v>
          </cell>
          <cell r="B2436" t="str">
            <v>Providing and Laying  cut, joint, test, disinfect PVC pipeline BSS Class 'D' working pressure : 1.5" i/d</v>
          </cell>
          <cell r="C2436" t="str">
            <v>Rft</v>
          </cell>
          <cell r="D2436">
            <v>33.340000000000003</v>
          </cell>
          <cell r="E2436">
            <v>83.82</v>
          </cell>
          <cell r="F2436" t="str">
            <v>m</v>
          </cell>
          <cell r="G2436">
            <v>109.4</v>
          </cell>
          <cell r="H2436">
            <v>274.99</v>
          </cell>
        </row>
        <row r="2437">
          <cell r="A2437" t="str">
            <v>24-18-c-03</v>
          </cell>
          <cell r="B2437" t="str">
            <v>Providing and Laying  cut, joint, test, disinfect PVC pipeline BSS Class 'D' working pressure : 2" i/d</v>
          </cell>
          <cell r="C2437" t="str">
            <v>Rft</v>
          </cell>
          <cell r="D2437">
            <v>33.340000000000003</v>
          </cell>
          <cell r="E2437">
            <v>109.86</v>
          </cell>
          <cell r="F2437" t="str">
            <v>m</v>
          </cell>
          <cell r="G2437">
            <v>109.4</v>
          </cell>
          <cell r="H2437">
            <v>360.44</v>
          </cell>
        </row>
        <row r="2438">
          <cell r="A2438" t="str">
            <v>24-18-c-04</v>
          </cell>
          <cell r="B2438" t="str">
            <v>Providing and Laying  cut, joint, test, disinfect PVC pipeline BSS Class 'D' working pressure : 2.5" i/d</v>
          </cell>
          <cell r="C2438" t="str">
            <v>Rft</v>
          </cell>
          <cell r="D2438">
            <v>35.909999999999997</v>
          </cell>
          <cell r="E2438">
            <v>127.7</v>
          </cell>
          <cell r="F2438" t="str">
            <v>m</v>
          </cell>
          <cell r="G2438">
            <v>117.83</v>
          </cell>
          <cell r="H2438">
            <v>418.98</v>
          </cell>
        </row>
        <row r="2439">
          <cell r="A2439" t="str">
            <v>24-18-c-05</v>
          </cell>
          <cell r="B2439" t="str">
            <v>Providing and Laying  cut, joint, test, disinfect PVC pipeline BSS Class 'D' working pressure : 3" i/d</v>
          </cell>
          <cell r="C2439" t="str">
            <v>Rft</v>
          </cell>
          <cell r="D2439">
            <v>35.909999999999997</v>
          </cell>
          <cell r="E2439">
            <v>216.76</v>
          </cell>
          <cell r="F2439" t="str">
            <v>m</v>
          </cell>
          <cell r="G2439">
            <v>117.83</v>
          </cell>
          <cell r="H2439">
            <v>711.17</v>
          </cell>
        </row>
        <row r="2440">
          <cell r="A2440" t="str">
            <v>24-18-c-06</v>
          </cell>
          <cell r="B2440" t="str">
            <v>Providing and Laying  cut, joint, test, disinfect PVC pipeline BSS Class 'D' working pressure : 4" i/d</v>
          </cell>
          <cell r="C2440" t="str">
            <v>Rft</v>
          </cell>
          <cell r="D2440">
            <v>40.4</v>
          </cell>
          <cell r="E2440">
            <v>330.85</v>
          </cell>
          <cell r="F2440" t="str">
            <v>m</v>
          </cell>
          <cell r="G2440">
            <v>132.56</v>
          </cell>
          <cell r="H2440">
            <v>1085.45</v>
          </cell>
        </row>
        <row r="2441">
          <cell r="A2441" t="str">
            <v>24-18-c-07</v>
          </cell>
          <cell r="B2441" t="str">
            <v>Providing and Laying  cut, joint, test, disinfect PVC pipeline BSS Class 'D' working pressure : 6" i/d</v>
          </cell>
          <cell r="C2441" t="str">
            <v>Rft</v>
          </cell>
          <cell r="D2441">
            <v>58.36</v>
          </cell>
          <cell r="E2441">
            <v>672.54</v>
          </cell>
          <cell r="F2441" t="str">
            <v>m</v>
          </cell>
          <cell r="G2441">
            <v>191.47</v>
          </cell>
          <cell r="H2441">
            <v>2206.5</v>
          </cell>
        </row>
        <row r="2442">
          <cell r="A2442" t="str">
            <v>24-18-c-08</v>
          </cell>
          <cell r="B2442" t="str">
            <v>Providing and Laying  cut, joint, test, disinfect PVC pipeline BSS Class 'D' working pressure : 8" i/d</v>
          </cell>
          <cell r="C2442" t="str">
            <v>Rft</v>
          </cell>
          <cell r="D2442">
            <v>80.81</v>
          </cell>
          <cell r="E2442">
            <v>1000.17</v>
          </cell>
          <cell r="F2442" t="str">
            <v>m</v>
          </cell>
          <cell r="G2442">
            <v>265.12</v>
          </cell>
          <cell r="H2442">
            <v>3281.39</v>
          </cell>
        </row>
        <row r="2443">
          <cell r="A2443" t="str">
            <v>24-18-c-09</v>
          </cell>
          <cell r="B2443" t="str">
            <v>Providing and Laying  cut, joint, test, disinfect PVC pipeline BSS Class 'D' working pressure : 10" i/d</v>
          </cell>
          <cell r="C2443" t="str">
            <v>Rft</v>
          </cell>
          <cell r="D2443">
            <v>103.25</v>
          </cell>
          <cell r="E2443">
            <v>1510.05</v>
          </cell>
          <cell r="F2443" t="str">
            <v>m</v>
          </cell>
          <cell r="G2443">
            <v>338.76</v>
          </cell>
          <cell r="H2443">
            <v>4954.24</v>
          </cell>
        </row>
        <row r="2444">
          <cell r="A2444" t="str">
            <v>24-18-c-10</v>
          </cell>
          <cell r="B2444" t="str">
            <v>Providing and Laying  cut, joint, test, disinfect PVC pipeline BSS Class 'D' working pressure : 12" i/d</v>
          </cell>
          <cell r="C2444" t="e">
            <v>#N/A</v>
          </cell>
          <cell r="D2444" t="e">
            <v>#N/A</v>
          </cell>
          <cell r="E2444" t="e">
            <v>#N/A</v>
          </cell>
          <cell r="F2444" t="str">
            <v>m</v>
          </cell>
          <cell r="G2444" t="e">
            <v>#N/A</v>
          </cell>
          <cell r="H2444">
            <v>11529.62</v>
          </cell>
        </row>
        <row r="2445">
          <cell r="A2445" t="str">
            <v>24-18-d-01</v>
          </cell>
          <cell r="B2445" t="str">
            <v>Providing and Laying  cut, joint, test, disinfect PVC pipeline BSS Class 'E' working pressure : 3/4" i/d</v>
          </cell>
          <cell r="C2445" t="str">
            <v>Rft</v>
          </cell>
          <cell r="D2445">
            <v>30.77</v>
          </cell>
          <cell r="E2445">
            <v>54.2</v>
          </cell>
          <cell r="F2445" t="str">
            <v>m</v>
          </cell>
          <cell r="G2445">
            <v>100.96</v>
          </cell>
          <cell r="H2445">
            <v>177.83</v>
          </cell>
        </row>
        <row r="2446">
          <cell r="A2446" t="str">
            <v>24-18-d-02</v>
          </cell>
          <cell r="B2446" t="str">
            <v>Providing and Laying  cut, joint, test, disinfect PVC pipeline BSS Class 'E' working pressure : 1" i/d</v>
          </cell>
          <cell r="C2446" t="str">
            <v>Rft</v>
          </cell>
          <cell r="D2446">
            <v>15.65</v>
          </cell>
          <cell r="E2446">
            <v>49.21</v>
          </cell>
          <cell r="F2446" t="str">
            <v>m</v>
          </cell>
          <cell r="G2446">
            <v>51.35</v>
          </cell>
          <cell r="H2446">
            <v>161.44</v>
          </cell>
        </row>
        <row r="2447">
          <cell r="A2447" t="str">
            <v>24-19-a-01</v>
          </cell>
          <cell r="B2447" t="str">
            <v>Providing and Fixing CI specials of BSS class 'B', 'C' &amp; 'D'CISS specials, with spigot &amp; socket : 3"-6" i/d</v>
          </cell>
          <cell r="C2447" t="str">
            <v>kg</v>
          </cell>
          <cell r="D2447">
            <v>58.9</v>
          </cell>
          <cell r="E2447">
            <v>260.67</v>
          </cell>
          <cell r="F2447" t="str">
            <v>kg</v>
          </cell>
          <cell r="G2447">
            <v>58.9</v>
          </cell>
          <cell r="H2447">
            <v>260.67</v>
          </cell>
        </row>
        <row r="2448">
          <cell r="A2448" t="str">
            <v>24-19-a-02</v>
          </cell>
          <cell r="B2448" t="str">
            <v>Providing and Fixing CI specials of BSS class 'B', 'C' &amp; 'D'CISS specials, with spigot &amp; socket :   8"-12" i/d</v>
          </cell>
          <cell r="C2448" t="str">
            <v>kg</v>
          </cell>
          <cell r="D2448">
            <v>70.06</v>
          </cell>
          <cell r="E2448">
            <v>271.92</v>
          </cell>
          <cell r="F2448" t="str">
            <v>kg</v>
          </cell>
          <cell r="G2448">
            <v>70.06</v>
          </cell>
          <cell r="H2448">
            <v>271.92</v>
          </cell>
        </row>
        <row r="2449">
          <cell r="A2449" t="str">
            <v>24-19-b-01</v>
          </cell>
          <cell r="B2449" t="str">
            <v>Providing and Fixing CI specials of BSS class 'B', 'C' &amp; 'D'CI flanged specials with flanged joint : 3"-6" i/d</v>
          </cell>
          <cell r="C2449" t="str">
            <v>kg</v>
          </cell>
          <cell r="D2449">
            <v>29.45</v>
          </cell>
          <cell r="E2449">
            <v>230.99</v>
          </cell>
          <cell r="F2449" t="str">
            <v>kg</v>
          </cell>
          <cell r="G2449">
            <v>29.45</v>
          </cell>
          <cell r="H2449">
            <v>230.99</v>
          </cell>
        </row>
        <row r="2450">
          <cell r="A2450" t="str">
            <v>24-19-b-02</v>
          </cell>
          <cell r="B2450" t="str">
            <v>Providing and Fixing CI specials of BSS class 'B', 'C' &amp; 'D'CI flanged specials with flanged joint : 8"-12" i/</v>
          </cell>
          <cell r="C2450" t="str">
            <v>kg</v>
          </cell>
          <cell r="D2450">
            <v>47.12</v>
          </cell>
          <cell r="E2450">
            <v>248.8</v>
          </cell>
          <cell r="F2450" t="str">
            <v>kg</v>
          </cell>
          <cell r="G2450">
            <v>47.12</v>
          </cell>
          <cell r="H2450">
            <v>248.8</v>
          </cell>
        </row>
        <row r="2451">
          <cell r="A2451" t="str">
            <v>24-19-c-01</v>
          </cell>
          <cell r="B2451" t="str">
            <v>Providing and Fixing CI specials of BSS class 'B', 'C' &amp; 'D'CI specials with tyton joints : 3"-6" i/d</v>
          </cell>
          <cell r="C2451" t="e">
            <v>#N/A</v>
          </cell>
          <cell r="D2451" t="e">
            <v>#N/A</v>
          </cell>
          <cell r="E2451" t="e">
            <v>#N/A</v>
          </cell>
          <cell r="F2451" t="str">
            <v>kg</v>
          </cell>
          <cell r="G2451" t="e">
            <v>#N/A</v>
          </cell>
          <cell r="H2451">
            <v>215.02</v>
          </cell>
        </row>
        <row r="2452">
          <cell r="A2452" t="str">
            <v>24-19-c-02</v>
          </cell>
          <cell r="B2452" t="str">
            <v>Providing and Fixing CI specials of BSS class 'B', 'C' &amp; 'D'CI specials with tyton joints : 8"-12" i/d</v>
          </cell>
          <cell r="C2452" t="str">
            <v>kg</v>
          </cell>
          <cell r="D2452">
            <v>24.99</v>
          </cell>
          <cell r="E2452">
            <v>226.49</v>
          </cell>
          <cell r="F2452" t="str">
            <v>kg</v>
          </cell>
          <cell r="G2452">
            <v>24.99</v>
          </cell>
          <cell r="H2452">
            <v>226.49</v>
          </cell>
        </row>
        <row r="2453">
          <cell r="A2453" t="str">
            <v>24-20-a</v>
          </cell>
          <cell r="B2453" t="str">
            <v>Providing and Fixing CI specials of BSS Class 'B', 'C' &amp; 'D'working pressure for AC pipe line : 3" to 6" i/d</v>
          </cell>
          <cell r="C2453" t="str">
            <v>kg</v>
          </cell>
          <cell r="D2453">
            <v>75.86</v>
          </cell>
          <cell r="E2453">
            <v>277.77</v>
          </cell>
          <cell r="F2453" t="str">
            <v>kg</v>
          </cell>
          <cell r="G2453">
            <v>75.86</v>
          </cell>
          <cell r="H2453">
            <v>277.77</v>
          </cell>
        </row>
        <row r="2454">
          <cell r="A2454" t="str">
            <v>24-20-b</v>
          </cell>
          <cell r="B2454" t="str">
            <v>Providing and Fixing CI specials of BSS Class 'B', 'C' &amp; 'D'working pressure for AC pipe line : 8" to 18" i/d</v>
          </cell>
          <cell r="C2454" t="str">
            <v>kg</v>
          </cell>
          <cell r="D2454">
            <v>117.8</v>
          </cell>
          <cell r="E2454">
            <v>320.05</v>
          </cell>
          <cell r="F2454" t="str">
            <v>kg</v>
          </cell>
          <cell r="G2454">
            <v>117.8</v>
          </cell>
          <cell r="H2454">
            <v>320.05</v>
          </cell>
        </row>
        <row r="2455">
          <cell r="A2455" t="str">
            <v>24-21-a</v>
          </cell>
          <cell r="B2455" t="str">
            <v>Providing and Fixing sluice valve, BSS quality/weight,Class 'B' working pressure for CI &amp; AC pipe line : 3" i/d</v>
          </cell>
          <cell r="C2455" t="str">
            <v>Each</v>
          </cell>
          <cell r="D2455">
            <v>1825.9</v>
          </cell>
          <cell r="E2455">
            <v>13796.63</v>
          </cell>
          <cell r="F2455" t="str">
            <v>Each</v>
          </cell>
          <cell r="G2455">
            <v>1825.9</v>
          </cell>
          <cell r="H2455">
            <v>13796.63</v>
          </cell>
        </row>
        <row r="2456">
          <cell r="A2456" t="str">
            <v>24-21-b</v>
          </cell>
          <cell r="B2456" t="str">
            <v>Providing and Fixing sluice valve, BSS quality/weight,Class 'B' working pressure for CI &amp; AC pipe line : 4" i/d</v>
          </cell>
          <cell r="C2456" t="str">
            <v>Each</v>
          </cell>
          <cell r="D2456">
            <v>471.2</v>
          </cell>
          <cell r="E2456">
            <v>13895</v>
          </cell>
          <cell r="F2456" t="str">
            <v>Each</v>
          </cell>
          <cell r="G2456">
            <v>471.2</v>
          </cell>
          <cell r="H2456">
            <v>13895</v>
          </cell>
        </row>
        <row r="2457">
          <cell r="A2457" t="str">
            <v>24-21-c</v>
          </cell>
          <cell r="B2457" t="str">
            <v>Providing and Fixing sluice valve, BSS quality/weight,Class 'B' working pressure for CI &amp; AC pipe line : 6" i/d</v>
          </cell>
          <cell r="C2457" t="str">
            <v>Each</v>
          </cell>
          <cell r="D2457">
            <v>1909.6</v>
          </cell>
          <cell r="E2457">
            <v>19615</v>
          </cell>
          <cell r="F2457" t="str">
            <v>Each</v>
          </cell>
          <cell r="G2457">
            <v>1909.6</v>
          </cell>
          <cell r="H2457">
            <v>19615</v>
          </cell>
        </row>
        <row r="2458">
          <cell r="A2458" t="str">
            <v>24-21-d</v>
          </cell>
          <cell r="B2458" t="str">
            <v>Providing and Fixing sluice valve, BSS quality/weight,Class 'B' working pressure for CI &amp; AC pipe line : 8" i/d</v>
          </cell>
          <cell r="C2458" t="str">
            <v>Each</v>
          </cell>
          <cell r="D2458">
            <v>1909.6</v>
          </cell>
          <cell r="E2458">
            <v>28765</v>
          </cell>
          <cell r="F2458" t="str">
            <v>Each</v>
          </cell>
          <cell r="G2458">
            <v>1909.6</v>
          </cell>
          <cell r="H2458">
            <v>28765</v>
          </cell>
        </row>
        <row r="2459">
          <cell r="A2459" t="str">
            <v>24-21-e</v>
          </cell>
          <cell r="B2459" t="str">
            <v>Providing and Fixing sluice valve, BSS quality/weight,Class 'B' working pressure for CI &amp; AC pipe line : 10" i/d</v>
          </cell>
          <cell r="C2459" t="str">
            <v>Each</v>
          </cell>
          <cell r="D2459">
            <v>2356</v>
          </cell>
          <cell r="E2459">
            <v>37633</v>
          </cell>
          <cell r="F2459" t="str">
            <v>Each</v>
          </cell>
          <cell r="G2459">
            <v>2356</v>
          </cell>
          <cell r="H2459">
            <v>37633</v>
          </cell>
        </row>
        <row r="2460">
          <cell r="A2460" t="str">
            <v>24-21-f</v>
          </cell>
          <cell r="B2460" t="str">
            <v>Providing and Fixing sluice valve, BSS quality/weight,Class 'B' working pressure for CI &amp; AC pipe line : 12" i/d</v>
          </cell>
          <cell r="C2460" t="str">
            <v>Each</v>
          </cell>
          <cell r="D2460">
            <v>3534</v>
          </cell>
          <cell r="E2460">
            <v>62122.5</v>
          </cell>
          <cell r="F2460" t="str">
            <v>Each</v>
          </cell>
          <cell r="G2460">
            <v>3534</v>
          </cell>
          <cell r="H2460">
            <v>62122.5</v>
          </cell>
        </row>
        <row r="2461">
          <cell r="A2461" t="str">
            <v>24-22-a</v>
          </cell>
          <cell r="B2461" t="str">
            <v>Providing and Fixing sluice valve of BSS quality weightfor GI &amp; PVC pipe line including jointing material : 3" i/d</v>
          </cell>
          <cell r="C2461" t="str">
            <v>Each</v>
          </cell>
          <cell r="D2461">
            <v>1937.5</v>
          </cell>
          <cell r="E2461">
            <v>15104.72</v>
          </cell>
          <cell r="F2461" t="str">
            <v>Each</v>
          </cell>
          <cell r="G2461">
            <v>1937.5</v>
          </cell>
          <cell r="H2461">
            <v>15104.72</v>
          </cell>
        </row>
        <row r="2462">
          <cell r="A2462" t="str">
            <v>24-22-b</v>
          </cell>
          <cell r="B2462" t="str">
            <v>Providing and Fixing sluice valve of BSS quality weightfor GI &amp; PVC pipe line including jointing material : 4" i/d</v>
          </cell>
          <cell r="C2462" t="str">
            <v>Each</v>
          </cell>
          <cell r="D2462">
            <v>1937.5</v>
          </cell>
          <cell r="E2462">
            <v>16715.13</v>
          </cell>
          <cell r="F2462" t="str">
            <v>Each</v>
          </cell>
          <cell r="G2462">
            <v>1937.5</v>
          </cell>
          <cell r="H2462">
            <v>16715.13</v>
          </cell>
        </row>
        <row r="2463">
          <cell r="A2463" t="str">
            <v>24-22-c</v>
          </cell>
          <cell r="B2463" t="str">
            <v>Providing and Fixing sluice valve of BSS quality weightfor GI &amp; PVC pipe line including jointing material : 6" i/d</v>
          </cell>
          <cell r="C2463" t="str">
            <v>Each</v>
          </cell>
          <cell r="D2463">
            <v>2356</v>
          </cell>
          <cell r="E2463">
            <v>21834</v>
          </cell>
          <cell r="F2463" t="str">
            <v>Each</v>
          </cell>
          <cell r="G2463">
            <v>2356</v>
          </cell>
          <cell r="H2463">
            <v>21834</v>
          </cell>
        </row>
        <row r="2464">
          <cell r="A2464" t="str">
            <v>24-22-d</v>
          </cell>
          <cell r="B2464" t="str">
            <v>Providing and Fixing sluice valve of BSS quality weightfor GI &amp; PVC pipe line including jointing material : 8" i/d</v>
          </cell>
          <cell r="C2464" t="str">
            <v>Each</v>
          </cell>
          <cell r="D2464">
            <v>2945</v>
          </cell>
          <cell r="E2464">
            <v>32492.75</v>
          </cell>
          <cell r="F2464" t="str">
            <v>Each</v>
          </cell>
          <cell r="G2464">
            <v>2945</v>
          </cell>
          <cell r="H2464">
            <v>32492.75</v>
          </cell>
        </row>
        <row r="2465">
          <cell r="A2465" t="str">
            <v>24-22-e</v>
          </cell>
          <cell r="B2465" t="str">
            <v>Providing and Fixing sluice valve of BSS quality weightfor GI &amp; PVC pipe line including jointing material : 10" i/d</v>
          </cell>
          <cell r="C2465" t="str">
            <v>Each</v>
          </cell>
          <cell r="D2465">
            <v>3813</v>
          </cell>
          <cell r="E2465">
            <v>42627.55</v>
          </cell>
          <cell r="F2465" t="str">
            <v>Each</v>
          </cell>
          <cell r="G2465">
            <v>3813</v>
          </cell>
          <cell r="H2465">
            <v>42627.55</v>
          </cell>
        </row>
        <row r="2466">
          <cell r="A2466" t="str">
            <v>24-22-f</v>
          </cell>
          <cell r="B2466" t="str">
            <v>Providing and Fixing sluice valve of BSS quality weightfor GI &amp; PVC pipe line including jointing material : 12" i/d</v>
          </cell>
          <cell r="C2466" t="str">
            <v>Each</v>
          </cell>
          <cell r="D2466">
            <v>4712</v>
          </cell>
          <cell r="E2466">
            <v>69166</v>
          </cell>
          <cell r="F2466" t="str">
            <v>Each</v>
          </cell>
          <cell r="G2466">
            <v>4712</v>
          </cell>
          <cell r="H2466">
            <v>69166</v>
          </cell>
        </row>
        <row r="2467">
          <cell r="A2467" t="str">
            <v>24-22-g</v>
          </cell>
          <cell r="B2467" t="str">
            <v>Providing and Fixing sluice valve of BSS quality weight for GI &amp; PVC pipe line including jointing material : 15" i/d</v>
          </cell>
          <cell r="C2467" t="str">
            <v>Each</v>
          </cell>
          <cell r="D2467">
            <v>4712</v>
          </cell>
          <cell r="E2467">
            <v>129190</v>
          </cell>
          <cell r="F2467" t="str">
            <v>Each</v>
          </cell>
          <cell r="G2467">
            <v>4712</v>
          </cell>
          <cell r="H2467">
            <v>129190</v>
          </cell>
        </row>
        <row r="2468">
          <cell r="A2468" t="str">
            <v>24-22-h</v>
          </cell>
          <cell r="B2468" t="str">
            <v>Providing and Fixing sluice valve of BSS quality weight for GI &amp; PVC pipe line including jointing material : 18" i/d</v>
          </cell>
          <cell r="C2468" t="str">
            <v>Each</v>
          </cell>
          <cell r="D2468">
            <v>4712</v>
          </cell>
          <cell r="E2468">
            <v>184578</v>
          </cell>
          <cell r="F2468" t="str">
            <v>Each</v>
          </cell>
          <cell r="G2468">
            <v>4712</v>
          </cell>
          <cell r="H2468">
            <v>184578</v>
          </cell>
        </row>
        <row r="2469">
          <cell r="A2469" t="str">
            <v>24-23</v>
          </cell>
          <cell r="B2469" t="str">
            <v>Providing and Fixing fire hydrants BSS quality and weightof 2.5" dia (including cost of jointing material)</v>
          </cell>
          <cell r="C2469" t="str">
            <v>Each</v>
          </cell>
          <cell r="D2469">
            <v>3534</v>
          </cell>
          <cell r="E2469">
            <v>11004.5</v>
          </cell>
          <cell r="F2469" t="str">
            <v>Each</v>
          </cell>
          <cell r="G2469">
            <v>3534</v>
          </cell>
          <cell r="H2469">
            <v>11004.5</v>
          </cell>
        </row>
        <row r="2470">
          <cell r="A2470" t="str">
            <v>24-24-a</v>
          </cell>
          <cell r="B2470" t="str">
            <v>Providing and Fixing air valve 2«" i/d of BSS quality andweight complete with jointing material : Single</v>
          </cell>
          <cell r="C2470" t="str">
            <v>Each</v>
          </cell>
          <cell r="D2470">
            <v>2356</v>
          </cell>
          <cell r="E2470">
            <v>5730</v>
          </cell>
          <cell r="F2470" t="str">
            <v>Each</v>
          </cell>
          <cell r="G2470">
            <v>2356</v>
          </cell>
          <cell r="H2470">
            <v>5730</v>
          </cell>
        </row>
        <row r="2471">
          <cell r="A2471" t="str">
            <v>24-24-b</v>
          </cell>
          <cell r="B2471" t="str">
            <v>Providing and Fixing air valve 2«" i/d of BSS quality andweight complete with jointing material : Double</v>
          </cell>
          <cell r="C2471" t="str">
            <v>Each</v>
          </cell>
          <cell r="D2471">
            <v>3534</v>
          </cell>
          <cell r="E2471">
            <v>8686.5</v>
          </cell>
          <cell r="F2471" t="str">
            <v>Each</v>
          </cell>
          <cell r="G2471">
            <v>3534</v>
          </cell>
          <cell r="H2471">
            <v>8686.5</v>
          </cell>
        </row>
        <row r="2472">
          <cell r="A2472" t="str">
            <v>24-25-a</v>
          </cell>
          <cell r="B2472" t="str">
            <v>Providing and Fixing CI flanges 5/8" thick on pipesincluding turning, facing &amp; fitting etc complete : 3" to 6"i/d</v>
          </cell>
          <cell r="C2472" t="str">
            <v>Each</v>
          </cell>
          <cell r="D2472">
            <v>1441.5</v>
          </cell>
          <cell r="E2472">
            <v>4381.13</v>
          </cell>
          <cell r="F2472" t="str">
            <v>Each</v>
          </cell>
          <cell r="G2472">
            <v>1441.5</v>
          </cell>
          <cell r="H2472">
            <v>4381.13</v>
          </cell>
        </row>
        <row r="2473">
          <cell r="A2473" t="str">
            <v>24-25-b</v>
          </cell>
          <cell r="B2473" t="str">
            <v>Providing and Fixing CI flanges 5/8" thick on pipesincluding turning, facing &amp; fitting etc complete : 8" to 12"i/d</v>
          </cell>
          <cell r="C2473" t="str">
            <v>Each</v>
          </cell>
          <cell r="D2473">
            <v>2117.3000000000002</v>
          </cell>
          <cell r="E2473">
            <v>6648.38</v>
          </cell>
          <cell r="F2473" t="str">
            <v>Each</v>
          </cell>
          <cell r="G2473">
            <v>2117.3000000000002</v>
          </cell>
          <cell r="H2473">
            <v>6648.38</v>
          </cell>
        </row>
        <row r="2474">
          <cell r="A2474" t="str">
            <v>24-26-a-01</v>
          </cell>
          <cell r="B2474" t="str">
            <v>Providing and installing  PVC bends BSS Class 'B'workingpressure : 2" i/d</v>
          </cell>
          <cell r="C2474" t="str">
            <v>Each</v>
          </cell>
          <cell r="D2474">
            <v>201.81</v>
          </cell>
          <cell r="E2474">
            <v>325.56</v>
          </cell>
          <cell r="F2474" t="str">
            <v>Each</v>
          </cell>
          <cell r="G2474">
            <v>201.81</v>
          </cell>
          <cell r="H2474">
            <v>325.56</v>
          </cell>
        </row>
        <row r="2475">
          <cell r="A2475" t="str">
            <v>24-26-a-02</v>
          </cell>
          <cell r="B2475" t="str">
            <v>Providing and installing  PVC bends BSS Class 'B'workingpressure : 3" i/d</v>
          </cell>
          <cell r="C2475" t="str">
            <v>Each</v>
          </cell>
          <cell r="D2475">
            <v>220.88</v>
          </cell>
          <cell r="E2475">
            <v>501.79</v>
          </cell>
          <cell r="F2475" t="str">
            <v>Each</v>
          </cell>
          <cell r="G2475">
            <v>220.88</v>
          </cell>
          <cell r="H2475">
            <v>501.79</v>
          </cell>
        </row>
        <row r="2476">
          <cell r="A2476" t="str">
            <v>24-26-a-03</v>
          </cell>
          <cell r="B2476" t="str">
            <v>Providing and installing  PVC bends BSS Class 'B'workingpressure : 4" i/d</v>
          </cell>
          <cell r="C2476" t="str">
            <v>Each</v>
          </cell>
          <cell r="D2476">
            <v>294.5</v>
          </cell>
          <cell r="E2476">
            <v>668.61</v>
          </cell>
          <cell r="F2476" t="str">
            <v>Each</v>
          </cell>
          <cell r="G2476">
            <v>294.5</v>
          </cell>
          <cell r="H2476">
            <v>668.61</v>
          </cell>
        </row>
        <row r="2477">
          <cell r="A2477" t="str">
            <v>24-26-a-04</v>
          </cell>
          <cell r="B2477" t="str">
            <v>Providing and installing  PVC bends BSS Class 'B'workingpressure : 6" i/d</v>
          </cell>
          <cell r="C2477" t="str">
            <v>Each</v>
          </cell>
          <cell r="D2477">
            <v>427.02</v>
          </cell>
          <cell r="E2477">
            <v>1610.09</v>
          </cell>
          <cell r="F2477" t="str">
            <v>Each</v>
          </cell>
          <cell r="G2477">
            <v>427.02</v>
          </cell>
          <cell r="H2477">
            <v>1610.09</v>
          </cell>
        </row>
        <row r="2478">
          <cell r="A2478" t="str">
            <v>24-26-a-05</v>
          </cell>
          <cell r="B2478" t="str">
            <v>Providing and installing  PVC bends BSS Class 'B'workingpressure : 8" i/d</v>
          </cell>
          <cell r="C2478" t="str">
            <v>Each</v>
          </cell>
          <cell r="D2478">
            <v>589</v>
          </cell>
          <cell r="E2478">
            <v>3948.75</v>
          </cell>
          <cell r="F2478" t="str">
            <v>Each</v>
          </cell>
          <cell r="G2478">
            <v>589</v>
          </cell>
          <cell r="H2478">
            <v>3948.75</v>
          </cell>
        </row>
        <row r="2479">
          <cell r="A2479" t="str">
            <v>24-26-a-06</v>
          </cell>
          <cell r="B2479" t="str">
            <v>Providing and installing  PVC bends BSS Class 'B'workingpressure : 10" i/d</v>
          </cell>
          <cell r="C2479" t="str">
            <v>Each</v>
          </cell>
          <cell r="D2479">
            <v>620</v>
          </cell>
          <cell r="E2479">
            <v>5993</v>
          </cell>
          <cell r="F2479" t="str">
            <v>Each</v>
          </cell>
          <cell r="G2479">
            <v>620</v>
          </cell>
          <cell r="H2479">
            <v>5993</v>
          </cell>
        </row>
        <row r="2480">
          <cell r="A2480" t="str">
            <v>24-26-a-07</v>
          </cell>
          <cell r="B2480" t="str">
            <v>Providing and installing  PVC bends BSS Class 'B'workingpressure : 12" i/d</v>
          </cell>
          <cell r="C2480" t="str">
            <v>Each</v>
          </cell>
          <cell r="D2480">
            <v>744</v>
          </cell>
          <cell r="E2480">
            <v>7460</v>
          </cell>
          <cell r="F2480" t="str">
            <v>Each</v>
          </cell>
          <cell r="G2480">
            <v>744</v>
          </cell>
          <cell r="H2480">
            <v>7460</v>
          </cell>
        </row>
        <row r="2481">
          <cell r="A2481" t="str">
            <v>24-26-b-01</v>
          </cell>
          <cell r="B2481" t="str">
            <v>Providing and installing  PVC bends BSS Class 'C'workingpressure : 2" i/d</v>
          </cell>
          <cell r="C2481" t="str">
            <v>Each</v>
          </cell>
          <cell r="D2481">
            <v>170.19</v>
          </cell>
          <cell r="E2481">
            <v>293.68</v>
          </cell>
          <cell r="F2481" t="str">
            <v>Each</v>
          </cell>
          <cell r="G2481">
            <v>170.19</v>
          </cell>
          <cell r="H2481">
            <v>293.68</v>
          </cell>
        </row>
        <row r="2482">
          <cell r="A2482" t="str">
            <v>24-26-b-02</v>
          </cell>
          <cell r="B2482" t="str">
            <v>Providing and installing  PVC bends BSS Class 'C'workingpressure : 3" i/d</v>
          </cell>
          <cell r="C2482" t="str">
            <v>Each</v>
          </cell>
          <cell r="D2482">
            <v>186</v>
          </cell>
          <cell r="E2482">
            <v>466.64</v>
          </cell>
          <cell r="F2482" t="str">
            <v>Each</v>
          </cell>
          <cell r="G2482">
            <v>186</v>
          </cell>
          <cell r="H2482">
            <v>466.64</v>
          </cell>
        </row>
        <row r="2483">
          <cell r="A2483" t="str">
            <v>24-26-b-03</v>
          </cell>
          <cell r="B2483" t="str">
            <v>Providing and installing  PVC bends BSS Class 'C'workingpressure : 4" i/d</v>
          </cell>
          <cell r="C2483" t="str">
            <v>Each</v>
          </cell>
          <cell r="D2483">
            <v>248</v>
          </cell>
          <cell r="E2483">
            <v>621.73</v>
          </cell>
          <cell r="F2483" t="str">
            <v>Each</v>
          </cell>
          <cell r="G2483">
            <v>248</v>
          </cell>
          <cell r="H2483">
            <v>621.73</v>
          </cell>
        </row>
        <row r="2484">
          <cell r="A2484" t="str">
            <v>24-26-b-04</v>
          </cell>
          <cell r="B2484" t="str">
            <v>Providing and installing  PVC bends BSS Class 'C'workingpressure : 6" i/d</v>
          </cell>
          <cell r="C2484" t="str">
            <v>Each</v>
          </cell>
          <cell r="D2484">
            <v>359.6</v>
          </cell>
          <cell r="E2484">
            <v>1542.12</v>
          </cell>
          <cell r="F2484" t="str">
            <v>Each</v>
          </cell>
          <cell r="G2484">
            <v>359.6</v>
          </cell>
          <cell r="H2484">
            <v>1542.12</v>
          </cell>
        </row>
        <row r="2485">
          <cell r="A2485" t="str">
            <v>24-26-b-05</v>
          </cell>
          <cell r="B2485" t="str">
            <v>Providing and installing  PVC bends BSS Class 'C'workingpressure : 8" i/d</v>
          </cell>
          <cell r="C2485" t="str">
            <v>Each</v>
          </cell>
          <cell r="D2485">
            <v>496</v>
          </cell>
          <cell r="E2485">
            <v>4861.5</v>
          </cell>
          <cell r="F2485" t="str">
            <v>Each</v>
          </cell>
          <cell r="G2485">
            <v>496</v>
          </cell>
          <cell r="H2485">
            <v>4861.5</v>
          </cell>
        </row>
        <row r="2486">
          <cell r="A2486" t="str">
            <v>24-26-b-06</v>
          </cell>
          <cell r="B2486" t="str">
            <v>Providing and installing  PVC bends BSS Class 'C'workingpressure : 10" i/d</v>
          </cell>
          <cell r="C2486" t="str">
            <v>Each</v>
          </cell>
          <cell r="D2486">
            <v>620</v>
          </cell>
          <cell r="E2486">
            <v>7335</v>
          </cell>
          <cell r="F2486" t="str">
            <v>Each</v>
          </cell>
          <cell r="G2486">
            <v>620</v>
          </cell>
          <cell r="H2486">
            <v>7335</v>
          </cell>
        </row>
        <row r="2487">
          <cell r="A2487" t="str">
            <v>24-26-b-07</v>
          </cell>
          <cell r="B2487" t="str">
            <v>Providing and installing  PVC bends BSS Class 'C'workingpressure : 12" i/d</v>
          </cell>
          <cell r="C2487" t="str">
            <v>Each</v>
          </cell>
          <cell r="D2487">
            <v>744</v>
          </cell>
          <cell r="E2487">
            <v>7862.6</v>
          </cell>
          <cell r="F2487" t="str">
            <v>Each</v>
          </cell>
          <cell r="G2487">
            <v>744</v>
          </cell>
          <cell r="H2487">
            <v>7862.6</v>
          </cell>
        </row>
        <row r="2488">
          <cell r="A2488" t="str">
            <v>24-26-c-01</v>
          </cell>
          <cell r="B2488" t="str">
            <v>Providing and installing  PVC bends BSS Class 'D'workingpressure : 2" i/d</v>
          </cell>
          <cell r="C2488" t="e">
            <v>#N/A</v>
          </cell>
          <cell r="D2488" t="e">
            <v>#N/A</v>
          </cell>
          <cell r="E2488" t="e">
            <v>#N/A</v>
          </cell>
          <cell r="F2488" t="str">
            <v>Each</v>
          </cell>
          <cell r="G2488" t="e">
            <v>#N/A</v>
          </cell>
          <cell r="H2488">
            <v>293.68</v>
          </cell>
        </row>
        <row r="2489">
          <cell r="A2489" t="str">
            <v>24-26-c-02</v>
          </cell>
          <cell r="B2489" t="str">
            <v>Providing and installing  PVC bends BSS Class 'D'workingpressure : 3" i/d</v>
          </cell>
          <cell r="C2489" t="str">
            <v>Each</v>
          </cell>
          <cell r="D2489">
            <v>186</v>
          </cell>
          <cell r="E2489">
            <v>466.64</v>
          </cell>
          <cell r="F2489" t="str">
            <v>Each</v>
          </cell>
          <cell r="G2489">
            <v>186</v>
          </cell>
          <cell r="H2489">
            <v>466.64</v>
          </cell>
        </row>
        <row r="2490">
          <cell r="A2490" t="str">
            <v>24-26-c-03</v>
          </cell>
          <cell r="B2490" t="str">
            <v>Providing and installing  PVC bends BSS Class 'D'workingpressure : 4" i/d</v>
          </cell>
          <cell r="C2490" t="str">
            <v>Each</v>
          </cell>
          <cell r="D2490">
            <v>294.5</v>
          </cell>
          <cell r="E2490">
            <v>668.61</v>
          </cell>
          <cell r="F2490" t="str">
            <v>Each</v>
          </cell>
          <cell r="G2490">
            <v>294.5</v>
          </cell>
          <cell r="H2490">
            <v>668.61</v>
          </cell>
        </row>
        <row r="2491">
          <cell r="A2491" t="str">
            <v>24-26-c-04</v>
          </cell>
          <cell r="B2491" t="str">
            <v>Providing and installing  PVC bends BSS Class 'D'workingpressure : 6" i/d</v>
          </cell>
          <cell r="C2491" t="str">
            <v>Each</v>
          </cell>
          <cell r="D2491">
            <v>427.02</v>
          </cell>
          <cell r="E2491">
            <v>1610.09</v>
          </cell>
          <cell r="F2491" t="str">
            <v>Each</v>
          </cell>
          <cell r="G2491">
            <v>427.02</v>
          </cell>
          <cell r="H2491">
            <v>1610.09</v>
          </cell>
        </row>
        <row r="2492">
          <cell r="A2492" t="str">
            <v>24-26-c-05</v>
          </cell>
          <cell r="B2492" t="str">
            <v>Providing and installing  PVC bends BSS Class 'D'workingpressure : 8" i/d</v>
          </cell>
          <cell r="C2492" t="str">
            <v>Each</v>
          </cell>
          <cell r="D2492">
            <v>589</v>
          </cell>
          <cell r="E2492">
            <v>6364.35</v>
          </cell>
          <cell r="F2492" t="str">
            <v>Each</v>
          </cell>
          <cell r="G2492">
            <v>589</v>
          </cell>
          <cell r="H2492">
            <v>6364.35</v>
          </cell>
        </row>
        <row r="2493">
          <cell r="A2493" t="str">
            <v>24-26-c-06</v>
          </cell>
          <cell r="B2493" t="str">
            <v>Providing and installing  PVC bends BSS Class 'D'workingpressure : 10" i/d</v>
          </cell>
          <cell r="C2493" t="str">
            <v>Each</v>
          </cell>
          <cell r="D2493">
            <v>736.25</v>
          </cell>
          <cell r="E2493">
            <v>8794.19</v>
          </cell>
          <cell r="F2493" t="str">
            <v>Each</v>
          </cell>
          <cell r="G2493">
            <v>736.25</v>
          </cell>
          <cell r="H2493">
            <v>8794.19</v>
          </cell>
        </row>
        <row r="2494">
          <cell r="A2494" t="str">
            <v>24-26-c-07</v>
          </cell>
          <cell r="B2494" t="str">
            <v>Providing and installing  PVC bends BSS Class 'D'workingpressure : 12" i/d</v>
          </cell>
          <cell r="C2494" t="str">
            <v>Each</v>
          </cell>
          <cell r="D2494">
            <v>883.5</v>
          </cell>
          <cell r="E2494">
            <v>9613.6299999999992</v>
          </cell>
          <cell r="F2494" t="str">
            <v>Each</v>
          </cell>
          <cell r="G2494">
            <v>883.5</v>
          </cell>
          <cell r="H2494">
            <v>9613.6299999999992</v>
          </cell>
        </row>
        <row r="2495">
          <cell r="A2495" t="str">
            <v>24-27-a-01</v>
          </cell>
          <cell r="B2495" t="str">
            <v>Providing and installing  PVC tees BSS Class 'B'workingpressure : 2" i/d</v>
          </cell>
          <cell r="C2495" t="str">
            <v>Each</v>
          </cell>
          <cell r="D2495">
            <v>294.5</v>
          </cell>
          <cell r="E2495">
            <v>453.89</v>
          </cell>
          <cell r="F2495" t="str">
            <v>Each</v>
          </cell>
          <cell r="G2495">
            <v>294.5</v>
          </cell>
          <cell r="H2495">
            <v>453.89</v>
          </cell>
        </row>
        <row r="2496">
          <cell r="A2496" t="str">
            <v>24-27-a-02</v>
          </cell>
          <cell r="B2496" t="str">
            <v>Providing and installing  PVC tees BSS Class 'B'workingpressure : 3" i/d</v>
          </cell>
          <cell r="C2496" t="str">
            <v>Each</v>
          </cell>
          <cell r="D2496">
            <v>353.4</v>
          </cell>
          <cell r="E2496">
            <v>752.14</v>
          </cell>
          <cell r="F2496" t="str">
            <v>Each</v>
          </cell>
          <cell r="G2496">
            <v>353.4</v>
          </cell>
          <cell r="H2496">
            <v>752.14</v>
          </cell>
        </row>
        <row r="2497">
          <cell r="A2497" t="str">
            <v>24-27-a-03</v>
          </cell>
          <cell r="B2497" t="str">
            <v>Providing and installing  PVC tees BSS Class 'B'workingpressure : 4" i/d</v>
          </cell>
          <cell r="C2497" t="str">
            <v>Each</v>
          </cell>
          <cell r="D2497">
            <v>471.2</v>
          </cell>
          <cell r="E2497">
            <v>1049.3800000000001</v>
          </cell>
          <cell r="F2497" t="str">
            <v>Each</v>
          </cell>
          <cell r="G2497">
            <v>471.2</v>
          </cell>
          <cell r="H2497">
            <v>1049.3800000000001</v>
          </cell>
        </row>
        <row r="2498">
          <cell r="A2498" t="str">
            <v>24-27-a-04</v>
          </cell>
          <cell r="B2498" t="str">
            <v>Providing and installing  PVC tees BSS Class 'B'workingpressure : 6" i/d</v>
          </cell>
          <cell r="C2498" t="str">
            <v>Each</v>
          </cell>
          <cell r="D2498">
            <v>647.9</v>
          </cell>
          <cell r="E2498">
            <v>2560.11</v>
          </cell>
          <cell r="F2498" t="str">
            <v>Each</v>
          </cell>
          <cell r="G2498">
            <v>647.9</v>
          </cell>
          <cell r="H2498">
            <v>2560.11</v>
          </cell>
        </row>
        <row r="2499">
          <cell r="A2499" t="str">
            <v>24-27-a-05</v>
          </cell>
          <cell r="B2499" t="str">
            <v>Providing and installing  PVC tees BSS Class 'B'workingpressure : 8" i/d</v>
          </cell>
          <cell r="C2499" t="str">
            <v>Each</v>
          </cell>
          <cell r="D2499">
            <v>957.13</v>
          </cell>
          <cell r="E2499">
            <v>4454.04</v>
          </cell>
          <cell r="F2499" t="str">
            <v>Each</v>
          </cell>
          <cell r="G2499">
            <v>957.13</v>
          </cell>
          <cell r="H2499">
            <v>4454.04</v>
          </cell>
        </row>
        <row r="2500">
          <cell r="A2500" t="str">
            <v>24-27-a-06</v>
          </cell>
          <cell r="B2500" t="str">
            <v>Providing and installing  PVC tees BSS Class 'B'workingpressure : 10" i/d</v>
          </cell>
          <cell r="C2500" t="str">
            <v>Each</v>
          </cell>
          <cell r="D2500">
            <v>1104.3800000000001</v>
          </cell>
          <cell r="E2500">
            <v>4669.58</v>
          </cell>
          <cell r="F2500" t="str">
            <v>Each</v>
          </cell>
          <cell r="G2500">
            <v>1104.3800000000001</v>
          </cell>
          <cell r="H2500">
            <v>4669.58</v>
          </cell>
        </row>
        <row r="2501">
          <cell r="A2501" t="str">
            <v>24-27-a-07</v>
          </cell>
          <cell r="B2501" t="str">
            <v>Providing and installing  PVC tees BSS Class 'B'workingpressure : 12" i/d</v>
          </cell>
          <cell r="C2501" t="str">
            <v>Each</v>
          </cell>
          <cell r="D2501">
            <v>1325.25</v>
          </cell>
          <cell r="E2501">
            <v>5361.94</v>
          </cell>
          <cell r="F2501" t="str">
            <v>Each</v>
          </cell>
          <cell r="G2501">
            <v>1325.25</v>
          </cell>
          <cell r="H2501">
            <v>5361.94</v>
          </cell>
        </row>
        <row r="2502">
          <cell r="A2502" t="str">
            <v>24-27-b-01</v>
          </cell>
          <cell r="B2502" t="str">
            <v>Providing and installing  PVC tees BSS Class 'C'workingpressure : 2" i/d</v>
          </cell>
          <cell r="C2502" t="str">
            <v>Each</v>
          </cell>
          <cell r="D2502">
            <v>294.5</v>
          </cell>
          <cell r="E2502">
            <v>453.89</v>
          </cell>
          <cell r="F2502" t="str">
            <v>Each</v>
          </cell>
          <cell r="G2502">
            <v>294.5</v>
          </cell>
          <cell r="H2502">
            <v>453.89</v>
          </cell>
        </row>
        <row r="2503">
          <cell r="A2503" t="str">
            <v>24-27-b-02</v>
          </cell>
          <cell r="B2503" t="str">
            <v>Providing and installing  PVC tees BSS Class 'C'workingpressure : 3" i/d</v>
          </cell>
          <cell r="C2503" t="str">
            <v>Each</v>
          </cell>
          <cell r="D2503">
            <v>353.4</v>
          </cell>
          <cell r="E2503">
            <v>752.14</v>
          </cell>
          <cell r="F2503" t="str">
            <v>Each</v>
          </cell>
          <cell r="G2503">
            <v>353.4</v>
          </cell>
          <cell r="H2503">
            <v>752.14</v>
          </cell>
        </row>
        <row r="2504">
          <cell r="A2504" t="str">
            <v>24-27-b-03</v>
          </cell>
          <cell r="B2504" t="str">
            <v>Providing and installing  PVC tees BSS Class 'C'workingpressure : 4" i/d</v>
          </cell>
          <cell r="C2504" t="str">
            <v>Each</v>
          </cell>
          <cell r="D2504">
            <v>471.2</v>
          </cell>
          <cell r="E2504">
            <v>1049.3800000000001</v>
          </cell>
          <cell r="F2504" t="str">
            <v>Each</v>
          </cell>
          <cell r="G2504">
            <v>471.2</v>
          </cell>
          <cell r="H2504">
            <v>1049.3800000000001</v>
          </cell>
        </row>
        <row r="2505">
          <cell r="A2505" t="str">
            <v>24-27-b-04</v>
          </cell>
          <cell r="B2505" t="str">
            <v>Providing and installing  PVC tees BSS Class 'C'workingpressure : 6" i/d</v>
          </cell>
          <cell r="C2505" t="str">
            <v>Each</v>
          </cell>
          <cell r="D2505">
            <v>647.9</v>
          </cell>
          <cell r="E2505">
            <v>2560.11</v>
          </cell>
          <cell r="F2505" t="str">
            <v>Each</v>
          </cell>
          <cell r="G2505">
            <v>647.9</v>
          </cell>
          <cell r="H2505">
            <v>2560.11</v>
          </cell>
        </row>
        <row r="2506">
          <cell r="A2506" t="str">
            <v>24-27-b-05</v>
          </cell>
          <cell r="B2506" t="str">
            <v>Providing and installing  PVC tees BSS Class 'C'workingpressure : 8" i/d</v>
          </cell>
          <cell r="C2506" t="str">
            <v>Each</v>
          </cell>
          <cell r="D2506">
            <v>957.13</v>
          </cell>
          <cell r="E2506">
            <v>10023.34</v>
          </cell>
          <cell r="F2506" t="str">
            <v>Each</v>
          </cell>
          <cell r="G2506">
            <v>957.13</v>
          </cell>
          <cell r="H2506">
            <v>10023.34</v>
          </cell>
        </row>
        <row r="2507">
          <cell r="A2507" t="str">
            <v>24-27-b-06</v>
          </cell>
          <cell r="B2507" t="str">
            <v>Providing and installing  PVC tees BSS Class 'C'workingpressure : 10" i/d</v>
          </cell>
          <cell r="C2507" t="str">
            <v>Each</v>
          </cell>
          <cell r="D2507">
            <v>1098.8</v>
          </cell>
          <cell r="E2507">
            <v>9360.9599999999991</v>
          </cell>
          <cell r="F2507" t="str">
            <v>Each</v>
          </cell>
          <cell r="G2507">
            <v>1098.8</v>
          </cell>
          <cell r="H2507">
            <v>9360.9599999999991</v>
          </cell>
        </row>
        <row r="2508">
          <cell r="A2508" t="str">
            <v>24-27-b-07</v>
          </cell>
          <cell r="B2508" t="str">
            <v>Providing and installing  PVC tees BSS Class 'C'workingpressure : 12" i/d</v>
          </cell>
          <cell r="C2508" t="str">
            <v>Each</v>
          </cell>
          <cell r="D2508">
            <v>1325.25</v>
          </cell>
          <cell r="E2508">
            <v>12407.44</v>
          </cell>
          <cell r="F2508" t="str">
            <v>Each</v>
          </cell>
          <cell r="G2508">
            <v>1325.25</v>
          </cell>
          <cell r="H2508">
            <v>12407.44</v>
          </cell>
        </row>
        <row r="2509">
          <cell r="A2509" t="str">
            <v>24-27-c-01</v>
          </cell>
          <cell r="B2509" t="str">
            <v>Providing and installing  PVC tees BSS Class 'D'workingpressure : 2" i/d</v>
          </cell>
          <cell r="C2509" t="e">
            <v>#N/A</v>
          </cell>
          <cell r="D2509" t="e">
            <v>#N/A</v>
          </cell>
          <cell r="E2509" t="e">
            <v>#N/A</v>
          </cell>
          <cell r="F2509" t="e">
            <v>#N/A</v>
          </cell>
          <cell r="G2509" t="e">
            <v>#N/A</v>
          </cell>
          <cell r="H2509">
            <v>453.89</v>
          </cell>
        </row>
        <row r="2510">
          <cell r="A2510" t="str">
            <v>24-27-c-02</v>
          </cell>
          <cell r="B2510" t="str">
            <v>Providing and installing  PVC tees BSS Class 'D'workingpressure : 3" i/d</v>
          </cell>
          <cell r="C2510" t="str">
            <v>Each</v>
          </cell>
          <cell r="D2510">
            <v>353.4</v>
          </cell>
          <cell r="E2510">
            <v>752.14</v>
          </cell>
          <cell r="F2510" t="str">
            <v>Each</v>
          </cell>
          <cell r="G2510">
            <v>353.4</v>
          </cell>
          <cell r="H2510">
            <v>752.14</v>
          </cell>
        </row>
        <row r="2511">
          <cell r="A2511" t="str">
            <v>24-27-c-03</v>
          </cell>
          <cell r="B2511" t="str">
            <v>Providing and installing  PVC tees BSS Class 'D'workingpressure : 4" i/d</v>
          </cell>
          <cell r="C2511" t="str">
            <v>Each</v>
          </cell>
          <cell r="D2511">
            <v>471.2</v>
          </cell>
          <cell r="E2511">
            <v>1049.3800000000001</v>
          </cell>
          <cell r="F2511" t="str">
            <v>Each</v>
          </cell>
          <cell r="G2511">
            <v>471.2</v>
          </cell>
          <cell r="H2511">
            <v>1049.3800000000001</v>
          </cell>
        </row>
        <row r="2512">
          <cell r="A2512" t="str">
            <v>24-27-c-04</v>
          </cell>
          <cell r="B2512" t="str">
            <v>Providing and installing  PVC tees BSS Class 'D'workingpressure : 6" i/d</v>
          </cell>
          <cell r="C2512" t="str">
            <v>Each</v>
          </cell>
          <cell r="D2512">
            <v>647.9</v>
          </cell>
          <cell r="E2512">
            <v>2560.11</v>
          </cell>
          <cell r="F2512" t="str">
            <v>Each</v>
          </cell>
          <cell r="G2512">
            <v>647.9</v>
          </cell>
          <cell r="H2512">
            <v>2560.11</v>
          </cell>
        </row>
        <row r="2513">
          <cell r="A2513" t="str">
            <v>24-27-c-05</v>
          </cell>
          <cell r="B2513" t="str">
            <v>Providing and installing  PVC tees BSS Class 'D'workingpressure : 8" i/d</v>
          </cell>
          <cell r="C2513" t="str">
            <v>Each</v>
          </cell>
          <cell r="D2513">
            <v>957.13</v>
          </cell>
          <cell r="E2513">
            <v>6131.54</v>
          </cell>
          <cell r="F2513" t="str">
            <v>Each</v>
          </cell>
          <cell r="G2513">
            <v>957.13</v>
          </cell>
          <cell r="H2513">
            <v>6131.54</v>
          </cell>
        </row>
        <row r="2514">
          <cell r="A2514" t="str">
            <v>24-27-c-06</v>
          </cell>
          <cell r="B2514" t="str">
            <v>Providing and installing  PVC tees BSS Class 'D'workingpressure : 10" i/d</v>
          </cell>
          <cell r="C2514" t="str">
            <v>Each</v>
          </cell>
          <cell r="D2514">
            <v>1104.3800000000001</v>
          </cell>
          <cell r="E2514">
            <v>9500.7800000000007</v>
          </cell>
          <cell r="F2514" t="str">
            <v>Each</v>
          </cell>
          <cell r="G2514">
            <v>1104.3800000000001</v>
          </cell>
          <cell r="H2514">
            <v>9500.7800000000007</v>
          </cell>
        </row>
        <row r="2515">
          <cell r="A2515" t="str">
            <v>24-27-c-07</v>
          </cell>
          <cell r="B2515" t="str">
            <v>Providing and installing  PVC tees BSS Class 'D'workingpressure : 12" i/d</v>
          </cell>
          <cell r="C2515" t="str">
            <v>Each</v>
          </cell>
          <cell r="D2515">
            <v>1325.25</v>
          </cell>
          <cell r="E2515">
            <v>10729.94</v>
          </cell>
          <cell r="F2515" t="str">
            <v>Each</v>
          </cell>
          <cell r="G2515">
            <v>1325.25</v>
          </cell>
          <cell r="H2515">
            <v>10729.94</v>
          </cell>
        </row>
        <row r="2516">
          <cell r="A2516" t="str">
            <v>24-28-a-01</v>
          </cell>
          <cell r="B2516" t="str">
            <v>Providing and installing  PVC sockets BSS ClassB'working pressure : 2" i/d</v>
          </cell>
          <cell r="C2516" t="str">
            <v>Each</v>
          </cell>
          <cell r="D2516">
            <v>98.58</v>
          </cell>
          <cell r="E2516">
            <v>198.68</v>
          </cell>
          <cell r="F2516" t="str">
            <v>Each</v>
          </cell>
          <cell r="G2516">
            <v>98.58</v>
          </cell>
          <cell r="H2516">
            <v>198.68</v>
          </cell>
        </row>
        <row r="2517">
          <cell r="A2517" t="str">
            <v>24-28-a-02</v>
          </cell>
          <cell r="B2517" t="str">
            <v>Providing and installing  PVC sockets BSS ClassB'working pressure : 3" i/d</v>
          </cell>
          <cell r="C2517" t="str">
            <v>Each</v>
          </cell>
          <cell r="D2517">
            <v>103.07</v>
          </cell>
          <cell r="E2517">
            <v>295.81</v>
          </cell>
          <cell r="F2517" t="str">
            <v>Each</v>
          </cell>
          <cell r="G2517">
            <v>103.07</v>
          </cell>
          <cell r="H2517">
            <v>295.81</v>
          </cell>
        </row>
        <row r="2518">
          <cell r="A2518" t="str">
            <v>24-28-a-03</v>
          </cell>
          <cell r="B2518" t="str">
            <v>Providing and installing  PVC sockets BSS ClassB'working pressure : 4" i/d</v>
          </cell>
          <cell r="C2518" t="str">
            <v>Each</v>
          </cell>
          <cell r="D2518">
            <v>147.25</v>
          </cell>
          <cell r="E2518">
            <v>380.6</v>
          </cell>
          <cell r="F2518" t="str">
            <v>Each</v>
          </cell>
          <cell r="G2518">
            <v>147.25</v>
          </cell>
          <cell r="H2518">
            <v>380.6</v>
          </cell>
        </row>
        <row r="2519">
          <cell r="A2519" t="str">
            <v>24-28-a-04</v>
          </cell>
          <cell r="B2519" t="str">
            <v>Providing and installing  PVC sockets BSS ClassB'working pressure : 6" i/d</v>
          </cell>
          <cell r="C2519" t="str">
            <v>Each</v>
          </cell>
          <cell r="D2519">
            <v>1085.19</v>
          </cell>
          <cell r="E2519">
            <v>1925.98</v>
          </cell>
          <cell r="F2519" t="str">
            <v>Each</v>
          </cell>
          <cell r="G2519">
            <v>1085.19</v>
          </cell>
          <cell r="H2519">
            <v>1925.98</v>
          </cell>
        </row>
        <row r="2520">
          <cell r="A2520" t="str">
            <v>24-28-a-05</v>
          </cell>
          <cell r="B2520" t="str">
            <v>Providing and installing  PVC sockets BSS ClassB'working pressure : 8" i/d</v>
          </cell>
          <cell r="C2520" t="str">
            <v>Each</v>
          </cell>
          <cell r="D2520">
            <v>294.5</v>
          </cell>
          <cell r="E2520">
            <v>2925.85</v>
          </cell>
          <cell r="F2520" t="str">
            <v>Each</v>
          </cell>
          <cell r="G2520">
            <v>294.5</v>
          </cell>
          <cell r="H2520">
            <v>2925.85</v>
          </cell>
        </row>
        <row r="2521">
          <cell r="A2521" t="str">
            <v>24-28-a-06</v>
          </cell>
          <cell r="B2521" t="str">
            <v>Providing and installing  PVC sockets BSS ClassB'working pressure : 10" i/d</v>
          </cell>
          <cell r="C2521" t="str">
            <v>Each</v>
          </cell>
          <cell r="D2521">
            <v>367.85</v>
          </cell>
          <cell r="E2521">
            <v>2048.31</v>
          </cell>
          <cell r="F2521" t="str">
            <v>Each</v>
          </cell>
          <cell r="G2521">
            <v>367.85</v>
          </cell>
          <cell r="H2521">
            <v>2048.31</v>
          </cell>
        </row>
        <row r="2522">
          <cell r="A2522" t="str">
            <v>24-28-a-07</v>
          </cell>
          <cell r="B2522" t="str">
            <v>Providing and installing  PVC sockets BSS ClassB'working pressure : 12" i/d</v>
          </cell>
          <cell r="C2522" t="str">
            <v>Each</v>
          </cell>
          <cell r="D2522">
            <v>441.75</v>
          </cell>
          <cell r="E2522">
            <v>2525.41</v>
          </cell>
          <cell r="F2522" t="str">
            <v>Each</v>
          </cell>
          <cell r="G2522">
            <v>441.75</v>
          </cell>
          <cell r="H2522">
            <v>2525.41</v>
          </cell>
        </row>
        <row r="2523">
          <cell r="A2523" t="str">
            <v>24-28-b-01</v>
          </cell>
          <cell r="B2523" t="str">
            <v>Providing and installing  PVC sockets BSS ClassC'working pressure : 2" i/d</v>
          </cell>
          <cell r="C2523" t="str">
            <v>Each</v>
          </cell>
          <cell r="D2523">
            <v>98.58</v>
          </cell>
          <cell r="E2523">
            <v>198.68</v>
          </cell>
          <cell r="F2523" t="str">
            <v>Each</v>
          </cell>
          <cell r="G2523">
            <v>98.58</v>
          </cell>
          <cell r="H2523">
            <v>198.68</v>
          </cell>
        </row>
        <row r="2524">
          <cell r="A2524" t="str">
            <v>24-28-b-02</v>
          </cell>
          <cell r="B2524" t="str">
            <v>Providing and installing  PVC sockets BSS ClassC'working pressure : 3" i/d</v>
          </cell>
          <cell r="C2524" t="str">
            <v>Each</v>
          </cell>
          <cell r="D2524">
            <v>542.5</v>
          </cell>
          <cell r="E2524">
            <v>738.78</v>
          </cell>
          <cell r="F2524" t="str">
            <v>Each</v>
          </cell>
          <cell r="G2524">
            <v>542.5</v>
          </cell>
          <cell r="H2524">
            <v>738.78</v>
          </cell>
        </row>
        <row r="2525">
          <cell r="A2525" t="str">
            <v>24-28-b-03</v>
          </cell>
          <cell r="B2525" t="str">
            <v>Providing and installing  PVC sockets BSS ClassC'working pressure : 4" i/d</v>
          </cell>
          <cell r="C2525" t="str">
            <v>Each</v>
          </cell>
          <cell r="D2525">
            <v>147.25</v>
          </cell>
          <cell r="E2525">
            <v>380.6</v>
          </cell>
          <cell r="F2525" t="str">
            <v>Each</v>
          </cell>
          <cell r="G2525">
            <v>147.25</v>
          </cell>
          <cell r="H2525">
            <v>380.6</v>
          </cell>
        </row>
        <row r="2526">
          <cell r="A2526" t="str">
            <v>24-28-b-04</v>
          </cell>
          <cell r="B2526" t="str">
            <v>Providing and installing  PVC sockets BSS ClassC'working pressure : 6" i/d</v>
          </cell>
          <cell r="C2526" t="str">
            <v>Each</v>
          </cell>
          <cell r="D2526">
            <v>206.15</v>
          </cell>
          <cell r="E2526">
            <v>1039.8499999999999</v>
          </cell>
          <cell r="F2526" t="str">
            <v>Each</v>
          </cell>
          <cell r="G2526">
            <v>206.15</v>
          </cell>
          <cell r="H2526">
            <v>1039.8499999999999</v>
          </cell>
        </row>
        <row r="2527">
          <cell r="A2527" t="str">
            <v>24-28-b-05</v>
          </cell>
          <cell r="B2527" t="str">
            <v>Providing and installing  PVC sockets BSS ClassC'working pressure : 8" i/d</v>
          </cell>
          <cell r="C2527" t="str">
            <v>Each</v>
          </cell>
          <cell r="D2527">
            <v>294.5</v>
          </cell>
          <cell r="E2527">
            <v>2925.85</v>
          </cell>
          <cell r="F2527" t="str">
            <v>Each</v>
          </cell>
          <cell r="G2527">
            <v>294.5</v>
          </cell>
          <cell r="H2527">
            <v>2925.85</v>
          </cell>
        </row>
        <row r="2528">
          <cell r="A2528" t="str">
            <v>24-28-b-06</v>
          </cell>
          <cell r="B2528" t="str">
            <v>Providing and installing  PVC sockets BSS ClassC'working pressure : 10" i/d</v>
          </cell>
          <cell r="C2528" t="str">
            <v>Each</v>
          </cell>
          <cell r="D2528">
            <v>368.13</v>
          </cell>
          <cell r="E2528">
            <v>2652.49</v>
          </cell>
          <cell r="F2528" t="str">
            <v>Each</v>
          </cell>
          <cell r="G2528">
            <v>368.13</v>
          </cell>
          <cell r="H2528">
            <v>2652.49</v>
          </cell>
        </row>
        <row r="2529">
          <cell r="A2529" t="str">
            <v>24-28-b-07</v>
          </cell>
          <cell r="B2529" t="str">
            <v>Providing and installing  PVC sockets BSS ClassC'working pressure : 12" i/d</v>
          </cell>
          <cell r="C2529" t="str">
            <v>Each</v>
          </cell>
          <cell r="D2529">
            <v>441.75</v>
          </cell>
          <cell r="E2529">
            <v>3733.21</v>
          </cell>
          <cell r="F2529" t="str">
            <v>Each</v>
          </cell>
          <cell r="G2529">
            <v>441.75</v>
          </cell>
          <cell r="H2529">
            <v>3733.21</v>
          </cell>
        </row>
        <row r="2530">
          <cell r="A2530" t="str">
            <v>24-28-c-01</v>
          </cell>
          <cell r="B2530" t="str">
            <v>Providing and installing  PVC sockets BSS ClassD'working pressure : 2" i/d</v>
          </cell>
          <cell r="C2530" t="e">
            <v>#N/A</v>
          </cell>
          <cell r="D2530" t="e">
            <v>#N/A</v>
          </cell>
          <cell r="E2530" t="e">
            <v>#N/A</v>
          </cell>
          <cell r="F2530" t="e">
            <v>#N/A</v>
          </cell>
          <cell r="G2530" t="e">
            <v>#N/A</v>
          </cell>
          <cell r="H2530" t="e">
            <v>#N/A</v>
          </cell>
        </row>
        <row r="2531">
          <cell r="A2531" t="str">
            <v>24-28-c-02</v>
          </cell>
          <cell r="B2531" t="str">
            <v>Providing and installing  PVC sockets BSS ClassD'working pressure : 3" i/d</v>
          </cell>
          <cell r="C2531" t="str">
            <v>Each</v>
          </cell>
          <cell r="D2531">
            <v>103.07</v>
          </cell>
          <cell r="E2531">
            <v>295.81</v>
          </cell>
          <cell r="F2531" t="str">
            <v>Each</v>
          </cell>
          <cell r="G2531">
            <v>103.07</v>
          </cell>
          <cell r="H2531">
            <v>295.81</v>
          </cell>
        </row>
        <row r="2532">
          <cell r="A2532" t="str">
            <v>24-28-c-03</v>
          </cell>
          <cell r="B2532" t="str">
            <v>Providing and installing  PVC sockets BSS ClassD'working pressure : 4" i/d</v>
          </cell>
          <cell r="C2532" t="str">
            <v>Each</v>
          </cell>
          <cell r="D2532">
            <v>147.25</v>
          </cell>
          <cell r="E2532">
            <v>380.6</v>
          </cell>
          <cell r="F2532" t="str">
            <v>Each</v>
          </cell>
          <cell r="G2532">
            <v>147.25</v>
          </cell>
          <cell r="H2532">
            <v>380.6</v>
          </cell>
        </row>
        <row r="2533">
          <cell r="A2533" t="str">
            <v>24-28-c-04</v>
          </cell>
          <cell r="B2533" t="str">
            <v>Providing and installing  PVC sockets BSS ClassD'working pressure : 6" i/d</v>
          </cell>
          <cell r="C2533" t="str">
            <v>Each</v>
          </cell>
          <cell r="D2533">
            <v>206.15</v>
          </cell>
          <cell r="E2533">
            <v>1039.8499999999999</v>
          </cell>
          <cell r="F2533" t="str">
            <v>Each</v>
          </cell>
          <cell r="G2533">
            <v>206.15</v>
          </cell>
          <cell r="H2533">
            <v>1039.8499999999999</v>
          </cell>
        </row>
        <row r="2534">
          <cell r="A2534" t="str">
            <v>24-28-c-05</v>
          </cell>
          <cell r="B2534" t="str">
            <v>Providing and installing  PVC sockets BSS ClassD'working pressure : 8" i/d</v>
          </cell>
          <cell r="C2534" t="str">
            <v>Each</v>
          </cell>
          <cell r="D2534">
            <v>294.5</v>
          </cell>
          <cell r="E2534">
            <v>2925.85</v>
          </cell>
          <cell r="F2534" t="str">
            <v>Each</v>
          </cell>
          <cell r="G2534">
            <v>294.5</v>
          </cell>
          <cell r="H2534">
            <v>2925.85</v>
          </cell>
        </row>
        <row r="2535">
          <cell r="A2535" t="str">
            <v>24-28-c-06</v>
          </cell>
          <cell r="B2535" t="str">
            <v>Providing and installing  PVC sockets BSS ClassD'working pressure : 10" i/d</v>
          </cell>
          <cell r="C2535" t="str">
            <v>Each</v>
          </cell>
          <cell r="D2535">
            <v>368.13</v>
          </cell>
          <cell r="E2535">
            <v>3189.29</v>
          </cell>
          <cell r="F2535" t="str">
            <v>Each</v>
          </cell>
          <cell r="G2535">
            <v>368.13</v>
          </cell>
          <cell r="H2535">
            <v>3189.29</v>
          </cell>
        </row>
        <row r="2536">
          <cell r="A2536" t="str">
            <v>24-28-c-07</v>
          </cell>
          <cell r="B2536" t="str">
            <v>Providing and installing  PVC sockets BSS ClassD'working pressure : 12" i/d</v>
          </cell>
          <cell r="C2536" t="str">
            <v>Each</v>
          </cell>
          <cell r="D2536">
            <v>441.75</v>
          </cell>
          <cell r="E2536">
            <v>4135.8100000000004</v>
          </cell>
          <cell r="F2536" t="str">
            <v>Each</v>
          </cell>
          <cell r="G2536">
            <v>441.75</v>
          </cell>
          <cell r="H2536">
            <v>4135.8100000000004</v>
          </cell>
        </row>
        <row r="2537">
          <cell r="A2537" t="str">
            <v>24-29-a-01</v>
          </cell>
          <cell r="B2537" t="str">
            <v>Providing and installing  PVC tappered core BSS ClassB'working pressure : 2" i/d</v>
          </cell>
          <cell r="C2537" t="str">
            <v>Each</v>
          </cell>
          <cell r="D2537">
            <v>201.81</v>
          </cell>
          <cell r="E2537">
            <v>304.08999999999997</v>
          </cell>
          <cell r="F2537" t="str">
            <v>Each</v>
          </cell>
          <cell r="G2537">
            <v>201.81</v>
          </cell>
          <cell r="H2537">
            <v>304.08999999999997</v>
          </cell>
        </row>
        <row r="2538">
          <cell r="A2538" t="str">
            <v>24-29-a-02</v>
          </cell>
          <cell r="B2538" t="str">
            <v>Providing and installing  PVC tappered core BSS ClassB'working pressure : 3" i/d</v>
          </cell>
          <cell r="C2538" t="str">
            <v>Each</v>
          </cell>
          <cell r="D2538">
            <v>220.88</v>
          </cell>
          <cell r="E2538">
            <v>343.44</v>
          </cell>
          <cell r="F2538" t="str">
            <v>Each</v>
          </cell>
          <cell r="G2538">
            <v>220.88</v>
          </cell>
          <cell r="H2538">
            <v>343.44</v>
          </cell>
        </row>
        <row r="2539">
          <cell r="A2539" t="str">
            <v>24-29-a-03</v>
          </cell>
          <cell r="B2539" t="str">
            <v>Providing and installing  PVC tappered core BSS ClassB'working pressure : 4" i/d</v>
          </cell>
          <cell r="C2539" t="str">
            <v>Each</v>
          </cell>
          <cell r="D2539">
            <v>294.5</v>
          </cell>
          <cell r="E2539">
            <v>437.79</v>
          </cell>
          <cell r="F2539" t="str">
            <v>Each</v>
          </cell>
          <cell r="G2539">
            <v>294.5</v>
          </cell>
          <cell r="H2539">
            <v>437.79</v>
          </cell>
        </row>
        <row r="2540">
          <cell r="A2540" t="str">
            <v>24-29-a-04</v>
          </cell>
          <cell r="B2540" t="str">
            <v>Providing and installing  PVC tappered core BSS ClassB'working pressure : 6" i/d</v>
          </cell>
          <cell r="C2540" t="str">
            <v>Each</v>
          </cell>
          <cell r="D2540">
            <v>427.02</v>
          </cell>
          <cell r="E2540">
            <v>618.35</v>
          </cell>
          <cell r="F2540" t="str">
            <v>Each</v>
          </cell>
          <cell r="G2540">
            <v>427.02</v>
          </cell>
          <cell r="H2540">
            <v>618.35</v>
          </cell>
        </row>
        <row r="2541">
          <cell r="A2541" t="str">
            <v>24-29-a-05</v>
          </cell>
          <cell r="B2541" t="str">
            <v>Providing and installing  PVC tappered core BSS ClassB'working pressure : 8" i/d</v>
          </cell>
          <cell r="C2541" t="str">
            <v>Each</v>
          </cell>
          <cell r="D2541">
            <v>589</v>
          </cell>
          <cell r="E2541">
            <v>915.83</v>
          </cell>
          <cell r="F2541" t="str">
            <v>Each</v>
          </cell>
          <cell r="G2541">
            <v>589</v>
          </cell>
          <cell r="H2541">
            <v>915.83</v>
          </cell>
        </row>
        <row r="2542">
          <cell r="A2542" t="str">
            <v>24-29-a-06</v>
          </cell>
          <cell r="B2542" t="str">
            <v>Providing and installing  PVC tappered core BSS ClassB'working pressure : 10" i/d</v>
          </cell>
          <cell r="C2542" t="str">
            <v>Each</v>
          </cell>
          <cell r="D2542">
            <v>736.25</v>
          </cell>
          <cell r="E2542">
            <v>1278.99</v>
          </cell>
          <cell r="F2542" t="str">
            <v>Each</v>
          </cell>
          <cell r="G2542">
            <v>736.25</v>
          </cell>
          <cell r="H2542">
            <v>1278.99</v>
          </cell>
        </row>
        <row r="2543">
          <cell r="A2543" t="str">
            <v>24-29-a-07</v>
          </cell>
          <cell r="B2543" t="str">
            <v>Providing and installing  PVC tappered core BSS ClassB'working pressure : 12" i/d</v>
          </cell>
          <cell r="C2543" t="str">
            <v>Each</v>
          </cell>
          <cell r="D2543">
            <v>871.1</v>
          </cell>
          <cell r="E2543">
            <v>1468.6</v>
          </cell>
          <cell r="F2543" t="str">
            <v>Each</v>
          </cell>
          <cell r="G2543">
            <v>871.1</v>
          </cell>
          <cell r="H2543">
            <v>1468.6</v>
          </cell>
        </row>
        <row r="2544">
          <cell r="A2544" t="str">
            <v>24-29-b-01</v>
          </cell>
          <cell r="B2544" t="str">
            <v>Providing and installing  PVC tappered core BSS ClassC'working pressure : 2" i/d</v>
          </cell>
          <cell r="C2544" t="str">
            <v>Each</v>
          </cell>
          <cell r="D2544">
            <v>201.81</v>
          </cell>
          <cell r="E2544">
            <v>310.8</v>
          </cell>
          <cell r="F2544" t="str">
            <v>Each</v>
          </cell>
          <cell r="G2544">
            <v>201.81</v>
          </cell>
          <cell r="H2544">
            <v>310.8</v>
          </cell>
        </row>
        <row r="2545">
          <cell r="A2545" t="str">
            <v>24-29-b-02</v>
          </cell>
          <cell r="B2545" t="str">
            <v>Providing and installing  PVC tappered core BSS ClassC'working pressure : 3" i/d</v>
          </cell>
          <cell r="C2545" t="str">
            <v>Each</v>
          </cell>
          <cell r="D2545">
            <v>220.88</v>
          </cell>
          <cell r="E2545">
            <v>350.15</v>
          </cell>
          <cell r="F2545" t="str">
            <v>Each</v>
          </cell>
          <cell r="G2545">
            <v>220.88</v>
          </cell>
          <cell r="H2545">
            <v>350.15</v>
          </cell>
        </row>
        <row r="2546">
          <cell r="A2546" t="str">
            <v>24-29-b-03</v>
          </cell>
          <cell r="B2546" t="str">
            <v>Providing and installing  PVC tappered core BSS ClassC'working pressure : 4" i/d</v>
          </cell>
          <cell r="C2546" t="str">
            <v>Each</v>
          </cell>
          <cell r="D2546">
            <v>294.5</v>
          </cell>
          <cell r="E2546">
            <v>451.2</v>
          </cell>
          <cell r="F2546" t="str">
            <v>Each</v>
          </cell>
          <cell r="G2546">
            <v>294.5</v>
          </cell>
          <cell r="H2546">
            <v>451.2</v>
          </cell>
        </row>
        <row r="2547">
          <cell r="A2547" t="str">
            <v>24-29-b-04</v>
          </cell>
          <cell r="B2547" t="str">
            <v>Providing and installing  PVC tappered core BSS ClassC'working pressure : 6" i/d</v>
          </cell>
          <cell r="C2547" t="str">
            <v>Each</v>
          </cell>
          <cell r="D2547">
            <v>427.58</v>
          </cell>
          <cell r="E2547">
            <v>632.33000000000004</v>
          </cell>
          <cell r="F2547" t="str">
            <v>Each</v>
          </cell>
          <cell r="G2547">
            <v>427.58</v>
          </cell>
          <cell r="H2547">
            <v>632.33000000000004</v>
          </cell>
        </row>
        <row r="2548">
          <cell r="A2548" t="str">
            <v>24-29-b-05</v>
          </cell>
          <cell r="B2548" t="str">
            <v>Providing and installing  PVC tappered core BSS ClassC'working pressure : 8" i/d</v>
          </cell>
          <cell r="C2548" t="str">
            <v>Each</v>
          </cell>
          <cell r="D2548">
            <v>589</v>
          </cell>
          <cell r="E2548">
            <v>929.25</v>
          </cell>
          <cell r="F2548" t="str">
            <v>Each</v>
          </cell>
          <cell r="G2548">
            <v>589</v>
          </cell>
          <cell r="H2548">
            <v>929.25</v>
          </cell>
        </row>
        <row r="2549">
          <cell r="A2549" t="str">
            <v>24-29-b-06</v>
          </cell>
          <cell r="B2549" t="str">
            <v>Providing and installing  PVC tappered core BSS ClassC'working pressure : 10" i/d</v>
          </cell>
          <cell r="C2549" t="str">
            <v>Each</v>
          </cell>
          <cell r="D2549">
            <v>736.25</v>
          </cell>
          <cell r="E2549">
            <v>1305.83</v>
          </cell>
          <cell r="F2549" t="str">
            <v>Each</v>
          </cell>
          <cell r="G2549">
            <v>736.25</v>
          </cell>
          <cell r="H2549">
            <v>1305.83</v>
          </cell>
        </row>
        <row r="2550">
          <cell r="A2550" t="str">
            <v>24-29-b-07</v>
          </cell>
          <cell r="B2550" t="str">
            <v>Providing and installing  PVC tappered core BSS ClassC'working pressure : 12" i/d</v>
          </cell>
          <cell r="C2550" t="str">
            <v>Each</v>
          </cell>
          <cell r="D2550">
            <v>885.36</v>
          </cell>
          <cell r="E2550">
            <v>1563.5</v>
          </cell>
          <cell r="F2550" t="str">
            <v>Each</v>
          </cell>
          <cell r="G2550">
            <v>885.36</v>
          </cell>
          <cell r="H2550">
            <v>1563.5</v>
          </cell>
        </row>
        <row r="2551">
          <cell r="A2551" t="str">
            <v>24-29-c-01</v>
          </cell>
          <cell r="B2551" t="str">
            <v>Providing and installing  PVC tappered core BSS ClassD'working pressure : 2" i/d</v>
          </cell>
          <cell r="C2551" t="e">
            <v>#N/A</v>
          </cell>
          <cell r="D2551" t="e">
            <v>#N/A</v>
          </cell>
          <cell r="E2551" t="e">
            <v>#N/A</v>
          </cell>
          <cell r="F2551" t="e">
            <v>#N/A</v>
          </cell>
          <cell r="G2551" t="e">
            <v>#N/A</v>
          </cell>
          <cell r="H2551" t="e">
            <v>#N/A</v>
          </cell>
        </row>
        <row r="2552">
          <cell r="A2552" t="str">
            <v>24-29-c-02</v>
          </cell>
          <cell r="B2552" t="str">
            <v>Providing and installing  PVC tappered core BSS ClassD'working pressure : 3" i/d</v>
          </cell>
          <cell r="C2552" t="str">
            <v>Each</v>
          </cell>
          <cell r="D2552">
            <v>220.88</v>
          </cell>
          <cell r="E2552">
            <v>343.44</v>
          </cell>
          <cell r="F2552" t="str">
            <v>Each</v>
          </cell>
          <cell r="G2552">
            <v>220.88</v>
          </cell>
          <cell r="H2552">
            <v>343.44</v>
          </cell>
        </row>
        <row r="2553">
          <cell r="A2553" t="str">
            <v>24-29-c-03</v>
          </cell>
          <cell r="B2553" t="str">
            <v>Providing and installing  PVC tappered core BSS ClassD'working pressure : 4" i/d</v>
          </cell>
          <cell r="C2553" t="str">
            <v>Each</v>
          </cell>
          <cell r="D2553">
            <v>294.5</v>
          </cell>
          <cell r="E2553">
            <v>484.76</v>
          </cell>
          <cell r="F2553" t="str">
            <v>Each</v>
          </cell>
          <cell r="G2553">
            <v>294.5</v>
          </cell>
          <cell r="H2553">
            <v>484.76</v>
          </cell>
        </row>
        <row r="2554">
          <cell r="A2554" t="str">
            <v>24-29-c-04</v>
          </cell>
          <cell r="B2554" t="str">
            <v>Providing and installing  PVC tappered core BSS ClassD'working pressure : 6" i/d</v>
          </cell>
          <cell r="C2554" t="str">
            <v>Each</v>
          </cell>
          <cell r="D2554">
            <v>427.02</v>
          </cell>
          <cell r="E2554">
            <v>698.87</v>
          </cell>
          <cell r="F2554" t="str">
            <v>Each</v>
          </cell>
          <cell r="G2554">
            <v>427.02</v>
          </cell>
          <cell r="H2554">
            <v>698.87</v>
          </cell>
        </row>
        <row r="2555">
          <cell r="A2555" t="str">
            <v>24-29-c-05</v>
          </cell>
          <cell r="B2555" t="str">
            <v>Providing and installing  PVC tappered core BSS ClassD'working pressure : 8" i/d</v>
          </cell>
          <cell r="C2555" t="str">
            <v>Each</v>
          </cell>
          <cell r="D2555">
            <v>589</v>
          </cell>
          <cell r="E2555">
            <v>1050.03</v>
          </cell>
          <cell r="F2555" t="str">
            <v>Each</v>
          </cell>
          <cell r="G2555">
            <v>589</v>
          </cell>
          <cell r="H2555">
            <v>1050.03</v>
          </cell>
        </row>
        <row r="2556">
          <cell r="A2556" t="str">
            <v>24-29-c-06</v>
          </cell>
          <cell r="B2556" t="str">
            <v>Providing and installing  PVC tappered core BSS ClassD'working pressure : 10" i/d</v>
          </cell>
          <cell r="C2556" t="str">
            <v>Each</v>
          </cell>
          <cell r="D2556">
            <v>736.25</v>
          </cell>
          <cell r="E2556">
            <v>1574.23</v>
          </cell>
          <cell r="F2556" t="str">
            <v>Each</v>
          </cell>
          <cell r="G2556">
            <v>736.25</v>
          </cell>
          <cell r="H2556">
            <v>1574.23</v>
          </cell>
        </row>
        <row r="2557">
          <cell r="A2557" t="str">
            <v>24-29-c-07</v>
          </cell>
          <cell r="B2557" t="str">
            <v>Providing and installing  PVC tappered core BSS ClassD'working pressure : 12" i/d</v>
          </cell>
          <cell r="C2557" t="str">
            <v>Each</v>
          </cell>
          <cell r="D2557">
            <v>883.5</v>
          </cell>
          <cell r="E2557">
            <v>1850.16</v>
          </cell>
          <cell r="F2557" t="str">
            <v>Each</v>
          </cell>
          <cell r="G2557">
            <v>883.5</v>
          </cell>
          <cell r="H2557">
            <v>1850.16</v>
          </cell>
        </row>
        <row r="2558">
          <cell r="A2558" t="str">
            <v>24-30-a-01</v>
          </cell>
          <cell r="B2558" t="str">
            <v>Providing and Laying  HDPE pipe Din-/Din-/ISO-4427incl testing &amp; disinfect complete (20mm dia)</v>
          </cell>
          <cell r="C2558" t="str">
            <v>Rft</v>
          </cell>
          <cell r="D2558">
            <v>26.84</v>
          </cell>
          <cell r="E2558">
            <v>44.14</v>
          </cell>
          <cell r="F2558" t="str">
            <v>m</v>
          </cell>
          <cell r="G2558">
            <v>88.06</v>
          </cell>
          <cell r="H2558">
            <v>144.81</v>
          </cell>
        </row>
        <row r="2559">
          <cell r="A2559" t="str">
            <v>24-30-a-02</v>
          </cell>
          <cell r="B2559" t="str">
            <v>Providing and Laying  HDPE pipeDin-8074/Din-8075/ISO-4427 including testing &amp; disinfectcomplete (25mm dia)</v>
          </cell>
          <cell r="C2559" t="str">
            <v>Rft</v>
          </cell>
          <cell r="D2559">
            <v>26.84</v>
          </cell>
          <cell r="E2559">
            <v>50.24</v>
          </cell>
          <cell r="F2559" t="str">
            <v>m</v>
          </cell>
          <cell r="G2559">
            <v>88.06</v>
          </cell>
          <cell r="H2559">
            <v>164.82</v>
          </cell>
        </row>
        <row r="2560">
          <cell r="A2560" t="str">
            <v>24-30-a-03</v>
          </cell>
          <cell r="B2560" t="str">
            <v>Providing and Laying  HDPE pipeDin-8074/Din-8075/ISO-4427 incl testing &amp; disinfectcomplete (32mm dia)</v>
          </cell>
          <cell r="C2560" t="str">
            <v>Rft</v>
          </cell>
          <cell r="D2560">
            <v>26.84</v>
          </cell>
          <cell r="E2560">
            <v>58.78</v>
          </cell>
          <cell r="F2560" t="str">
            <v>m</v>
          </cell>
          <cell r="G2560">
            <v>88.06</v>
          </cell>
          <cell r="H2560">
            <v>192.84</v>
          </cell>
        </row>
        <row r="2561">
          <cell r="A2561" t="str">
            <v>24-30-a-04</v>
          </cell>
          <cell r="B2561" t="str">
            <v>Providing and Laying  HDPE pipeDin-8074/Din-8075/ISO-4427 including testing &amp; disinfectcomplete (40mm dia)</v>
          </cell>
          <cell r="C2561" t="str">
            <v>Rft</v>
          </cell>
          <cell r="D2561">
            <v>35.909999999999997</v>
          </cell>
          <cell r="E2561">
            <v>85</v>
          </cell>
          <cell r="F2561" t="str">
            <v>m</v>
          </cell>
          <cell r="G2561">
            <v>117.83</v>
          </cell>
          <cell r="H2561">
            <v>278.89</v>
          </cell>
        </row>
        <row r="2562">
          <cell r="A2562" t="str">
            <v>24-30-a-05</v>
          </cell>
          <cell r="B2562" t="str">
            <v>Providing and Laying  HDPE pipeDin-8074/Din-8075/ISO-4427 including testing &amp; disinfectcomplete (50mm dia)</v>
          </cell>
          <cell r="C2562" t="str">
            <v>Rft</v>
          </cell>
          <cell r="D2562">
            <v>35.909999999999997</v>
          </cell>
          <cell r="E2562">
            <v>110.62</v>
          </cell>
          <cell r="F2562" t="str">
            <v>m</v>
          </cell>
          <cell r="G2562">
            <v>117.83</v>
          </cell>
          <cell r="H2562">
            <v>362.94</v>
          </cell>
        </row>
        <row r="2563">
          <cell r="A2563" t="str">
            <v>24-30-a-06</v>
          </cell>
          <cell r="B2563" t="str">
            <v>Providing and Laying  HDPE pipeDin-8074/Din-8075/ISO-4427 incl testing &amp; disinfectcomplete (75mm dia)</v>
          </cell>
          <cell r="C2563" t="str">
            <v>Rft</v>
          </cell>
          <cell r="D2563">
            <v>35.909999999999997</v>
          </cell>
          <cell r="E2563">
            <v>199.68</v>
          </cell>
          <cell r="F2563" t="str">
            <v>m</v>
          </cell>
          <cell r="G2563">
            <v>117.83</v>
          </cell>
          <cell r="H2563">
            <v>655.13</v>
          </cell>
        </row>
        <row r="2564">
          <cell r="A2564" t="str">
            <v>24-30-a-07</v>
          </cell>
          <cell r="B2564" t="str">
            <v>Providing and Laying  HDPE pipeDin-8074/Din-8075/ISO-4427 including testing &amp; disinfectcomplete (110mm dia)</v>
          </cell>
          <cell r="C2564" t="str">
            <v>Rft</v>
          </cell>
          <cell r="D2564">
            <v>40.4</v>
          </cell>
          <cell r="E2564">
            <v>389.65</v>
          </cell>
          <cell r="F2564" t="str">
            <v>m</v>
          </cell>
          <cell r="G2564">
            <v>132.56</v>
          </cell>
          <cell r="H2564">
            <v>1278.3800000000001</v>
          </cell>
        </row>
        <row r="2565">
          <cell r="A2565" t="str">
            <v>24-30-b-01</v>
          </cell>
          <cell r="B2565" t="str">
            <v>Providing and installing  HDPE Socket 20mm dia</v>
          </cell>
          <cell r="C2565" t="str">
            <v>Each</v>
          </cell>
          <cell r="D2565">
            <v>70.680000000000007</v>
          </cell>
          <cell r="E2565">
            <v>156.65</v>
          </cell>
          <cell r="F2565" t="str">
            <v>Each</v>
          </cell>
          <cell r="G2565">
            <v>70.680000000000007</v>
          </cell>
          <cell r="H2565">
            <v>156.65</v>
          </cell>
        </row>
        <row r="2566">
          <cell r="A2566" t="str">
            <v>24-30-b-02</v>
          </cell>
          <cell r="B2566" t="str">
            <v>Providing and installing  HDPE Socket 25mm dia</v>
          </cell>
          <cell r="C2566" t="str">
            <v>Each</v>
          </cell>
          <cell r="D2566">
            <v>70.680000000000007</v>
          </cell>
          <cell r="E2566">
            <v>205.45</v>
          </cell>
          <cell r="F2566" t="str">
            <v>Each</v>
          </cell>
          <cell r="G2566">
            <v>70.680000000000007</v>
          </cell>
          <cell r="H2566">
            <v>205.45</v>
          </cell>
        </row>
        <row r="2567">
          <cell r="A2567" t="str">
            <v>24-30-b-03</v>
          </cell>
          <cell r="B2567" t="str">
            <v>Providing and installing  HDPE Socket 32mm dia</v>
          </cell>
          <cell r="C2567" t="str">
            <v>Each</v>
          </cell>
          <cell r="D2567">
            <v>70.680000000000007</v>
          </cell>
          <cell r="E2567">
            <v>266.45</v>
          </cell>
          <cell r="F2567" t="str">
            <v>Each</v>
          </cell>
          <cell r="G2567">
            <v>70.680000000000007</v>
          </cell>
          <cell r="H2567">
            <v>266.45</v>
          </cell>
        </row>
        <row r="2568">
          <cell r="A2568" t="str">
            <v>24-30-b-04</v>
          </cell>
          <cell r="B2568" t="str">
            <v>Providing and installing  HDPE Socket 40mm dia</v>
          </cell>
          <cell r="C2568" t="str">
            <v>Each</v>
          </cell>
          <cell r="D2568">
            <v>98.58</v>
          </cell>
          <cell r="E2568">
            <v>465.38</v>
          </cell>
          <cell r="F2568" t="str">
            <v>Each</v>
          </cell>
          <cell r="G2568">
            <v>98.58</v>
          </cell>
          <cell r="H2568">
            <v>465.38</v>
          </cell>
        </row>
        <row r="2569">
          <cell r="A2569" t="str">
            <v>24-30-b-05</v>
          </cell>
          <cell r="B2569" t="str">
            <v>Providing and installing  HDPE Socket 50mm dia</v>
          </cell>
          <cell r="C2569" t="str">
            <v>Each</v>
          </cell>
          <cell r="D2569">
            <v>558.92999999999995</v>
          </cell>
          <cell r="E2569">
            <v>1173.44</v>
          </cell>
          <cell r="F2569" t="str">
            <v>Each</v>
          </cell>
          <cell r="G2569">
            <v>558.92999999999995</v>
          </cell>
          <cell r="H2569">
            <v>1173.44</v>
          </cell>
        </row>
        <row r="2570">
          <cell r="A2570" t="str">
            <v>24-30-b-06</v>
          </cell>
          <cell r="B2570" t="str">
            <v>Providing and installing  HDPE Socket 75mm dia</v>
          </cell>
          <cell r="C2570" t="str">
            <v>Each</v>
          </cell>
          <cell r="D2570">
            <v>103.07</v>
          </cell>
          <cell r="E2570">
            <v>1506.91</v>
          </cell>
          <cell r="F2570" t="str">
            <v>Each</v>
          </cell>
          <cell r="G2570">
            <v>103.07</v>
          </cell>
          <cell r="H2570">
            <v>1506.91</v>
          </cell>
        </row>
        <row r="2571">
          <cell r="A2571" t="str">
            <v>24-30-b-07</v>
          </cell>
          <cell r="B2571" t="str">
            <v>Providing and installing  HDPE Socket 110mm dia</v>
          </cell>
          <cell r="C2571" t="str">
            <v>Each</v>
          </cell>
          <cell r="D2571">
            <v>147.25</v>
          </cell>
          <cell r="E2571">
            <v>5028.4399999999996</v>
          </cell>
          <cell r="F2571" t="str">
            <v>Each</v>
          </cell>
          <cell r="G2571">
            <v>147.25</v>
          </cell>
          <cell r="H2571">
            <v>5028.4399999999996</v>
          </cell>
        </row>
        <row r="2572">
          <cell r="A2572" t="str">
            <v>24-30-c-01</v>
          </cell>
          <cell r="B2572" t="str">
            <v>Providing and installing  HDPE Tee 20mm dia</v>
          </cell>
          <cell r="C2572" t="str">
            <v>Each</v>
          </cell>
          <cell r="D2572">
            <v>235.6</v>
          </cell>
          <cell r="E2572">
            <v>377.8</v>
          </cell>
          <cell r="F2572" t="str">
            <v>Each</v>
          </cell>
          <cell r="G2572">
            <v>235.6</v>
          </cell>
          <cell r="H2572">
            <v>377.8</v>
          </cell>
        </row>
        <row r="2573">
          <cell r="A2573" t="str">
            <v>24-30-c-02</v>
          </cell>
          <cell r="B2573" t="str">
            <v>Providing and installing  HDPE Tee 25mm dia</v>
          </cell>
          <cell r="C2573" t="str">
            <v>Each</v>
          </cell>
          <cell r="D2573">
            <v>235.6</v>
          </cell>
          <cell r="E2573">
            <v>463.2</v>
          </cell>
          <cell r="F2573" t="str">
            <v>Each</v>
          </cell>
          <cell r="G2573">
            <v>235.6</v>
          </cell>
          <cell r="H2573">
            <v>463.2</v>
          </cell>
        </row>
        <row r="2574">
          <cell r="A2574" t="str">
            <v>24-30-c-03</v>
          </cell>
          <cell r="B2574" t="str">
            <v>Providing and installing  HDPE Tee 32mm dia</v>
          </cell>
          <cell r="C2574" t="str">
            <v>Each</v>
          </cell>
          <cell r="D2574">
            <v>235.6</v>
          </cell>
          <cell r="E2574">
            <v>573</v>
          </cell>
          <cell r="F2574" t="str">
            <v>Each</v>
          </cell>
          <cell r="G2574">
            <v>235.6</v>
          </cell>
          <cell r="H2574">
            <v>573</v>
          </cell>
        </row>
        <row r="2575">
          <cell r="A2575" t="str">
            <v>24-30-c-04</v>
          </cell>
          <cell r="B2575" t="str">
            <v>Providing and installing  HDPE Tee 40mm dia</v>
          </cell>
          <cell r="C2575" t="str">
            <v>Each</v>
          </cell>
          <cell r="D2575">
            <v>294.5</v>
          </cell>
          <cell r="E2575">
            <v>937.38</v>
          </cell>
          <cell r="F2575" t="str">
            <v>Each</v>
          </cell>
          <cell r="G2575">
            <v>294.5</v>
          </cell>
          <cell r="H2575">
            <v>937.38</v>
          </cell>
        </row>
        <row r="2576">
          <cell r="A2576" t="str">
            <v>24-30-c-05</v>
          </cell>
          <cell r="B2576" t="str">
            <v>Providing and installing  HDPE Tee 50mm dia</v>
          </cell>
          <cell r="C2576" t="str">
            <v>Each</v>
          </cell>
          <cell r="D2576">
            <v>294.5</v>
          </cell>
          <cell r="E2576">
            <v>1394.88</v>
          </cell>
          <cell r="F2576" t="str">
            <v>Each</v>
          </cell>
          <cell r="G2576">
            <v>294.5</v>
          </cell>
          <cell r="H2576">
            <v>1394.88</v>
          </cell>
        </row>
        <row r="2577">
          <cell r="A2577" t="str">
            <v>24-30-c-06</v>
          </cell>
          <cell r="B2577" t="str">
            <v>Providing and installing  HDPE Tee 75mm dia</v>
          </cell>
          <cell r="C2577" t="str">
            <v>Each</v>
          </cell>
          <cell r="D2577">
            <v>353.4</v>
          </cell>
          <cell r="E2577">
            <v>2735.25</v>
          </cell>
          <cell r="F2577" t="str">
            <v>Each</v>
          </cell>
          <cell r="G2577">
            <v>353.4</v>
          </cell>
          <cell r="H2577">
            <v>2735.25</v>
          </cell>
        </row>
        <row r="2578">
          <cell r="A2578" t="str">
            <v>24-30-c-07</v>
          </cell>
          <cell r="B2578" t="str">
            <v>Providing and installing  HDPE Tee 110mm dia</v>
          </cell>
          <cell r="C2578" t="str">
            <v>Each</v>
          </cell>
          <cell r="D2578">
            <v>471.2</v>
          </cell>
          <cell r="E2578">
            <v>8161</v>
          </cell>
          <cell r="F2578" t="str">
            <v>Each</v>
          </cell>
          <cell r="G2578">
            <v>471.2</v>
          </cell>
          <cell r="H2578">
            <v>8161</v>
          </cell>
        </row>
        <row r="2579">
          <cell r="A2579" t="str">
            <v>24-30-d-01</v>
          </cell>
          <cell r="B2579" t="str">
            <v>Providing and installing  HDPE bend 20mm dia</v>
          </cell>
          <cell r="C2579" t="str">
            <v>Each</v>
          </cell>
          <cell r="D2579">
            <v>148.80000000000001</v>
          </cell>
          <cell r="E2579">
            <v>241.5</v>
          </cell>
          <cell r="F2579" t="str">
            <v>Each</v>
          </cell>
          <cell r="G2579">
            <v>148.80000000000001</v>
          </cell>
          <cell r="H2579">
            <v>241.5</v>
          </cell>
        </row>
        <row r="2580">
          <cell r="A2580" t="str">
            <v>24-30-d-02</v>
          </cell>
          <cell r="B2580" t="str">
            <v>Providing and installing  HDPE bend 25mm dia</v>
          </cell>
          <cell r="C2580" t="str">
            <v>Each</v>
          </cell>
          <cell r="D2580">
            <v>148.80000000000001</v>
          </cell>
          <cell r="E2580">
            <v>296.39999999999998</v>
          </cell>
          <cell r="F2580" t="str">
            <v>Each</v>
          </cell>
          <cell r="G2580">
            <v>148.80000000000001</v>
          </cell>
          <cell r="H2580">
            <v>296.39999999999998</v>
          </cell>
        </row>
        <row r="2581">
          <cell r="A2581" t="str">
            <v>24-30-d-03</v>
          </cell>
          <cell r="B2581" t="str">
            <v>Providing and installing  HDPE bend 32mm dia</v>
          </cell>
          <cell r="C2581" t="str">
            <v>Each</v>
          </cell>
          <cell r="D2581">
            <v>148.80000000000001</v>
          </cell>
          <cell r="E2581">
            <v>357.4</v>
          </cell>
          <cell r="F2581" t="str">
            <v>Each</v>
          </cell>
          <cell r="G2581">
            <v>148.80000000000001</v>
          </cell>
          <cell r="H2581">
            <v>357.4</v>
          </cell>
        </row>
        <row r="2582">
          <cell r="A2582" t="str">
            <v>24-30-d-04</v>
          </cell>
          <cell r="B2582" t="str">
            <v>Providing and installing  HDPE bend 40mm dia</v>
          </cell>
          <cell r="C2582" t="str">
            <v>Each</v>
          </cell>
          <cell r="D2582">
            <v>191.27</v>
          </cell>
          <cell r="E2582">
            <v>497.81</v>
          </cell>
          <cell r="F2582" t="str">
            <v>Each</v>
          </cell>
          <cell r="G2582">
            <v>191.27</v>
          </cell>
          <cell r="H2582">
            <v>497.81</v>
          </cell>
        </row>
        <row r="2583">
          <cell r="A2583" t="str">
            <v>24-30-d-05</v>
          </cell>
          <cell r="B2583" t="str">
            <v>Providing and installing  HDPE bend 50mm dia</v>
          </cell>
          <cell r="C2583" t="str">
            <v>Each</v>
          </cell>
          <cell r="D2583">
            <v>191.27</v>
          </cell>
          <cell r="E2583">
            <v>863.81</v>
          </cell>
          <cell r="F2583" t="str">
            <v>Each</v>
          </cell>
          <cell r="G2583">
            <v>191.27</v>
          </cell>
          <cell r="H2583">
            <v>863.81</v>
          </cell>
        </row>
        <row r="2584">
          <cell r="A2584" t="str">
            <v>24-30-d-06</v>
          </cell>
          <cell r="B2584" t="str">
            <v>Providing and installing  HDPE bend 75mm dia</v>
          </cell>
          <cell r="C2584" t="str">
            <v>Each</v>
          </cell>
          <cell r="D2584">
            <v>220.88</v>
          </cell>
          <cell r="E2584">
            <v>2052.66</v>
          </cell>
          <cell r="F2584" t="str">
            <v>Each</v>
          </cell>
          <cell r="G2584">
            <v>220.88</v>
          </cell>
          <cell r="H2584">
            <v>2052.66</v>
          </cell>
        </row>
        <row r="2585">
          <cell r="A2585" t="str">
            <v>24-30-d-07</v>
          </cell>
          <cell r="B2585" t="str">
            <v>Providing and installing  HDPE bend 110mm dia</v>
          </cell>
          <cell r="C2585" t="str">
            <v>Each</v>
          </cell>
          <cell r="D2585">
            <v>279</v>
          </cell>
          <cell r="E2585">
            <v>5405.25</v>
          </cell>
          <cell r="F2585" t="str">
            <v>Each</v>
          </cell>
          <cell r="G2585">
            <v>279</v>
          </cell>
          <cell r="H2585">
            <v>5405.25</v>
          </cell>
        </row>
        <row r="2586">
          <cell r="A2586" t="str">
            <v>24-30-e-01</v>
          </cell>
          <cell r="B2586" t="str">
            <v>Providing and installing  HDPE adaptor 20mm</v>
          </cell>
          <cell r="C2586" t="str">
            <v>Each</v>
          </cell>
          <cell r="D2586">
            <v>78.12</v>
          </cell>
          <cell r="E2586">
            <v>145.85</v>
          </cell>
          <cell r="F2586" t="str">
            <v>Each</v>
          </cell>
          <cell r="G2586">
            <v>78.12</v>
          </cell>
          <cell r="H2586">
            <v>145.85</v>
          </cell>
        </row>
        <row r="2587">
          <cell r="A2587" t="str">
            <v>24-30-e-02</v>
          </cell>
          <cell r="B2587" t="str">
            <v>Providing and installing  HDPE adaptor 25mm</v>
          </cell>
          <cell r="C2587" t="str">
            <v>Each</v>
          </cell>
          <cell r="D2587">
            <v>78.12</v>
          </cell>
          <cell r="E2587">
            <v>176.35</v>
          </cell>
          <cell r="F2587" t="str">
            <v>Each</v>
          </cell>
          <cell r="G2587">
            <v>78.12</v>
          </cell>
          <cell r="H2587">
            <v>176.35</v>
          </cell>
        </row>
        <row r="2588">
          <cell r="A2588" t="str">
            <v>24-30-e-03</v>
          </cell>
          <cell r="B2588" t="str">
            <v>Providing and installing  HDPE adaptor 32mm</v>
          </cell>
          <cell r="C2588" t="str">
            <v>Each</v>
          </cell>
          <cell r="D2588">
            <v>78.12</v>
          </cell>
          <cell r="E2588">
            <v>219.05</v>
          </cell>
          <cell r="F2588" t="str">
            <v>Each</v>
          </cell>
          <cell r="G2588">
            <v>78.12</v>
          </cell>
          <cell r="H2588">
            <v>219.05</v>
          </cell>
        </row>
        <row r="2589">
          <cell r="A2589" t="str">
            <v>24-30-e-04</v>
          </cell>
          <cell r="B2589" t="str">
            <v>Providing and installing  HDPE adaptor 40mm</v>
          </cell>
          <cell r="C2589" t="str">
            <v>Each</v>
          </cell>
          <cell r="D2589">
            <v>93.31</v>
          </cell>
          <cell r="E2589">
            <v>338.06</v>
          </cell>
          <cell r="F2589" t="str">
            <v>Each</v>
          </cell>
          <cell r="G2589">
            <v>93.31</v>
          </cell>
          <cell r="H2589">
            <v>338.06</v>
          </cell>
        </row>
        <row r="2590">
          <cell r="A2590" t="str">
            <v>24-30-e-05</v>
          </cell>
          <cell r="B2590" t="str">
            <v>Providing and installing  HDPE adaptor 50mm</v>
          </cell>
          <cell r="C2590" t="str">
            <v>Each</v>
          </cell>
          <cell r="D2590">
            <v>93.31</v>
          </cell>
          <cell r="E2590">
            <v>521.05999999999995</v>
          </cell>
          <cell r="F2590" t="str">
            <v>Each</v>
          </cell>
          <cell r="G2590">
            <v>93.31</v>
          </cell>
          <cell r="H2590">
            <v>521.05999999999995</v>
          </cell>
        </row>
        <row r="2591">
          <cell r="A2591" t="str">
            <v>24-30-e-06</v>
          </cell>
          <cell r="B2591" t="str">
            <v>Providing and installing  HDPE adaptor 75mm</v>
          </cell>
          <cell r="C2591" t="str">
            <v>Each</v>
          </cell>
          <cell r="D2591">
            <v>97.65</v>
          </cell>
          <cell r="E2591">
            <v>1142.76</v>
          </cell>
          <cell r="F2591" t="str">
            <v>Each</v>
          </cell>
          <cell r="G2591">
            <v>97.65</v>
          </cell>
          <cell r="H2591">
            <v>1142.76</v>
          </cell>
        </row>
        <row r="2592">
          <cell r="A2592" t="str">
            <v>24-30-e-07</v>
          </cell>
          <cell r="B2592" t="str">
            <v>Providing and installing  HDPE adaptor 110mm</v>
          </cell>
          <cell r="C2592" t="str">
            <v>Each</v>
          </cell>
          <cell r="D2592">
            <v>139.5</v>
          </cell>
          <cell r="E2592">
            <v>3190.63</v>
          </cell>
          <cell r="F2592" t="str">
            <v>Each</v>
          </cell>
          <cell r="G2592">
            <v>139.5</v>
          </cell>
          <cell r="H2592">
            <v>3190.63</v>
          </cell>
        </row>
        <row r="2593">
          <cell r="A2593" t="str">
            <v>24-31-a</v>
          </cell>
          <cell r="B2593" t="str">
            <v>S/H/J G.I. Flanged Pipe 18" i/d 6.35mm thick</v>
          </cell>
          <cell r="C2593" t="str">
            <v>Rft</v>
          </cell>
          <cell r="D2593">
            <v>1224.8800000000001</v>
          </cell>
          <cell r="E2593">
            <v>8249.76</v>
          </cell>
          <cell r="F2593" t="str">
            <v>m</v>
          </cell>
          <cell r="G2593">
            <v>4018.63</v>
          </cell>
          <cell r="H2593">
            <v>27066.13</v>
          </cell>
        </row>
        <row r="2594">
          <cell r="A2594" t="str">
            <v>24-31-b</v>
          </cell>
          <cell r="B2594" t="str">
            <v>S/H/J G.I. Flanged Pipe 16" i/d 6.35mm thick</v>
          </cell>
          <cell r="C2594" t="str">
            <v>Rft</v>
          </cell>
          <cell r="D2594">
            <v>514.15</v>
          </cell>
          <cell r="E2594">
            <v>6313.29</v>
          </cell>
          <cell r="F2594" t="str">
            <v>m</v>
          </cell>
          <cell r="G2594">
            <v>1686.83</v>
          </cell>
          <cell r="H2594">
            <v>20712.900000000001</v>
          </cell>
        </row>
        <row r="2595">
          <cell r="A2595" t="str">
            <v>24-31-c</v>
          </cell>
          <cell r="B2595" t="str">
            <v>S/H/J G.I. Flanged Pipe 12" i/d 6.35mm thick</v>
          </cell>
          <cell r="C2595" t="str">
            <v>Rft</v>
          </cell>
          <cell r="D2595">
            <v>612.44000000000005</v>
          </cell>
          <cell r="E2595">
            <v>6107.38</v>
          </cell>
          <cell r="F2595" t="str">
            <v>m</v>
          </cell>
          <cell r="G2595">
            <v>2009.31</v>
          </cell>
          <cell r="H2595">
            <v>20037.330000000002</v>
          </cell>
        </row>
        <row r="2596">
          <cell r="A2596" t="str">
            <v>24-31-d</v>
          </cell>
          <cell r="B2596" t="str">
            <v>S/H/J G.I. Flanged Pipe 10" i/d 6.35mm thick</v>
          </cell>
          <cell r="C2596" t="str">
            <v>Rft</v>
          </cell>
          <cell r="D2596">
            <v>510.37</v>
          </cell>
          <cell r="E2596">
            <v>4784.4799999999996</v>
          </cell>
          <cell r="F2596" t="str">
            <v>m</v>
          </cell>
          <cell r="G2596">
            <v>1674.43</v>
          </cell>
          <cell r="H2596">
            <v>15697.12</v>
          </cell>
        </row>
        <row r="2597">
          <cell r="A2597" t="str">
            <v>24-31-e</v>
          </cell>
          <cell r="B2597" t="str">
            <v>S/H/J G.I. Flanged Pipe 8" i/d 5mm thick</v>
          </cell>
          <cell r="C2597" t="str">
            <v>Rft</v>
          </cell>
          <cell r="D2597">
            <v>408.29</v>
          </cell>
          <cell r="E2597">
            <v>4071.59</v>
          </cell>
          <cell r="F2597" t="str">
            <v>m</v>
          </cell>
          <cell r="G2597">
            <v>1339.54</v>
          </cell>
          <cell r="H2597">
            <v>13358.22</v>
          </cell>
        </row>
        <row r="2598">
          <cell r="A2598" t="str">
            <v>24-31-f</v>
          </cell>
          <cell r="B2598" t="str">
            <v>S/H/J G.I. Flanged Pipe 6" i/d 5mm thick</v>
          </cell>
          <cell r="C2598" t="str">
            <v>Rft</v>
          </cell>
          <cell r="D2598">
            <v>306.22000000000003</v>
          </cell>
          <cell r="E2598">
            <v>2443.69</v>
          </cell>
          <cell r="F2598" t="str">
            <v>m</v>
          </cell>
          <cell r="G2598">
            <v>1004.66</v>
          </cell>
          <cell r="H2598">
            <v>8017.35</v>
          </cell>
        </row>
        <row r="2599">
          <cell r="A2599" t="str">
            <v>24-31-g</v>
          </cell>
          <cell r="B2599" t="str">
            <v>S/H/J G.I. Flanged Pipe 4" i/d 5mm thick</v>
          </cell>
          <cell r="C2599" t="str">
            <v>Rft</v>
          </cell>
          <cell r="D2599">
            <v>204.15</v>
          </cell>
          <cell r="E2599">
            <v>1864.99</v>
          </cell>
          <cell r="F2599" t="str">
            <v>m</v>
          </cell>
          <cell r="G2599">
            <v>669.77</v>
          </cell>
          <cell r="H2599">
            <v>6118.74</v>
          </cell>
        </row>
        <row r="2600">
          <cell r="A2600" t="str">
            <v>24-32-a</v>
          </cell>
          <cell r="B2600" t="str">
            <v>S/H/J MS Flanged Pipe 18" i/d 6.35mm thick</v>
          </cell>
          <cell r="C2600" t="str">
            <v>Rft</v>
          </cell>
          <cell r="D2600">
            <v>1020.73</v>
          </cell>
          <cell r="E2600">
            <v>7433.96</v>
          </cell>
          <cell r="F2600" t="str">
            <v>m</v>
          </cell>
          <cell r="G2600">
            <v>3348.86</v>
          </cell>
          <cell r="H2600">
            <v>24389.64</v>
          </cell>
        </row>
        <row r="2601">
          <cell r="A2601" t="str">
            <v>24-32-b</v>
          </cell>
          <cell r="B2601" t="str">
            <v>S/H/J MS Flanged Pipe 16" i/d 6.35mm thick</v>
          </cell>
          <cell r="C2601" t="str">
            <v>Rft</v>
          </cell>
          <cell r="D2601">
            <v>680.49</v>
          </cell>
          <cell r="E2601">
            <v>8615.98</v>
          </cell>
          <cell r="F2601" t="str">
            <v>m</v>
          </cell>
          <cell r="G2601">
            <v>2232.5700000000002</v>
          </cell>
          <cell r="H2601">
            <v>28267.64</v>
          </cell>
        </row>
        <row r="2602">
          <cell r="A2602" t="str">
            <v>24-32-c</v>
          </cell>
          <cell r="B2602" t="str">
            <v>S/H/J MS Flanged Pipe 12" i/d 6.35mm</v>
          </cell>
          <cell r="C2602" t="str">
            <v>Rft</v>
          </cell>
          <cell r="D2602">
            <v>510.37</v>
          </cell>
          <cell r="E2602">
            <v>4601.4799999999996</v>
          </cell>
          <cell r="F2602" t="str">
            <v>m</v>
          </cell>
          <cell r="G2602">
            <v>1674.43</v>
          </cell>
          <cell r="H2602">
            <v>15096.73</v>
          </cell>
        </row>
        <row r="2603">
          <cell r="A2603" t="str">
            <v>24-32-d</v>
          </cell>
          <cell r="B2603" t="str">
            <v>S/H/J MS Flanged Pipe 10" i/d 6.35mm thick</v>
          </cell>
          <cell r="C2603" t="str">
            <v>Rft</v>
          </cell>
          <cell r="D2603">
            <v>408.29</v>
          </cell>
          <cell r="E2603">
            <v>3644.59</v>
          </cell>
          <cell r="F2603" t="str">
            <v>m</v>
          </cell>
          <cell r="G2603">
            <v>1339.54</v>
          </cell>
          <cell r="H2603">
            <v>11957.3</v>
          </cell>
        </row>
        <row r="2604">
          <cell r="A2604" t="str">
            <v>24-32-e</v>
          </cell>
          <cell r="B2604" t="str">
            <v>S/H/J MS Flanged Pipe 8" i/d 5mm thick</v>
          </cell>
          <cell r="C2604" t="str">
            <v>Rft</v>
          </cell>
          <cell r="D2604">
            <v>340.24</v>
          </cell>
          <cell r="E2604">
            <v>2965.99</v>
          </cell>
          <cell r="F2604" t="str">
            <v>m</v>
          </cell>
          <cell r="G2604">
            <v>1116.29</v>
          </cell>
          <cell r="H2604">
            <v>9730.93</v>
          </cell>
        </row>
        <row r="2605">
          <cell r="A2605" t="str">
            <v>24-32-f</v>
          </cell>
          <cell r="B2605" t="str">
            <v>S/H/J MS Flanged Pipe 6" i/d 5mm thick</v>
          </cell>
          <cell r="C2605" t="str">
            <v>Rft</v>
          </cell>
          <cell r="D2605">
            <v>272.2</v>
          </cell>
          <cell r="E2605">
            <v>2104.39</v>
          </cell>
          <cell r="F2605" t="str">
            <v>m</v>
          </cell>
          <cell r="G2605">
            <v>893.03</v>
          </cell>
          <cell r="H2605">
            <v>6904.17</v>
          </cell>
        </row>
        <row r="2606">
          <cell r="A2606" t="str">
            <v>24-32-g</v>
          </cell>
          <cell r="B2606" t="str">
            <v>S/H/J MS Flanged Pipe 4" i/d 5mm thick</v>
          </cell>
          <cell r="C2606" t="str">
            <v>Rft</v>
          </cell>
          <cell r="D2606">
            <v>170.12</v>
          </cell>
          <cell r="E2606">
            <v>1208.49</v>
          </cell>
          <cell r="F2606" t="str">
            <v>m</v>
          </cell>
          <cell r="G2606">
            <v>558.14</v>
          </cell>
          <cell r="H2606">
            <v>3964.88</v>
          </cell>
        </row>
        <row r="2607">
          <cell r="A2607" t="str">
            <v>24-33</v>
          </cell>
          <cell r="B2607" t="str">
            <v>Supplying and Fixing  MS manhole cover of 0.25" thicksheet &amp; angle iron frame 2"x2"x0.25" with lock complete</v>
          </cell>
          <cell r="C2607">
            <v>0</v>
          </cell>
          <cell r="D2607">
            <v>0</v>
          </cell>
          <cell r="E2607">
            <v>0</v>
          </cell>
          <cell r="F2607">
            <v>0</v>
          </cell>
          <cell r="G2607">
            <v>0</v>
          </cell>
          <cell r="H2607">
            <v>0</v>
          </cell>
        </row>
        <row r="2608">
          <cell r="A2608" t="str">
            <v>24-34</v>
          </cell>
          <cell r="B2608" t="str">
            <v>Supplying and Fixing  flat iron (2"x3/8") ladder for OHR,holes @ 15" c/c, steps of MS bars 5/8" i/d &amp; paint compl</v>
          </cell>
          <cell r="C2608">
            <v>0</v>
          </cell>
          <cell r="D2608">
            <v>0</v>
          </cell>
          <cell r="E2608">
            <v>0</v>
          </cell>
          <cell r="F2608">
            <v>0</v>
          </cell>
          <cell r="G2608">
            <v>0</v>
          </cell>
          <cell r="H2608">
            <v>0</v>
          </cell>
        </row>
        <row r="2609">
          <cell r="A2609" t="str">
            <v>24-35</v>
          </cell>
          <cell r="B2609" t="str">
            <v>Supplying and Fixing  C.I. vent pipe for storage tanksincluding jally etc</v>
          </cell>
          <cell r="C2609">
            <v>0</v>
          </cell>
          <cell r="D2609">
            <v>0</v>
          </cell>
          <cell r="E2609">
            <v>0</v>
          </cell>
          <cell r="F2609">
            <v>0</v>
          </cell>
          <cell r="G2609">
            <v>0</v>
          </cell>
          <cell r="H2609">
            <v>0</v>
          </cell>
        </row>
        <row r="2610">
          <cell r="A2610" t="str">
            <v>24-36-a</v>
          </cell>
          <cell r="B2610" t="str">
            <v>Supplying and Fixing  MS cap of 3/16" thick sheet : 10" i/d</v>
          </cell>
          <cell r="C2610">
            <v>0</v>
          </cell>
          <cell r="D2610">
            <v>0</v>
          </cell>
          <cell r="E2610">
            <v>0</v>
          </cell>
          <cell r="F2610">
            <v>0</v>
          </cell>
          <cell r="G2610">
            <v>0</v>
          </cell>
          <cell r="H2610">
            <v>0</v>
          </cell>
        </row>
        <row r="2611">
          <cell r="A2611" t="str">
            <v>24-36-b</v>
          </cell>
          <cell r="B2611" t="str">
            <v>Supplying and Fixing  MS Cap of 3/16" thick sheet : 8" i/d</v>
          </cell>
          <cell r="C2611">
            <v>0</v>
          </cell>
          <cell r="D2611">
            <v>0</v>
          </cell>
          <cell r="E2611">
            <v>0</v>
          </cell>
          <cell r="F2611">
            <v>0</v>
          </cell>
          <cell r="G2611">
            <v>0</v>
          </cell>
          <cell r="H2611">
            <v>0</v>
          </cell>
        </row>
        <row r="2612">
          <cell r="A2612" t="str">
            <v>24-36-c</v>
          </cell>
          <cell r="B2612" t="str">
            <v>Supplying and Fixing  MS Cap of 3/16" thick sheet : 6" i/d</v>
          </cell>
          <cell r="C2612">
            <v>0</v>
          </cell>
          <cell r="D2612">
            <v>0</v>
          </cell>
          <cell r="E2612">
            <v>0</v>
          </cell>
          <cell r="F2612">
            <v>0</v>
          </cell>
          <cell r="G2612">
            <v>0</v>
          </cell>
          <cell r="H2612">
            <v>0</v>
          </cell>
        </row>
        <row r="2613">
          <cell r="A2613" t="str">
            <v>24-38-a</v>
          </cell>
          <cell r="B2613" t="str">
            <v>Supplying and Fixing  Flanged Expansion Joints BSS2035: 18" i/d</v>
          </cell>
          <cell r="C2613">
            <v>0</v>
          </cell>
          <cell r="D2613">
            <v>0</v>
          </cell>
          <cell r="E2613">
            <v>0</v>
          </cell>
          <cell r="F2613">
            <v>0</v>
          </cell>
          <cell r="G2613">
            <v>0</v>
          </cell>
          <cell r="H2613">
            <v>0</v>
          </cell>
        </row>
        <row r="2614">
          <cell r="A2614" t="str">
            <v>24-38-b</v>
          </cell>
          <cell r="B2614" t="str">
            <v>Supplying and Fixing  Flanged Expansion Joint BS-2035 :16" i/d</v>
          </cell>
          <cell r="C2614">
            <v>0</v>
          </cell>
          <cell r="D2614">
            <v>0</v>
          </cell>
          <cell r="E2614">
            <v>0</v>
          </cell>
          <cell r="F2614">
            <v>0</v>
          </cell>
          <cell r="G2614">
            <v>0</v>
          </cell>
          <cell r="H2614">
            <v>0</v>
          </cell>
        </row>
        <row r="2615">
          <cell r="A2615" t="str">
            <v>24-38-c</v>
          </cell>
          <cell r="B2615" t="str">
            <v>Supplying and Fixing  Flanged Expansion Joint BS-2035 :12" i/d</v>
          </cell>
          <cell r="C2615">
            <v>0</v>
          </cell>
          <cell r="D2615">
            <v>0</v>
          </cell>
          <cell r="E2615">
            <v>0</v>
          </cell>
          <cell r="F2615">
            <v>0</v>
          </cell>
          <cell r="G2615">
            <v>0</v>
          </cell>
          <cell r="H2615">
            <v>0</v>
          </cell>
        </row>
        <row r="2616">
          <cell r="A2616" t="str">
            <v>24-38-d</v>
          </cell>
          <cell r="B2616" t="str">
            <v>Supplying and Fixing  Flanged Expansion Joint BSS-2035: 10" i/d</v>
          </cell>
          <cell r="C2616">
            <v>0</v>
          </cell>
          <cell r="D2616">
            <v>0</v>
          </cell>
          <cell r="E2616">
            <v>0</v>
          </cell>
          <cell r="F2616">
            <v>0</v>
          </cell>
          <cell r="G2616">
            <v>0</v>
          </cell>
          <cell r="H2616">
            <v>0</v>
          </cell>
        </row>
        <row r="2617">
          <cell r="A2617" t="str">
            <v>24-38-e</v>
          </cell>
          <cell r="B2617" t="str">
            <v>Supplying and Fixing  Flanged Expansion Joint BSS 2035: 8" i/d</v>
          </cell>
          <cell r="C2617">
            <v>0</v>
          </cell>
          <cell r="D2617">
            <v>0</v>
          </cell>
          <cell r="E2617">
            <v>0</v>
          </cell>
          <cell r="F2617">
            <v>0</v>
          </cell>
          <cell r="G2617">
            <v>0</v>
          </cell>
          <cell r="H2617">
            <v>0</v>
          </cell>
        </row>
        <row r="2618">
          <cell r="A2618" t="str">
            <v>24-38-f</v>
          </cell>
          <cell r="B2618" t="str">
            <v>Supplying and Fixing  Flanged Expansion Joints BSS 2035: 6" i/d</v>
          </cell>
          <cell r="C2618">
            <v>0</v>
          </cell>
          <cell r="D2618">
            <v>0</v>
          </cell>
          <cell r="E2618">
            <v>0</v>
          </cell>
          <cell r="F2618">
            <v>0</v>
          </cell>
          <cell r="G2618">
            <v>0</v>
          </cell>
          <cell r="H2618">
            <v>0</v>
          </cell>
        </row>
        <row r="2619">
          <cell r="A2619" t="str">
            <v>24-38-g</v>
          </cell>
          <cell r="B2619" t="str">
            <v>Supplying and Fixing  Flanged Expansion Joint BSS-2035: 4" i/d</v>
          </cell>
          <cell r="C2619">
            <v>0</v>
          </cell>
          <cell r="D2619">
            <v>0</v>
          </cell>
          <cell r="E2619">
            <v>0</v>
          </cell>
          <cell r="F2619">
            <v>0</v>
          </cell>
          <cell r="G2619">
            <v>0</v>
          </cell>
          <cell r="H2619">
            <v>0</v>
          </cell>
        </row>
        <row r="2620">
          <cell r="A2620" t="str">
            <v>24-39-a</v>
          </cell>
          <cell r="B2620" t="str">
            <v>Supplying and Fixing  MS Suspension Clamp 3/8" thickfor housing pipe : 18" i/d</v>
          </cell>
          <cell r="C2620">
            <v>0</v>
          </cell>
          <cell r="D2620">
            <v>0</v>
          </cell>
          <cell r="E2620">
            <v>0</v>
          </cell>
          <cell r="F2620">
            <v>0</v>
          </cell>
          <cell r="G2620">
            <v>0</v>
          </cell>
          <cell r="H2620">
            <v>0</v>
          </cell>
        </row>
        <row r="2621">
          <cell r="A2621" t="str">
            <v>24-39-b</v>
          </cell>
          <cell r="B2621" t="str">
            <v>Supplying and Fixing  MS Suspension Clamp 3/8" thickfor housing pipe : 16" i/d</v>
          </cell>
          <cell r="C2621">
            <v>0</v>
          </cell>
          <cell r="D2621">
            <v>0</v>
          </cell>
          <cell r="E2621">
            <v>0</v>
          </cell>
          <cell r="F2621">
            <v>0</v>
          </cell>
          <cell r="G2621">
            <v>0</v>
          </cell>
          <cell r="H2621">
            <v>0</v>
          </cell>
        </row>
        <row r="2622">
          <cell r="A2622" t="str">
            <v>24-39-c</v>
          </cell>
          <cell r="B2622" t="str">
            <v>Supplying and Fixing  MS Suspension Clamp 3/8" thickfor housing pipe : 12" i/d</v>
          </cell>
          <cell r="C2622">
            <v>0</v>
          </cell>
          <cell r="D2622">
            <v>0</v>
          </cell>
          <cell r="E2622">
            <v>0</v>
          </cell>
          <cell r="F2622">
            <v>0</v>
          </cell>
          <cell r="G2622">
            <v>0</v>
          </cell>
          <cell r="H2622">
            <v>0</v>
          </cell>
        </row>
        <row r="2623">
          <cell r="A2623" t="str">
            <v>24-39-d</v>
          </cell>
          <cell r="B2623" t="str">
            <v>Supplying and Fixing  MS Suspension Clamp 3/8" thickfor housing pipe : 10" i/d</v>
          </cell>
          <cell r="C2623">
            <v>0</v>
          </cell>
          <cell r="D2623">
            <v>0</v>
          </cell>
          <cell r="E2623">
            <v>0</v>
          </cell>
          <cell r="F2623">
            <v>0</v>
          </cell>
          <cell r="G2623">
            <v>0</v>
          </cell>
          <cell r="H2623">
            <v>0</v>
          </cell>
        </row>
        <row r="2624">
          <cell r="A2624" t="str">
            <v>24-39-e</v>
          </cell>
          <cell r="B2624" t="str">
            <v>Supplying and Fixing  MS Suspension Clamp 3/8" thickfor housing pipe : 8" i/d</v>
          </cell>
          <cell r="C2624">
            <v>0</v>
          </cell>
          <cell r="D2624">
            <v>0</v>
          </cell>
          <cell r="E2624">
            <v>0</v>
          </cell>
          <cell r="F2624">
            <v>0</v>
          </cell>
          <cell r="G2624">
            <v>0</v>
          </cell>
          <cell r="H2624">
            <v>0</v>
          </cell>
        </row>
        <row r="2625">
          <cell r="A2625" t="str">
            <v>24-39-f</v>
          </cell>
          <cell r="B2625" t="str">
            <v>Supplying and Fixing  MS Suspension Clamp 3/8" thickfor housing pipe : 6" i/d</v>
          </cell>
          <cell r="C2625">
            <v>0</v>
          </cell>
          <cell r="D2625">
            <v>0</v>
          </cell>
          <cell r="E2625">
            <v>0</v>
          </cell>
          <cell r="F2625">
            <v>0</v>
          </cell>
          <cell r="G2625">
            <v>0</v>
          </cell>
          <cell r="H2625">
            <v>0</v>
          </cell>
        </row>
        <row r="2626">
          <cell r="A2626" t="str">
            <v>24-39-g</v>
          </cell>
          <cell r="B2626" t="str">
            <v>Supplying and Fixing  MS Suspension Clamp 3/8" thickfor housing pipe : 4" i/d</v>
          </cell>
          <cell r="C2626">
            <v>0</v>
          </cell>
          <cell r="D2626">
            <v>0</v>
          </cell>
          <cell r="E2626">
            <v>0</v>
          </cell>
          <cell r="F2626">
            <v>0</v>
          </cell>
          <cell r="G2626">
            <v>0</v>
          </cell>
          <cell r="H2626">
            <v>0</v>
          </cell>
        </row>
        <row r="2627">
          <cell r="A2627" t="str">
            <v>24-40</v>
          </cell>
          <cell r="B2627" t="str">
            <v>Supplying and Fixing  PVC Water Stopper 8" wide 3/8"thick</v>
          </cell>
          <cell r="C2627">
            <v>0</v>
          </cell>
          <cell r="D2627">
            <v>0</v>
          </cell>
          <cell r="E2627">
            <v>0</v>
          </cell>
          <cell r="F2627">
            <v>0</v>
          </cell>
          <cell r="G2627">
            <v>0</v>
          </cell>
          <cell r="H2627">
            <v>0</v>
          </cell>
        </row>
        <row r="2628">
          <cell r="A2628" t="str">
            <v>24-41</v>
          </cell>
          <cell r="B2628" t="str">
            <v>Conducting Elec: Resistivity survey of the area andfurnishing its reports.</v>
          </cell>
          <cell r="C2628" t="str">
            <v>No</v>
          </cell>
          <cell r="D2628">
            <v>1550</v>
          </cell>
          <cell r="E2628">
            <v>36942.5</v>
          </cell>
          <cell r="F2628" t="str">
            <v>no</v>
          </cell>
          <cell r="G2628">
            <v>1550</v>
          </cell>
          <cell r="H2628">
            <v>36942.5</v>
          </cell>
        </row>
        <row r="2629">
          <cell r="A2629" t="str">
            <v>24-42</v>
          </cell>
          <cell r="B2629" t="str">
            <v>Logging of bore hole with electrical equipment andfurnishing reports.</v>
          </cell>
          <cell r="C2629" t="str">
            <v>Job</v>
          </cell>
          <cell r="D2629">
            <v>1860</v>
          </cell>
          <cell r="E2629">
            <v>26275</v>
          </cell>
          <cell r="F2629" t="str">
            <v>job</v>
          </cell>
          <cell r="G2629">
            <v>1860</v>
          </cell>
          <cell r="H2629">
            <v>26275</v>
          </cell>
        </row>
        <row r="2630">
          <cell r="A2630" t="str">
            <v>24-43</v>
          </cell>
          <cell r="B2630" t="str">
            <v>Providing and lowering pezu meter 1.25" GI pipe includingall accessories.</v>
          </cell>
          <cell r="C2630" t="str">
            <v>Rft</v>
          </cell>
          <cell r="D2630">
            <v>71.790000000000006</v>
          </cell>
          <cell r="E2630">
            <v>224.87</v>
          </cell>
          <cell r="F2630" t="str">
            <v>m</v>
          </cell>
          <cell r="G2630">
            <v>235.54</v>
          </cell>
          <cell r="H2630">
            <v>737.76</v>
          </cell>
        </row>
        <row r="2631">
          <cell r="A2631" t="str">
            <v>24-44</v>
          </cell>
          <cell r="B2631" t="str">
            <v>P&amp;L Reflux valves (C.I) of BSS quality/weight includingjointing material 3" i/d-6" i/d.</v>
          </cell>
          <cell r="C2631" t="str">
            <v>Rft</v>
          </cell>
          <cell r="D2631">
            <v>604.88</v>
          </cell>
          <cell r="E2631">
            <v>2082.6799999999998</v>
          </cell>
          <cell r="F2631" t="str">
            <v>m</v>
          </cell>
          <cell r="G2631">
            <v>1984.51</v>
          </cell>
          <cell r="H2631">
            <v>6832.95</v>
          </cell>
        </row>
        <row r="2632">
          <cell r="A2632" t="str">
            <v>24-45-a</v>
          </cell>
          <cell r="B2632" t="str">
            <v>Laying cut, joint, test &amp; disinfect of 8"i/d of GI pipe lineincluding cost of welding, excavation and fillingcompaction etc complete.</v>
          </cell>
          <cell r="C2632" t="str">
            <v>No</v>
          </cell>
          <cell r="D2632">
            <v>235.48</v>
          </cell>
          <cell r="E2632">
            <v>1291.45</v>
          </cell>
          <cell r="F2632" t="str">
            <v>joint</v>
          </cell>
          <cell r="G2632">
            <v>235.48</v>
          </cell>
          <cell r="H2632">
            <v>1291.45</v>
          </cell>
        </row>
        <row r="2633">
          <cell r="A2633" t="str">
            <v>24-45-b</v>
          </cell>
          <cell r="B2633" t="str">
            <v>Laying cut, joint, test &amp; disinfect of 6"i/d of GI pipe lineincluding cost of welding, excavation and fillingcompaction etc complete.</v>
          </cell>
          <cell r="C2633" t="str">
            <v>joint</v>
          </cell>
          <cell r="D2633">
            <v>235.48</v>
          </cell>
          <cell r="E2633">
            <v>1365.88</v>
          </cell>
          <cell r="F2633" t="str">
            <v>joint</v>
          </cell>
          <cell r="G2633">
            <v>235.48</v>
          </cell>
          <cell r="H2633">
            <v>1365.88</v>
          </cell>
        </row>
        <row r="2634">
          <cell r="A2634" t="str">
            <v>24-45-c</v>
          </cell>
          <cell r="B2634" t="str">
            <v>Laying cut, joint, test &amp; disinfect of 4"i/d of GI pipe lineincluding cost of welding, excavation and fillingcompaction etc complete.</v>
          </cell>
          <cell r="C2634" t="str">
            <v>joint</v>
          </cell>
          <cell r="D2634">
            <v>235.48</v>
          </cell>
          <cell r="E2634">
            <v>822.97</v>
          </cell>
          <cell r="F2634" t="str">
            <v>joint</v>
          </cell>
          <cell r="G2634">
            <v>235.48</v>
          </cell>
          <cell r="H2634">
            <v>822.97</v>
          </cell>
        </row>
        <row r="2635">
          <cell r="A2635" t="str">
            <v>24-45-d</v>
          </cell>
          <cell r="B2635" t="str">
            <v>Laying cut, joint, test &amp; disinfect of 3"i/d of GI pipe lineincluding cost of welding, excavation and fillingcompaction etc complete.</v>
          </cell>
          <cell r="C2635" t="str">
            <v>Joint</v>
          </cell>
          <cell r="D2635">
            <v>235.48</v>
          </cell>
          <cell r="E2635">
            <v>650.96</v>
          </cell>
          <cell r="F2635" t="str">
            <v>joint</v>
          </cell>
          <cell r="G2635">
            <v>235.48</v>
          </cell>
          <cell r="H2635">
            <v>650.96</v>
          </cell>
        </row>
        <row r="2636">
          <cell r="A2636" t="str">
            <v>24-46</v>
          </cell>
          <cell r="B2636" t="str">
            <v>Testing of soil for bearing capacity &amp; chemical contentsupto any depth.</v>
          </cell>
          <cell r="C2636" t="str">
            <v>Rft</v>
          </cell>
          <cell r="D2636">
            <v>756.1</v>
          </cell>
          <cell r="E2636">
            <v>5969.51</v>
          </cell>
          <cell r="F2636" t="str">
            <v>m</v>
          </cell>
          <cell r="G2636">
            <v>2480.64</v>
          </cell>
          <cell r="H2636">
            <v>19585.009999999998</v>
          </cell>
        </row>
        <row r="2637">
          <cell r="A2637" t="str">
            <v>24-47</v>
          </cell>
          <cell r="B2637" t="str">
            <v>Supply and Fixing Affridev type hand pump upto 170 Feet</v>
          </cell>
          <cell r="C2637" t="str">
            <v>Each</v>
          </cell>
          <cell r="D2637">
            <v>744</v>
          </cell>
          <cell r="E2637">
            <v>18989</v>
          </cell>
          <cell r="F2637" t="str">
            <v>Each</v>
          </cell>
          <cell r="G2637">
            <v>744</v>
          </cell>
          <cell r="H2637">
            <v>18989</v>
          </cell>
        </row>
        <row r="2638">
          <cell r="A2638" t="str">
            <v>24-48-a</v>
          </cell>
          <cell r="B2638" t="str">
            <v>Supply and Fixing Voltage Regulator 20 KVA</v>
          </cell>
          <cell r="C2638" t="str">
            <v>Each</v>
          </cell>
          <cell r="D2638">
            <v>1116</v>
          </cell>
          <cell r="E2638">
            <v>45045</v>
          </cell>
          <cell r="F2638" t="str">
            <v>Each</v>
          </cell>
          <cell r="G2638">
            <v>1116</v>
          </cell>
          <cell r="H2638">
            <v>45045</v>
          </cell>
        </row>
        <row r="2639">
          <cell r="A2639" t="str">
            <v>24-48-b</v>
          </cell>
          <cell r="B2639" t="str">
            <v>Supply and Fixing Voltage Regulator 25 KVA</v>
          </cell>
          <cell r="C2639" t="str">
            <v>Each</v>
          </cell>
          <cell r="D2639">
            <v>1116</v>
          </cell>
          <cell r="E2639">
            <v>47485</v>
          </cell>
          <cell r="F2639" t="str">
            <v>Each</v>
          </cell>
          <cell r="G2639">
            <v>1116</v>
          </cell>
          <cell r="H2639">
            <v>47485</v>
          </cell>
        </row>
        <row r="2640">
          <cell r="A2640" t="str">
            <v>24-48-c</v>
          </cell>
          <cell r="B2640" t="str">
            <v>Supply and Fixing Voltage Regulator 30 KV</v>
          </cell>
          <cell r="C2640" t="str">
            <v>Each</v>
          </cell>
          <cell r="D2640">
            <v>1116</v>
          </cell>
          <cell r="E2640">
            <v>51145</v>
          </cell>
          <cell r="F2640" t="str">
            <v>Each</v>
          </cell>
          <cell r="G2640">
            <v>1116</v>
          </cell>
          <cell r="H2640">
            <v>51145</v>
          </cell>
        </row>
        <row r="2641">
          <cell r="A2641" t="str">
            <v>24-48-d</v>
          </cell>
          <cell r="B2641" t="str">
            <v>Supply and Fixing Voltage Regulator 50 KVA</v>
          </cell>
          <cell r="C2641" t="str">
            <v>Each</v>
          </cell>
          <cell r="D2641">
            <v>1116</v>
          </cell>
          <cell r="E2641">
            <v>62125</v>
          </cell>
          <cell r="F2641" t="str">
            <v>Each</v>
          </cell>
          <cell r="G2641">
            <v>1116</v>
          </cell>
          <cell r="H2641">
            <v>62125</v>
          </cell>
        </row>
        <row r="2642">
          <cell r="A2642" t="str">
            <v>24-48-e</v>
          </cell>
          <cell r="B2642" t="str">
            <v>Supply and Fixing Voltage Regulator 75 KVA</v>
          </cell>
          <cell r="C2642" t="str">
            <v>Each</v>
          </cell>
          <cell r="D2642">
            <v>1116</v>
          </cell>
          <cell r="E2642">
            <v>92625</v>
          </cell>
          <cell r="F2642" t="str">
            <v>Each</v>
          </cell>
          <cell r="G2642">
            <v>1116</v>
          </cell>
          <cell r="H2642">
            <v>92625</v>
          </cell>
        </row>
        <row r="2643">
          <cell r="A2643" t="str">
            <v>24-48-f</v>
          </cell>
          <cell r="B2643" t="str">
            <v>Supply and Fixing Voltage Regulator 100 KVA</v>
          </cell>
          <cell r="C2643" t="str">
            <v>Each</v>
          </cell>
          <cell r="D2643">
            <v>1116</v>
          </cell>
          <cell r="E2643">
            <v>135325</v>
          </cell>
          <cell r="F2643" t="str">
            <v>Each</v>
          </cell>
          <cell r="G2643">
            <v>1116</v>
          </cell>
          <cell r="H2643">
            <v>135325</v>
          </cell>
        </row>
        <row r="2644">
          <cell r="A2644" t="str">
            <v>24-49-a</v>
          </cell>
          <cell r="B2644" t="str">
            <v>Providing and Fixing Brass peet / gate valve 1" dia</v>
          </cell>
          <cell r="C2644" t="str">
            <v>Each</v>
          </cell>
          <cell r="D2644">
            <v>69.44</v>
          </cell>
          <cell r="E2644">
            <v>1412</v>
          </cell>
          <cell r="F2644" t="str">
            <v>Each</v>
          </cell>
          <cell r="G2644">
            <v>69.44</v>
          </cell>
          <cell r="H2644">
            <v>1412</v>
          </cell>
        </row>
        <row r="2645">
          <cell r="A2645" t="str">
            <v>24-49-b</v>
          </cell>
          <cell r="B2645" t="str">
            <v>Providing and Fixing Brass peet / gate valve 1.25" dia</v>
          </cell>
          <cell r="C2645" t="str">
            <v>Each</v>
          </cell>
          <cell r="D2645">
            <v>69.44</v>
          </cell>
          <cell r="E2645">
            <v>2205</v>
          </cell>
          <cell r="F2645" t="str">
            <v>Each</v>
          </cell>
          <cell r="G2645">
            <v>69.44</v>
          </cell>
          <cell r="H2645">
            <v>2205</v>
          </cell>
        </row>
        <row r="2646">
          <cell r="A2646" t="str">
            <v>24-49-c</v>
          </cell>
          <cell r="B2646" t="str">
            <v>Providing and Fixing Brass peet / gate valve 1.5" dia</v>
          </cell>
          <cell r="C2646" t="str">
            <v>Each</v>
          </cell>
          <cell r="D2646">
            <v>69.44</v>
          </cell>
          <cell r="E2646">
            <v>2632</v>
          </cell>
          <cell r="F2646" t="str">
            <v>Each</v>
          </cell>
          <cell r="G2646">
            <v>69.44</v>
          </cell>
          <cell r="H2646">
            <v>2632</v>
          </cell>
        </row>
        <row r="2647">
          <cell r="A2647" t="str">
            <v>24-49-d</v>
          </cell>
          <cell r="B2647" t="str">
            <v>Providing and Fixing Brass peet / gate valve 2" dia</v>
          </cell>
          <cell r="C2647" t="str">
            <v>Each</v>
          </cell>
          <cell r="D2647">
            <v>69.44</v>
          </cell>
          <cell r="E2647">
            <v>3974</v>
          </cell>
          <cell r="F2647" t="str">
            <v>Each</v>
          </cell>
          <cell r="G2647">
            <v>69.44</v>
          </cell>
          <cell r="H2647">
            <v>3974</v>
          </cell>
        </row>
        <row r="2648">
          <cell r="A2648" t="str">
            <v>24-49-e</v>
          </cell>
          <cell r="B2648" t="str">
            <v>Providing and Fixing Brass peet / gate valve 2.5" dia</v>
          </cell>
          <cell r="C2648" t="str">
            <v>Each</v>
          </cell>
          <cell r="D2648">
            <v>69.44</v>
          </cell>
          <cell r="E2648">
            <v>5316</v>
          </cell>
          <cell r="F2648" t="str">
            <v>Each</v>
          </cell>
          <cell r="G2648">
            <v>69.44</v>
          </cell>
          <cell r="H2648">
            <v>5316</v>
          </cell>
        </row>
        <row r="2649">
          <cell r="A2649" t="str">
            <v>24-49-f</v>
          </cell>
          <cell r="B2649" t="str">
            <v>Providing and Fixing Brass peet / gate valve 3" dia</v>
          </cell>
          <cell r="C2649" t="str">
            <v>Each</v>
          </cell>
          <cell r="D2649">
            <v>69.44</v>
          </cell>
          <cell r="E2649">
            <v>9220</v>
          </cell>
          <cell r="F2649" t="str">
            <v>Each</v>
          </cell>
          <cell r="G2649">
            <v>69.44</v>
          </cell>
          <cell r="H2649">
            <v>9220</v>
          </cell>
        </row>
        <row r="2650">
          <cell r="A2650" t="str">
            <v>24-49-g</v>
          </cell>
          <cell r="B2650" t="str">
            <v>Providing and Fixing Brass peet / gate valve 4" dia</v>
          </cell>
          <cell r="C2650" t="str">
            <v>Each</v>
          </cell>
          <cell r="D2650">
            <v>69.44</v>
          </cell>
          <cell r="E2650">
            <v>13490</v>
          </cell>
          <cell r="F2650" t="str">
            <v>Each</v>
          </cell>
          <cell r="G2650">
            <v>69.44</v>
          </cell>
          <cell r="H2650">
            <v>13490</v>
          </cell>
        </row>
        <row r="2651">
          <cell r="A2651" t="str">
            <v>25-01</v>
          </cell>
          <cell r="B2651" t="str">
            <v>Laying, linking and packing tramway line</v>
          </cell>
          <cell r="C2651" t="str">
            <v>Rft</v>
          </cell>
          <cell r="D2651">
            <v>19.850000000000001</v>
          </cell>
          <cell r="E2651">
            <v>20.010000000000002</v>
          </cell>
          <cell r="F2651" t="str">
            <v>m</v>
          </cell>
          <cell r="G2651">
            <v>65.12</v>
          </cell>
          <cell r="H2651">
            <v>65.64</v>
          </cell>
        </row>
        <row r="2652">
          <cell r="A2652" t="str">
            <v>25-02</v>
          </cell>
          <cell r="B2652" t="str">
            <v>Dismantling tramway track</v>
          </cell>
          <cell r="C2652" t="str">
            <v>Rft</v>
          </cell>
          <cell r="D2652">
            <v>6.51</v>
          </cell>
          <cell r="E2652">
            <v>6.56</v>
          </cell>
          <cell r="F2652" t="str">
            <v>m</v>
          </cell>
          <cell r="G2652">
            <v>21.36</v>
          </cell>
          <cell r="H2652">
            <v>21.53</v>
          </cell>
        </row>
        <row r="2653">
          <cell r="A2653" t="str">
            <v>25-03</v>
          </cell>
          <cell r="B2653" t="str">
            <v>Laying, linking of  BG track, including packing,straightening and levelling</v>
          </cell>
          <cell r="C2653" t="str">
            <v>Rft</v>
          </cell>
          <cell r="D2653">
            <v>53.34</v>
          </cell>
          <cell r="E2653">
            <v>53.77</v>
          </cell>
          <cell r="F2653" t="str">
            <v>m</v>
          </cell>
          <cell r="G2653">
            <v>174.99</v>
          </cell>
          <cell r="H2653">
            <v>176.4</v>
          </cell>
        </row>
        <row r="2654">
          <cell r="A2654" t="str">
            <v>25-04</v>
          </cell>
          <cell r="B2654" t="str">
            <v>Linking points and crossings, complete with fastenings</v>
          </cell>
          <cell r="C2654" t="str">
            <v>Each</v>
          </cell>
          <cell r="D2654">
            <v>5208</v>
          </cell>
          <cell r="E2654">
            <v>5250</v>
          </cell>
          <cell r="F2654" t="str">
            <v>Each</v>
          </cell>
          <cell r="G2654">
            <v>5208</v>
          </cell>
          <cell r="H2654">
            <v>5250</v>
          </cell>
        </row>
        <row r="2655">
          <cell r="A2655" t="str">
            <v>25-05</v>
          </cell>
          <cell r="B2655" t="str">
            <v>Bending or straightening BG rail with jim crow</v>
          </cell>
          <cell r="C2655" t="str">
            <v>Each</v>
          </cell>
          <cell r="D2655">
            <v>589</v>
          </cell>
          <cell r="E2655">
            <v>593.75</v>
          </cell>
          <cell r="F2655" t="str">
            <v>Each</v>
          </cell>
          <cell r="G2655">
            <v>589</v>
          </cell>
          <cell r="H2655">
            <v>593.75</v>
          </cell>
        </row>
        <row r="2656">
          <cell r="A2656" t="str">
            <v>25-06</v>
          </cell>
          <cell r="B2656" t="str">
            <v>Fixing street lamp posts</v>
          </cell>
          <cell r="C2656" t="str">
            <v>Each</v>
          </cell>
          <cell r="D2656">
            <v>1860</v>
          </cell>
          <cell r="E2656">
            <v>1875</v>
          </cell>
          <cell r="F2656" t="str">
            <v>Each</v>
          </cell>
          <cell r="G2656">
            <v>1860</v>
          </cell>
          <cell r="H2656">
            <v>1875</v>
          </cell>
        </row>
        <row r="2657">
          <cell r="A2657" t="str">
            <v>25-07</v>
          </cell>
          <cell r="B2657" t="str">
            <v>Binding ends of sleepers and timbers of all sizes &amp; kinds,including spreading &amp; restacking</v>
          </cell>
          <cell r="C2657" t="str">
            <v>Each</v>
          </cell>
          <cell r="D2657">
            <v>65.72</v>
          </cell>
          <cell r="E2657">
            <v>66.25</v>
          </cell>
          <cell r="F2657" t="str">
            <v>Each</v>
          </cell>
          <cell r="G2657">
            <v>65.72</v>
          </cell>
          <cell r="H2657">
            <v>66.25</v>
          </cell>
        </row>
        <row r="2658">
          <cell r="A2658" t="str">
            <v>25-08</v>
          </cell>
          <cell r="B2658" t="str">
            <v>Opening stacks of sleepers &amp; timber of all kinds and sizes,including spreading for inspection</v>
          </cell>
          <cell r="C2658" t="str">
            <v>Each</v>
          </cell>
          <cell r="D2658">
            <v>7.82</v>
          </cell>
          <cell r="E2658">
            <v>7.89</v>
          </cell>
          <cell r="F2658" t="str">
            <v>Each</v>
          </cell>
          <cell r="G2658">
            <v>7.82</v>
          </cell>
          <cell r="H2658">
            <v>7.89</v>
          </cell>
        </row>
        <row r="2659">
          <cell r="A2659" t="str">
            <v>25-09</v>
          </cell>
          <cell r="B2659" t="str">
            <v>Small iron work, such as gusset plates, knees, bends,stirrups, straps, rings etc excluding erection</v>
          </cell>
          <cell r="C2659" t="str">
            <v>tonne</v>
          </cell>
          <cell r="D2659">
            <v>58528</v>
          </cell>
          <cell r="E2659">
            <v>177340</v>
          </cell>
          <cell r="F2659" t="str">
            <v>tonne</v>
          </cell>
          <cell r="G2659">
            <v>58528</v>
          </cell>
          <cell r="H2659">
            <v>177340</v>
          </cell>
        </row>
        <row r="2660">
          <cell r="A2660" t="str">
            <v>25-10</v>
          </cell>
          <cell r="B2660" t="str">
            <v>Fabrication of heavy steel work with angle, tees, sheet ironetc for making trusses, girders etc</v>
          </cell>
          <cell r="C2660" t="str">
            <v>tonne</v>
          </cell>
          <cell r="D2660">
            <v>39680</v>
          </cell>
          <cell r="E2660">
            <v>158340</v>
          </cell>
          <cell r="F2660" t="str">
            <v>tonne</v>
          </cell>
          <cell r="G2660">
            <v>39680</v>
          </cell>
          <cell r="H2660">
            <v>158340</v>
          </cell>
        </row>
        <row r="2661">
          <cell r="A2661" t="str">
            <v>25-11</v>
          </cell>
          <cell r="B2661" t="str">
            <v>Erection and fitting in position iron trusses, staging ofwater tanks, etc</v>
          </cell>
          <cell r="C2661" t="str">
            <v>tonne</v>
          </cell>
          <cell r="D2661">
            <v>8660.0400000000009</v>
          </cell>
          <cell r="E2661">
            <v>8729.8799999999992</v>
          </cell>
          <cell r="F2661" t="str">
            <v>tonne</v>
          </cell>
          <cell r="G2661">
            <v>8660.0400000000009</v>
          </cell>
          <cell r="H2661">
            <v>8729.8799999999992</v>
          </cell>
        </row>
        <row r="2662">
          <cell r="A2662" t="str">
            <v>25-12</v>
          </cell>
          <cell r="B2662" t="str">
            <v>Fixing corrugated iron sheet including rivetting, etc</v>
          </cell>
          <cell r="C2662" t="str">
            <v>Sft</v>
          </cell>
          <cell r="D2662">
            <v>13.83</v>
          </cell>
          <cell r="E2662">
            <v>13.94</v>
          </cell>
          <cell r="F2662" t="str">
            <v>m2</v>
          </cell>
          <cell r="G2662">
            <v>148.83000000000001</v>
          </cell>
          <cell r="H2662">
            <v>150.03</v>
          </cell>
        </row>
        <row r="2663">
          <cell r="A2663" t="str">
            <v>25-13</v>
          </cell>
          <cell r="B2663" t="str">
            <v>Erecting corrugated iron sheet tanks, upto 20' height</v>
          </cell>
          <cell r="C2663" t="str">
            <v>tonne</v>
          </cell>
          <cell r="D2663">
            <v>12995.2</v>
          </cell>
          <cell r="E2663">
            <v>13100</v>
          </cell>
          <cell r="F2663" t="str">
            <v>tonne</v>
          </cell>
          <cell r="G2663">
            <v>12995.2</v>
          </cell>
          <cell r="H2663">
            <v>13100</v>
          </cell>
        </row>
        <row r="2664">
          <cell r="A2664" t="str">
            <v>25-14</v>
          </cell>
          <cell r="B2664" t="str">
            <v>Erecting rolled steel beams or old rails, in roof etc, erection&amp; fixing in position</v>
          </cell>
          <cell r="C2664" t="str">
            <v>tonne</v>
          </cell>
          <cell r="D2664">
            <v>763.84</v>
          </cell>
          <cell r="E2664">
            <v>770</v>
          </cell>
          <cell r="F2664" t="str">
            <v>tonne</v>
          </cell>
          <cell r="G2664">
            <v>763.84</v>
          </cell>
          <cell r="H2664">
            <v>770</v>
          </cell>
        </row>
        <row r="2665">
          <cell r="A2665" t="str">
            <v>25-15</v>
          </cell>
          <cell r="B2665" t="str">
            <v>Erecting rolled steel beams or rails, erection for posts etc(other than in roofs)</v>
          </cell>
          <cell r="C2665" t="str">
            <v>tonne</v>
          </cell>
          <cell r="D2665">
            <v>379.44</v>
          </cell>
          <cell r="E2665">
            <v>382.5</v>
          </cell>
          <cell r="F2665" t="str">
            <v>tonne</v>
          </cell>
          <cell r="G2665">
            <v>379.44</v>
          </cell>
          <cell r="H2665">
            <v>382.5</v>
          </cell>
        </row>
        <row r="2666">
          <cell r="A2666" t="str">
            <v>25-16</v>
          </cell>
          <cell r="B2666" t="str">
            <v>Making bolts &amp; nuts of iron rods</v>
          </cell>
          <cell r="C2666" t="str">
            <v>kg</v>
          </cell>
          <cell r="D2666">
            <v>130.19999999999999</v>
          </cell>
          <cell r="E2666">
            <v>218.82</v>
          </cell>
          <cell r="F2666" t="str">
            <v>kg</v>
          </cell>
          <cell r="G2666">
            <v>130.19999999999999</v>
          </cell>
          <cell r="H2666">
            <v>218.82</v>
          </cell>
        </row>
        <row r="2667">
          <cell r="A2667" t="str">
            <v>25-17-a</v>
          </cell>
          <cell r="B2667" t="str">
            <v>Cutting rails,rolled steel joist &amp; beams, with hacksaw :Upto 6" size</v>
          </cell>
          <cell r="C2667" t="str">
            <v>Each cut</v>
          </cell>
          <cell r="D2667">
            <v>227.32</v>
          </cell>
          <cell r="E2667">
            <v>229.16</v>
          </cell>
          <cell r="F2667" t="str">
            <v>Each cut</v>
          </cell>
          <cell r="G2667">
            <v>227.32</v>
          </cell>
          <cell r="H2667">
            <v>229.16</v>
          </cell>
        </row>
        <row r="2668">
          <cell r="A2668" t="str">
            <v>25-17-b</v>
          </cell>
          <cell r="B2668" t="str">
            <v>Cutting rails,rolled steel joist &amp; beams, with hacksaw :Above 6" size</v>
          </cell>
          <cell r="C2668" t="str">
            <v>Each cut</v>
          </cell>
          <cell r="D2668">
            <v>341</v>
          </cell>
          <cell r="E2668">
            <v>343.75</v>
          </cell>
          <cell r="F2668" t="str">
            <v>Each cut</v>
          </cell>
          <cell r="G2668">
            <v>341</v>
          </cell>
          <cell r="H2668">
            <v>343.75</v>
          </cell>
        </row>
        <row r="2669">
          <cell r="A2669" t="str">
            <v>25-18</v>
          </cell>
          <cell r="B2669" t="str">
            <v>Cutting rails or rolled steel beams of size below 6" with jim</v>
          </cell>
          <cell r="C2669" t="str">
            <v>Each cut</v>
          </cell>
          <cell r="D2669">
            <v>113.66</v>
          </cell>
          <cell r="E2669">
            <v>114.58</v>
          </cell>
          <cell r="F2669" t="str">
            <v>Each cut</v>
          </cell>
          <cell r="G2669">
            <v>113.66</v>
          </cell>
          <cell r="H2669">
            <v>114.58</v>
          </cell>
        </row>
        <row r="2670">
          <cell r="A2670" t="str">
            <v>25-19</v>
          </cell>
          <cell r="B2670" t="str">
            <v>Bending rolled steel beams or rails</v>
          </cell>
          <cell r="C2670" t="str">
            <v>Per Bend</v>
          </cell>
          <cell r="D2670">
            <v>194.86</v>
          </cell>
          <cell r="E2670">
            <v>1242.1500000000001</v>
          </cell>
          <cell r="F2670" t="str">
            <v>Per Bend</v>
          </cell>
          <cell r="G2670">
            <v>194.86</v>
          </cell>
          <cell r="H2670">
            <v>1242.1500000000001</v>
          </cell>
        </row>
        <row r="2671">
          <cell r="A2671" t="str">
            <v>25-20</v>
          </cell>
          <cell r="B2671" t="str">
            <v>Drilling holes,in plates upto 1/2" thick per inch dia. or partthereof</v>
          </cell>
          <cell r="C2671" t="str">
            <v>Each hole</v>
          </cell>
          <cell r="D2671">
            <v>53.72</v>
          </cell>
          <cell r="E2671">
            <v>54.16</v>
          </cell>
          <cell r="F2671" t="str">
            <v>Each hole</v>
          </cell>
          <cell r="G2671">
            <v>53.72</v>
          </cell>
          <cell r="H2671">
            <v>54.16</v>
          </cell>
        </row>
        <row r="2672">
          <cell r="A2672" t="str">
            <v>25-21</v>
          </cell>
          <cell r="B2672" t="str">
            <v>Extra for drilling holes in plates over 1/2" thick per inchdia, or part thereof</v>
          </cell>
          <cell r="C2672" t="str">
            <v>Each hole</v>
          </cell>
          <cell r="D2672">
            <v>26.66</v>
          </cell>
          <cell r="E2672">
            <v>26.88</v>
          </cell>
          <cell r="F2672" t="str">
            <v>Each hole</v>
          </cell>
          <cell r="G2672">
            <v>26.66</v>
          </cell>
          <cell r="H2672">
            <v>26.88</v>
          </cell>
        </row>
        <row r="2673">
          <cell r="A2673" t="str">
            <v>25-22</v>
          </cell>
          <cell r="B2673" t="str">
            <v>Rivetting 1/8" dia</v>
          </cell>
          <cell r="C2673" t="str">
            <v>Each</v>
          </cell>
          <cell r="D2673">
            <v>6.82</v>
          </cell>
          <cell r="E2673">
            <v>6.88</v>
          </cell>
          <cell r="F2673" t="str">
            <v>Each</v>
          </cell>
          <cell r="G2673">
            <v>6.82</v>
          </cell>
          <cell r="H2673">
            <v>6.88</v>
          </cell>
        </row>
        <row r="2674">
          <cell r="A2674" t="str">
            <v>25-23</v>
          </cell>
          <cell r="B2674" t="str">
            <v>Cutting out Rivets, all sizes.</v>
          </cell>
          <cell r="C2674" t="str">
            <v>Each</v>
          </cell>
          <cell r="D2674">
            <v>22.37</v>
          </cell>
          <cell r="E2674">
            <v>22.56</v>
          </cell>
          <cell r="F2674" t="str">
            <v>Each</v>
          </cell>
          <cell r="G2674">
            <v>22.37</v>
          </cell>
          <cell r="H2674">
            <v>22.56</v>
          </cell>
        </row>
        <row r="2675">
          <cell r="A2675" t="str">
            <v>25-24</v>
          </cell>
          <cell r="B2675" t="str">
            <v>Fitting and erection of gutters of sheet iron</v>
          </cell>
          <cell r="C2675" t="str">
            <v>Rft</v>
          </cell>
          <cell r="D2675">
            <v>40.32</v>
          </cell>
          <cell r="E2675">
            <v>40.64</v>
          </cell>
          <cell r="F2675" t="str">
            <v>m</v>
          </cell>
          <cell r="G2675">
            <v>132.27000000000001</v>
          </cell>
          <cell r="H2675">
            <v>133.33000000000001</v>
          </cell>
        </row>
        <row r="2676">
          <cell r="A2676" t="str">
            <v>25-25</v>
          </cell>
          <cell r="B2676" t="str">
            <v>Cutting and fixing iron bars, for barred windows</v>
          </cell>
          <cell r="C2676" t="str">
            <v>Each</v>
          </cell>
          <cell r="D2676">
            <v>49.59</v>
          </cell>
          <cell r="E2676">
            <v>49.99</v>
          </cell>
          <cell r="F2676" t="str">
            <v>Each</v>
          </cell>
          <cell r="G2676">
            <v>49.59</v>
          </cell>
          <cell r="H2676">
            <v>49.99</v>
          </cell>
        </row>
        <row r="2677">
          <cell r="A2677" t="str">
            <v>25-26</v>
          </cell>
          <cell r="B2677" t="str">
            <v>Cutting GI sheets of 2'-8" wide.</v>
          </cell>
          <cell r="C2677" t="str">
            <v>Each</v>
          </cell>
          <cell r="D2677">
            <v>26.86</v>
          </cell>
          <cell r="E2677">
            <v>27.07</v>
          </cell>
          <cell r="F2677" t="str">
            <v>Each</v>
          </cell>
          <cell r="G2677">
            <v>26.86</v>
          </cell>
          <cell r="H2677">
            <v>27.07</v>
          </cell>
        </row>
        <row r="2678">
          <cell r="A2678" t="str">
            <v>25-27</v>
          </cell>
          <cell r="B2678" t="str">
            <v>Notching web or foot of rail posts for housing rail beams</v>
          </cell>
          <cell r="C2678" t="str">
            <v>Each cut</v>
          </cell>
          <cell r="D2678">
            <v>661.33</v>
          </cell>
          <cell r="E2678">
            <v>707.33</v>
          </cell>
          <cell r="F2678" t="str">
            <v>Each cut</v>
          </cell>
          <cell r="G2678">
            <v>661.33</v>
          </cell>
          <cell r="H2678">
            <v>707.33</v>
          </cell>
        </row>
        <row r="2679">
          <cell r="A2679" t="str">
            <v>25-28</v>
          </cell>
          <cell r="B2679" t="str">
            <v>Hoop iron netted trellis work fixed with nails</v>
          </cell>
          <cell r="C2679" t="str">
            <v>Sft</v>
          </cell>
          <cell r="D2679">
            <v>55.13</v>
          </cell>
          <cell r="E2679">
            <v>57.67</v>
          </cell>
          <cell r="F2679" t="str">
            <v>m2</v>
          </cell>
          <cell r="G2679">
            <v>593.22</v>
          </cell>
          <cell r="H2679">
            <v>620.51</v>
          </cell>
        </row>
        <row r="2680">
          <cell r="A2680" t="str">
            <v>25-29</v>
          </cell>
          <cell r="B2680" t="str">
            <v>Fixing zinc, iron or  GI sheet on table tops</v>
          </cell>
          <cell r="C2680" t="str">
            <v>Sft</v>
          </cell>
          <cell r="D2680">
            <v>21.5</v>
          </cell>
          <cell r="E2680">
            <v>22.46</v>
          </cell>
          <cell r="F2680" t="str">
            <v>m2</v>
          </cell>
          <cell r="G2680">
            <v>231.35</v>
          </cell>
          <cell r="H2680">
            <v>241.62</v>
          </cell>
        </row>
        <row r="2681">
          <cell r="A2681" t="str">
            <v>25-30</v>
          </cell>
          <cell r="B2681" t="str">
            <v>Making and fixing steel grated doors, complete withlocking arrangements &amp; angle iron frame</v>
          </cell>
          <cell r="C2681" t="str">
            <v>Sft</v>
          </cell>
          <cell r="D2681">
            <v>507.06</v>
          </cell>
          <cell r="E2681">
            <v>824.75</v>
          </cell>
          <cell r="F2681" t="str">
            <v>m2</v>
          </cell>
          <cell r="G2681">
            <v>5456</v>
          </cell>
          <cell r="H2681">
            <v>8874.27</v>
          </cell>
        </row>
        <row r="2682">
          <cell r="A2682" t="str">
            <v>25-31</v>
          </cell>
          <cell r="B2682" t="str">
            <v>Making and fixing steel grated door, with 1/16" thicksheeting, including angle iron frame &amp; lock</v>
          </cell>
          <cell r="C2682" t="str">
            <v>Sft</v>
          </cell>
          <cell r="D2682">
            <v>496.69</v>
          </cell>
          <cell r="E2682">
            <v>990.68</v>
          </cell>
          <cell r="F2682" t="str">
            <v>m2</v>
          </cell>
          <cell r="G2682">
            <v>5344.4</v>
          </cell>
          <cell r="H2682">
            <v>10659.74</v>
          </cell>
        </row>
        <row r="2683">
          <cell r="A2683" t="str">
            <v>25-32</v>
          </cell>
          <cell r="B2683" t="str">
            <v>Making and fixing grating in opening, including fixing atsite with flat iron 2"x3/8" and 3/4" sq. bars</v>
          </cell>
          <cell r="C2683" t="str">
            <v>Sft</v>
          </cell>
          <cell r="D2683">
            <v>136.41</v>
          </cell>
          <cell r="E2683">
            <v>241.38</v>
          </cell>
          <cell r="F2683" t="str">
            <v>m2</v>
          </cell>
          <cell r="G2683">
            <v>1467.8</v>
          </cell>
          <cell r="H2683">
            <v>2597.21</v>
          </cell>
        </row>
        <row r="2684">
          <cell r="A2684" t="str">
            <v>25-33</v>
          </cell>
          <cell r="B2684" t="str">
            <v>Providing and Fixing terrace railing of 2" i/d conduit pipe16 SWG welded with 5/8"x5/8" sq bar 2.75' high complete</v>
          </cell>
          <cell r="C2684" t="str">
            <v>Sft</v>
          </cell>
          <cell r="D2684">
            <v>84.89</v>
          </cell>
          <cell r="E2684">
            <v>341.34</v>
          </cell>
          <cell r="F2684" t="str">
            <v>m2</v>
          </cell>
          <cell r="G2684">
            <v>913.37</v>
          </cell>
          <cell r="H2684">
            <v>3672.78</v>
          </cell>
        </row>
        <row r="2685">
          <cell r="A2685" t="str">
            <v>25-34</v>
          </cell>
          <cell r="B2685" t="str">
            <v>Providing and Fixing collapsible gate made of 2"x2"x1/4"tee iron at top &amp; bottom, lock etc complete</v>
          </cell>
          <cell r="C2685" t="str">
            <v>Sft</v>
          </cell>
          <cell r="D2685">
            <v>257.8</v>
          </cell>
          <cell r="E2685">
            <v>839.08</v>
          </cell>
          <cell r="F2685" t="str">
            <v>m2</v>
          </cell>
          <cell r="G2685">
            <v>2773.88</v>
          </cell>
          <cell r="H2685">
            <v>9028.51</v>
          </cell>
        </row>
        <row r="2686">
          <cell r="A2686" t="str">
            <v>25-35</v>
          </cell>
          <cell r="B2686" t="str">
            <v>Providing and Fixing 24 SWG GI sheet rolling shutter ofsteel frame of MS channel 2"x1.25"x1/8"  complete</v>
          </cell>
          <cell r="C2686" t="str">
            <v>Sft</v>
          </cell>
          <cell r="D2686">
            <v>32.25</v>
          </cell>
          <cell r="E2686">
            <v>256.7</v>
          </cell>
          <cell r="F2686" t="str">
            <v>m2</v>
          </cell>
          <cell r="G2686">
            <v>347.03</v>
          </cell>
          <cell r="H2686">
            <v>2762.12</v>
          </cell>
        </row>
        <row r="2687">
          <cell r="A2687" t="str">
            <v>25-36</v>
          </cell>
          <cell r="B2687" t="str">
            <v>Providing and Fixing MS angle iron 1«"x1«"x1/4" edgeprotector nozing of steps of stairs, complete</v>
          </cell>
          <cell r="C2687" t="str">
            <v>Rft</v>
          </cell>
          <cell r="D2687">
            <v>37.520000000000003</v>
          </cell>
          <cell r="E2687">
            <v>202.94</v>
          </cell>
          <cell r="F2687" t="str">
            <v>m</v>
          </cell>
          <cell r="G2687">
            <v>123.1</v>
          </cell>
          <cell r="H2687">
            <v>665.81</v>
          </cell>
        </row>
        <row r="2688">
          <cell r="A2688" t="str">
            <v>25-37</v>
          </cell>
          <cell r="B2688" t="str">
            <v>Providing and Fixing stair railing of 2.5" i/d GI pipe,welded with 5/8"x5/8" MS bars 2'-9" high, fixed in eachstep</v>
          </cell>
          <cell r="C2688" t="str">
            <v>Rft</v>
          </cell>
          <cell r="D2688">
            <v>151.33000000000001</v>
          </cell>
          <cell r="E2688">
            <v>543.58000000000004</v>
          </cell>
          <cell r="F2688" t="str">
            <v>m</v>
          </cell>
          <cell r="G2688">
            <v>496.48</v>
          </cell>
          <cell r="H2688">
            <v>1783.39</v>
          </cell>
        </row>
        <row r="2689">
          <cell r="A2689" t="str">
            <v>25-38</v>
          </cell>
          <cell r="B2689" t="str">
            <v>Providing and Fixing GI wire gauze 24 SWG, 12x12meshes per sq.in., fixed to steel windows or doors etc</v>
          </cell>
          <cell r="C2689" t="str">
            <v>Sft</v>
          </cell>
          <cell r="D2689">
            <v>93.53</v>
          </cell>
          <cell r="E2689">
            <v>175.21</v>
          </cell>
          <cell r="F2689" t="str">
            <v>m2</v>
          </cell>
          <cell r="G2689">
            <v>1006.39</v>
          </cell>
          <cell r="H2689">
            <v>1885.3</v>
          </cell>
        </row>
        <row r="2690">
          <cell r="A2690" t="str">
            <v>25-39-a-01</v>
          </cell>
          <cell r="B2690" t="str">
            <v>Providing and Fixing steel windows with openable glazedpanels Without wire guaze : Glass pane 2mm thick</v>
          </cell>
          <cell r="C2690" t="str">
            <v>Sft</v>
          </cell>
          <cell r="D2690">
            <v>29.77</v>
          </cell>
          <cell r="E2690">
            <v>689.25</v>
          </cell>
          <cell r="F2690" t="str">
            <v>m2</v>
          </cell>
          <cell r="G2690">
            <v>320.33999999999997</v>
          </cell>
          <cell r="H2690">
            <v>7416.35</v>
          </cell>
        </row>
        <row r="2691">
          <cell r="A2691" t="str">
            <v>25-39-a-02</v>
          </cell>
          <cell r="B2691" t="str">
            <v>Providing and Fixing steel windows with openable glazedpanels Without wire gauze : Glass pane 2.5mm thick</v>
          </cell>
          <cell r="C2691" t="str">
            <v>Sft</v>
          </cell>
          <cell r="D2691">
            <v>29.77</v>
          </cell>
          <cell r="E2691">
            <v>689.25</v>
          </cell>
          <cell r="F2691" t="str">
            <v>m2</v>
          </cell>
          <cell r="G2691">
            <v>320.33999999999997</v>
          </cell>
          <cell r="H2691">
            <v>7416.35</v>
          </cell>
        </row>
        <row r="2692">
          <cell r="A2692" t="str">
            <v>25-39-a-03</v>
          </cell>
          <cell r="B2692" t="str">
            <v>Providing and Fixing steel windows with openable glazedpanels Without wire gauze : Glass pane 3mm thick</v>
          </cell>
          <cell r="C2692" t="str">
            <v>Sft</v>
          </cell>
          <cell r="D2692">
            <v>29.77</v>
          </cell>
          <cell r="E2692">
            <v>701.45</v>
          </cell>
          <cell r="F2692" t="str">
            <v>m2</v>
          </cell>
          <cell r="G2692">
            <v>320.33999999999997</v>
          </cell>
          <cell r="H2692">
            <v>7547.62</v>
          </cell>
        </row>
        <row r="2693">
          <cell r="A2693" t="str">
            <v>25-39-a-04</v>
          </cell>
          <cell r="B2693" t="str">
            <v>Providing and Fixing steel windows with openable glazedpanels Without wire gauze : Glass pane 4mm thick</v>
          </cell>
          <cell r="C2693" t="str">
            <v>Sft</v>
          </cell>
          <cell r="D2693">
            <v>29.77</v>
          </cell>
          <cell r="E2693">
            <v>713.65</v>
          </cell>
          <cell r="F2693" t="str">
            <v>m2</v>
          </cell>
          <cell r="G2693">
            <v>320.33999999999997</v>
          </cell>
          <cell r="H2693">
            <v>7678.89</v>
          </cell>
        </row>
        <row r="2694">
          <cell r="A2694" t="str">
            <v>25-39-a-05</v>
          </cell>
          <cell r="B2694" t="str">
            <v>Providing and Fixing steel windows with openable glazedpanels Without wire gauze : Glass pane 5mm thick</v>
          </cell>
          <cell r="C2694" t="str">
            <v>Sft</v>
          </cell>
          <cell r="D2694">
            <v>29.77</v>
          </cell>
          <cell r="E2694">
            <v>722.19</v>
          </cell>
          <cell r="F2694" t="str">
            <v>m2</v>
          </cell>
          <cell r="G2694">
            <v>320.33999999999997</v>
          </cell>
          <cell r="H2694">
            <v>7770.78</v>
          </cell>
        </row>
        <row r="2695">
          <cell r="A2695" t="str">
            <v>25-39-b-01</v>
          </cell>
          <cell r="B2695" t="str">
            <v>Providing and Fixing steel windows with openable glazedpanels With 22 SWG wire gauze : Glass pane 2mm</v>
          </cell>
          <cell r="C2695" t="str">
            <v>Sft</v>
          </cell>
          <cell r="D2695">
            <v>32.869999999999997</v>
          </cell>
          <cell r="E2695">
            <v>782.8</v>
          </cell>
          <cell r="F2695" t="str">
            <v>m2</v>
          </cell>
          <cell r="G2695">
            <v>353.71</v>
          </cell>
          <cell r="H2695">
            <v>8422.98</v>
          </cell>
        </row>
        <row r="2696">
          <cell r="A2696" t="str">
            <v>25-39-b-02</v>
          </cell>
          <cell r="B2696" t="str">
            <v>Providing and Fixing steel windows with openable glazedpanels With 22 SWG wire gauze : Glass pane 2.5mm</v>
          </cell>
          <cell r="C2696" t="str">
            <v>Sft</v>
          </cell>
          <cell r="D2696">
            <v>32.869999999999997</v>
          </cell>
          <cell r="E2696">
            <v>782.8</v>
          </cell>
          <cell r="F2696" t="str">
            <v>m2</v>
          </cell>
          <cell r="G2696">
            <v>353.71</v>
          </cell>
          <cell r="H2696">
            <v>8422.98</v>
          </cell>
        </row>
        <row r="2697">
          <cell r="A2697" t="str">
            <v>25-39-b-03</v>
          </cell>
          <cell r="B2697" t="str">
            <v>Providing and Fixing steel windows with openable glazedpanels With 22 SWG wire gauze : Glass pane 3mm</v>
          </cell>
          <cell r="C2697" t="str">
            <v>Sft</v>
          </cell>
          <cell r="D2697">
            <v>32.869999999999997</v>
          </cell>
          <cell r="E2697">
            <v>795</v>
          </cell>
          <cell r="F2697" t="str">
            <v>m2</v>
          </cell>
          <cell r="G2697">
            <v>353.71</v>
          </cell>
          <cell r="H2697">
            <v>8554.25</v>
          </cell>
        </row>
        <row r="2698">
          <cell r="A2698" t="str">
            <v>25-39-b-04</v>
          </cell>
          <cell r="B2698" t="str">
            <v>Providing and Fixing steel windows with openable glazedpanels With 22 SWG wire gauze : Glass pane 4mm</v>
          </cell>
          <cell r="C2698" t="str">
            <v>Sft</v>
          </cell>
          <cell r="D2698">
            <v>32.869999999999997</v>
          </cell>
          <cell r="E2698">
            <v>807.2</v>
          </cell>
          <cell r="F2698" t="str">
            <v>m2</v>
          </cell>
          <cell r="G2698">
            <v>353.71</v>
          </cell>
          <cell r="H2698">
            <v>8685.52</v>
          </cell>
        </row>
        <row r="2699">
          <cell r="A2699" t="str">
            <v>25-39-b-05</v>
          </cell>
          <cell r="B2699" t="str">
            <v>Providing and Fixing steel windows with openable glazedpanels With 22 SWG wire gauze : Glass pane 5mm</v>
          </cell>
          <cell r="C2699" t="str">
            <v>Sft</v>
          </cell>
          <cell r="D2699">
            <v>32.869999999999997</v>
          </cell>
          <cell r="E2699">
            <v>815.74</v>
          </cell>
          <cell r="F2699" t="str">
            <v>m2</v>
          </cell>
          <cell r="G2699">
            <v>353.71</v>
          </cell>
          <cell r="H2699">
            <v>8777.41</v>
          </cell>
        </row>
        <row r="2700">
          <cell r="A2700" t="str">
            <v>25-40</v>
          </cell>
          <cell r="B2700" t="str">
            <v>Supply and Fixing iron grating for fire place</v>
          </cell>
          <cell r="C2700" t="str">
            <v>Sft</v>
          </cell>
          <cell r="D2700">
            <v>496.18</v>
          </cell>
          <cell r="E2700">
            <v>803.47</v>
          </cell>
          <cell r="F2700" t="str">
            <v>m2</v>
          </cell>
          <cell r="G2700">
            <v>5338.94</v>
          </cell>
          <cell r="H2700">
            <v>8645.2999999999993</v>
          </cell>
        </row>
        <row r="2701">
          <cell r="A2701" t="str">
            <v>25-41</v>
          </cell>
          <cell r="B2701" t="str">
            <v>Providing and Fixing angle iron railing, using2.5"x2.5"x3/8" angle iron post 4.5'long, 5'to 6" apart,complete</v>
          </cell>
          <cell r="C2701" t="str">
            <v>Rft</v>
          </cell>
          <cell r="D2701">
            <v>307.02</v>
          </cell>
          <cell r="E2701">
            <v>1299.0999999999999</v>
          </cell>
          <cell r="F2701" t="str">
            <v>m</v>
          </cell>
          <cell r="G2701">
            <v>1007.3</v>
          </cell>
          <cell r="H2701">
            <v>4262.1400000000003</v>
          </cell>
        </row>
        <row r="2702">
          <cell r="A2702" t="str">
            <v>25-42</v>
          </cell>
          <cell r="B2702" t="str">
            <v>Providing and Fixing barbed wire fencing of1.5"x1.5"x3/16" angle iron post 3.25' long, 5 to 6 ft. centreto centre</v>
          </cell>
          <cell r="C2702" t="str">
            <v>Rft</v>
          </cell>
          <cell r="D2702">
            <v>62.38</v>
          </cell>
          <cell r="E2702">
            <v>188.62</v>
          </cell>
          <cell r="F2702" t="str">
            <v>m</v>
          </cell>
          <cell r="G2702">
            <v>204.65</v>
          </cell>
          <cell r="H2702">
            <v>618.82000000000005</v>
          </cell>
        </row>
        <row r="2703">
          <cell r="A2703" t="str">
            <v>25-43</v>
          </cell>
          <cell r="B2703" t="str">
            <v>Providing and Fixing barbed wire fencing on compoundwall of 1.5"x1.5"x3/16" angle iron post 3' long, 4' apart</v>
          </cell>
          <cell r="C2703" t="str">
            <v>Rft</v>
          </cell>
          <cell r="D2703">
            <v>66.91</v>
          </cell>
          <cell r="E2703">
            <v>209.39</v>
          </cell>
          <cell r="F2703" t="str">
            <v>m</v>
          </cell>
          <cell r="G2703">
            <v>219.54</v>
          </cell>
          <cell r="H2703">
            <v>686.98</v>
          </cell>
        </row>
        <row r="2704">
          <cell r="A2704" t="str">
            <v>25-46</v>
          </cell>
          <cell r="B2704" t="str">
            <v>Supplying and Fixing   18SWG Steel Almirah, 12" maxdepth including box shelves, back, shelves, lock, spraypaint complete.</v>
          </cell>
          <cell r="C2704" t="str">
            <v>Sft</v>
          </cell>
          <cell r="D2704">
            <v>124</v>
          </cell>
          <cell r="E2704">
            <v>809.48</v>
          </cell>
          <cell r="F2704" t="str">
            <v>m2</v>
          </cell>
          <cell r="G2704">
            <v>1334.23</v>
          </cell>
          <cell r="H2704">
            <v>8709.99</v>
          </cell>
        </row>
        <row r="2705">
          <cell r="A2705" t="str">
            <v>25-47-a</v>
          </cell>
          <cell r="B2705" t="str">
            <v>Supplying and Fixing   18 SWG MS Sheet Door with angleiron frame (1.5"x1.5"x1/8"), bolt, hinges, paint etccomplete</v>
          </cell>
          <cell r="C2705" t="str">
            <v>Sft</v>
          </cell>
          <cell r="D2705">
            <v>131.75</v>
          </cell>
          <cell r="E2705">
            <v>580.24</v>
          </cell>
          <cell r="F2705" t="str">
            <v>m2</v>
          </cell>
          <cell r="G2705">
            <v>1417.58</v>
          </cell>
          <cell r="H2705">
            <v>6243.35</v>
          </cell>
        </row>
        <row r="2706">
          <cell r="A2706" t="str">
            <v>25-47-b</v>
          </cell>
          <cell r="B2706" t="str">
            <v>Supplying and Fixing   18 SWG MS Sheet Gate with angleiron frame (2"x2"x3/16") with side window, lock, paintingetc</v>
          </cell>
          <cell r="C2706" t="str">
            <v>Sft</v>
          </cell>
          <cell r="D2706">
            <v>204.94</v>
          </cell>
          <cell r="E2706">
            <v>784.51</v>
          </cell>
          <cell r="F2706" t="str">
            <v>m2</v>
          </cell>
          <cell r="G2706">
            <v>2205.13</v>
          </cell>
          <cell r="H2706">
            <v>8441.35</v>
          </cell>
        </row>
        <row r="2707">
          <cell r="A2707" t="str">
            <v>26-01</v>
          </cell>
          <cell r="B2707" t="str">
            <v>Supplying bamboo jhandies 10' to 12' with iron shoes andflags 15" square</v>
          </cell>
          <cell r="C2707" t="str">
            <v>Each</v>
          </cell>
          <cell r="D2707">
            <v>80.599999999999994</v>
          </cell>
          <cell r="E2707">
            <v>438.71</v>
          </cell>
          <cell r="F2707" t="str">
            <v>Each</v>
          </cell>
          <cell r="G2707">
            <v>80.599999999999994</v>
          </cell>
          <cell r="H2707">
            <v>438.71</v>
          </cell>
        </row>
        <row r="2708">
          <cell r="A2708" t="str">
            <v>26-02</v>
          </cell>
          <cell r="B2708" t="str">
            <v>Supplying wooden pegs for levelling 1.5" square 6" long</v>
          </cell>
          <cell r="C2708" t="str">
            <v>100 No.</v>
          </cell>
          <cell r="D2708">
            <v>325.5</v>
          </cell>
          <cell r="E2708">
            <v>1136.98</v>
          </cell>
          <cell r="F2708" t="str">
            <v>100 No.</v>
          </cell>
          <cell r="G2708">
            <v>325.5</v>
          </cell>
          <cell r="H2708">
            <v>1136.98</v>
          </cell>
        </row>
        <row r="2709">
          <cell r="A2709" t="str">
            <v>26-03</v>
          </cell>
          <cell r="B2709" t="str">
            <v>Supplying wooden pegs for alignment, 2" to 3" square, 9"long</v>
          </cell>
          <cell r="C2709" t="str">
            <v>100 No.</v>
          </cell>
          <cell r="D2709">
            <v>1147</v>
          </cell>
          <cell r="E2709">
            <v>2753.23</v>
          </cell>
          <cell r="F2709" t="str">
            <v>100 No.</v>
          </cell>
          <cell r="G2709">
            <v>1147</v>
          </cell>
          <cell r="H2709">
            <v>2753.23</v>
          </cell>
        </row>
        <row r="2710">
          <cell r="A2710" t="str">
            <v>26-04</v>
          </cell>
          <cell r="B2710" t="str">
            <v>Fixing enamelled iron gauges flush with masonry includingcost of hooks</v>
          </cell>
          <cell r="C2710" t="str">
            <v>Each</v>
          </cell>
          <cell r="D2710">
            <v>1736</v>
          </cell>
          <cell r="E2710">
            <v>1896.4</v>
          </cell>
          <cell r="F2710" t="str">
            <v>Each</v>
          </cell>
          <cell r="G2710">
            <v>1736</v>
          </cell>
          <cell r="H2710">
            <v>1896.4</v>
          </cell>
        </row>
        <row r="2711">
          <cell r="A2711" t="str">
            <v>26-05</v>
          </cell>
          <cell r="B2711" t="str">
            <v>Supply &amp; fix boundry pillars in position, including diggingpits</v>
          </cell>
          <cell r="C2711" t="str">
            <v>Each</v>
          </cell>
          <cell r="D2711">
            <v>310</v>
          </cell>
          <cell r="E2711">
            <v>885.7</v>
          </cell>
          <cell r="F2711" t="str">
            <v>Each</v>
          </cell>
          <cell r="G2711">
            <v>310</v>
          </cell>
          <cell r="H2711">
            <v>885.7</v>
          </cell>
        </row>
        <row r="2712">
          <cell r="A2712" t="str">
            <v>26-06</v>
          </cell>
          <cell r="B2712" t="str">
            <v>Fixing main line type distance mark in position includingmaking 1:3:6 cement concrete base block</v>
          </cell>
          <cell r="C2712" t="str">
            <v>Each</v>
          </cell>
          <cell r="D2712">
            <v>186</v>
          </cell>
          <cell r="E2712">
            <v>505.41</v>
          </cell>
          <cell r="F2712" t="str">
            <v>Each</v>
          </cell>
          <cell r="G2712">
            <v>186</v>
          </cell>
          <cell r="H2712">
            <v>505.41</v>
          </cell>
        </row>
        <row r="2713">
          <cell r="A2713" t="str">
            <v>26-07-a</v>
          </cell>
          <cell r="B2713" t="str">
            <v>Boring and fixing 1.5" dia pressure pipe in ordinary soil</v>
          </cell>
          <cell r="C2713" t="str">
            <v>Rft</v>
          </cell>
          <cell r="D2713">
            <v>88.84</v>
          </cell>
          <cell r="E2713">
            <v>89.56</v>
          </cell>
          <cell r="F2713" t="str">
            <v>m</v>
          </cell>
          <cell r="G2713">
            <v>291.47000000000003</v>
          </cell>
          <cell r="H2713">
            <v>293.83</v>
          </cell>
        </row>
        <row r="2714">
          <cell r="A2714" t="str">
            <v>26-07-b</v>
          </cell>
          <cell r="B2714" t="str">
            <v>Boring and fixing 1.5 dia pressure pipe in clay</v>
          </cell>
          <cell r="C2714" t="str">
            <v>Rft</v>
          </cell>
          <cell r="D2714">
            <v>173.9</v>
          </cell>
          <cell r="E2714">
            <v>175.3</v>
          </cell>
          <cell r="F2714" t="str">
            <v>m</v>
          </cell>
          <cell r="G2714">
            <v>570.54999999999995</v>
          </cell>
          <cell r="H2714">
            <v>575.15</v>
          </cell>
        </row>
        <row r="2715">
          <cell r="A2715" t="str">
            <v>26-07-c</v>
          </cell>
          <cell r="B2715" t="str">
            <v>Boring and fixing 1.5" dia pressure pipe in shingle</v>
          </cell>
          <cell r="C2715" t="str">
            <v>Rft</v>
          </cell>
          <cell r="D2715">
            <v>258.95999999999998</v>
          </cell>
          <cell r="E2715">
            <v>261.05</v>
          </cell>
          <cell r="F2715" t="str">
            <v>m</v>
          </cell>
          <cell r="G2715">
            <v>849.62</v>
          </cell>
          <cell r="H2715">
            <v>856.47</v>
          </cell>
        </row>
        <row r="2716">
          <cell r="A2716" t="str">
            <v>26-08</v>
          </cell>
          <cell r="B2716" t="str">
            <v>Repairs to hand pump, pulling out &amp; refitting</v>
          </cell>
          <cell r="C2716" t="str">
            <v>Rft</v>
          </cell>
          <cell r="D2716">
            <v>63.24</v>
          </cell>
          <cell r="E2716">
            <v>63.75</v>
          </cell>
          <cell r="F2716" t="str">
            <v>m</v>
          </cell>
          <cell r="G2716">
            <v>207.48</v>
          </cell>
          <cell r="H2716">
            <v>209.15</v>
          </cell>
        </row>
        <row r="2717">
          <cell r="A2717" t="str">
            <v>26-09</v>
          </cell>
          <cell r="B2717" t="str">
            <v>Fixing hand pump (machine only)</v>
          </cell>
          <cell r="C2717" t="str">
            <v>Each</v>
          </cell>
          <cell r="D2717">
            <v>297.60000000000002</v>
          </cell>
          <cell r="E2717">
            <v>300</v>
          </cell>
          <cell r="F2717" t="str">
            <v>Each</v>
          </cell>
          <cell r="G2717">
            <v>297.60000000000002</v>
          </cell>
          <cell r="H2717">
            <v>300</v>
          </cell>
        </row>
        <row r="2718">
          <cell r="A2718" t="str">
            <v>26-10-a</v>
          </cell>
          <cell r="B2718" t="str">
            <v>Washing of Durries / Synthetic Matting</v>
          </cell>
          <cell r="C2718" t="str">
            <v>100 Sft</v>
          </cell>
          <cell r="D2718">
            <v>2593.35</v>
          </cell>
          <cell r="E2718">
            <v>2614.27</v>
          </cell>
          <cell r="F2718" t="str">
            <v>m2</v>
          </cell>
          <cell r="G2718">
            <v>279.04000000000002</v>
          </cell>
          <cell r="H2718">
            <v>281.3</v>
          </cell>
        </row>
        <row r="2719">
          <cell r="A2719" t="str">
            <v>26-10-b</v>
          </cell>
          <cell r="B2719" t="str">
            <v>Washing of Bed Sheets</v>
          </cell>
          <cell r="C2719" t="str">
            <v>Each</v>
          </cell>
          <cell r="D2719">
            <v>56.02</v>
          </cell>
          <cell r="E2719">
            <v>56.47</v>
          </cell>
          <cell r="F2719" t="str">
            <v>Each</v>
          </cell>
          <cell r="G2719">
            <v>56.02</v>
          </cell>
          <cell r="H2719">
            <v>56.47</v>
          </cell>
        </row>
        <row r="2720">
          <cell r="A2720" t="str">
            <v>26-10-c</v>
          </cell>
          <cell r="B2720" t="str">
            <v>Washing of Table Cloth / Napkins / Dusters etc</v>
          </cell>
          <cell r="C2720" t="str">
            <v>Each</v>
          </cell>
          <cell r="D2720">
            <v>27.97</v>
          </cell>
          <cell r="E2720">
            <v>28.2</v>
          </cell>
          <cell r="F2720" t="str">
            <v>Each</v>
          </cell>
          <cell r="G2720">
            <v>27.97</v>
          </cell>
          <cell r="H2720">
            <v>28.2</v>
          </cell>
        </row>
        <row r="2721">
          <cell r="A2721" t="str">
            <v>26-11-a</v>
          </cell>
          <cell r="B2721" t="str">
            <v>Recaning of chairs/stools : With plastic cane.</v>
          </cell>
          <cell r="C2721" t="str">
            <v>kg</v>
          </cell>
          <cell r="D2721">
            <v>186</v>
          </cell>
          <cell r="E2721">
            <v>553.5</v>
          </cell>
          <cell r="F2721" t="str">
            <v>kg</v>
          </cell>
          <cell r="G2721">
            <v>186</v>
          </cell>
          <cell r="H2721">
            <v>553.5</v>
          </cell>
        </row>
        <row r="2722">
          <cell r="A2722" t="str">
            <v>26-11-b</v>
          </cell>
          <cell r="B2722" t="str">
            <v>Recaning of chairs/stools : With willow cane.</v>
          </cell>
          <cell r="C2722" t="str">
            <v>kg</v>
          </cell>
          <cell r="D2722">
            <v>260.39999999999998</v>
          </cell>
          <cell r="E2722">
            <v>1177.5</v>
          </cell>
          <cell r="F2722" t="str">
            <v>kg</v>
          </cell>
          <cell r="G2722">
            <v>260.39999999999998</v>
          </cell>
          <cell r="H2722">
            <v>1177.5</v>
          </cell>
        </row>
        <row r="2723">
          <cell r="A2723" t="str">
            <v>26-12</v>
          </cell>
          <cell r="B2723" t="str">
            <v>Sweeping chimneys</v>
          </cell>
          <cell r="C2723" t="str">
            <v>Each</v>
          </cell>
          <cell r="D2723">
            <v>155</v>
          </cell>
          <cell r="E2723">
            <v>276.3</v>
          </cell>
          <cell r="F2723" t="str">
            <v>Each</v>
          </cell>
          <cell r="G2723">
            <v>155</v>
          </cell>
          <cell r="H2723">
            <v>276.3</v>
          </cell>
        </row>
        <row r="2724">
          <cell r="A2724" t="str">
            <v>26-13</v>
          </cell>
          <cell r="B2724" t="str">
            <v>Cleaning of water tanks upto 400 gallons capacity</v>
          </cell>
          <cell r="C2724" t="str">
            <v>Each</v>
          </cell>
          <cell r="D2724">
            <v>156.24</v>
          </cell>
          <cell r="E2724">
            <v>157.5</v>
          </cell>
          <cell r="F2724" t="str">
            <v>Each</v>
          </cell>
          <cell r="G2724">
            <v>156.24</v>
          </cell>
          <cell r="H2724">
            <v>157.5</v>
          </cell>
        </row>
        <row r="2725">
          <cell r="A2725" t="str">
            <v>26-14</v>
          </cell>
          <cell r="B2725" t="str">
            <v>Supplying manure</v>
          </cell>
          <cell r="C2725" t="str">
            <v>Cart load</v>
          </cell>
          <cell r="D2725">
            <v>248</v>
          </cell>
          <cell r="E2725">
            <v>43333.93</v>
          </cell>
          <cell r="F2725" t="str">
            <v>Cart load</v>
          </cell>
          <cell r="G2725">
            <v>248</v>
          </cell>
          <cell r="H2725">
            <v>43333.93</v>
          </cell>
        </row>
        <row r="2726">
          <cell r="A2726" t="str">
            <v>26-15</v>
          </cell>
          <cell r="B2726" t="str">
            <v>Spraying anti-termite liquid mixed with water in the ratioof 1:40</v>
          </cell>
          <cell r="C2726" t="str">
            <v>100 Sft/spr</v>
          </cell>
          <cell r="D2726">
            <v>18.600000000000001</v>
          </cell>
          <cell r="E2726">
            <v>132.69</v>
          </cell>
          <cell r="F2726" t="str">
            <v>m2</v>
          </cell>
          <cell r="G2726">
            <v>2</v>
          </cell>
          <cell r="H2726">
            <v>14.28</v>
          </cell>
        </row>
        <row r="2727">
          <cell r="A2727" t="str">
            <v>26-16-a</v>
          </cell>
          <cell r="B2727" t="str">
            <v>Providing and Fixing barbed wire fencing with 4 horizontal&amp; 2 cross wires : Without PCC base</v>
          </cell>
          <cell r="C2727" t="str">
            <v>Rft</v>
          </cell>
          <cell r="D2727">
            <v>9.8000000000000007</v>
          </cell>
          <cell r="E2727">
            <v>174.96</v>
          </cell>
          <cell r="F2727" t="str">
            <v>m</v>
          </cell>
          <cell r="G2727">
            <v>32.15</v>
          </cell>
          <cell r="H2727">
            <v>574.01</v>
          </cell>
        </row>
        <row r="2728">
          <cell r="A2728" t="str">
            <v>26-16-b</v>
          </cell>
          <cell r="B2728" t="str">
            <v>Providing and Fixing barbed wire fencing with 4 horizontal&amp; 2 cross wires : With PCC 1:4:8 base 12"x12"x21"</v>
          </cell>
          <cell r="C2728" t="str">
            <v>Rft</v>
          </cell>
          <cell r="D2728">
            <v>9.8000000000000007</v>
          </cell>
          <cell r="E2728">
            <v>180.74</v>
          </cell>
          <cell r="F2728" t="str">
            <v>m</v>
          </cell>
          <cell r="G2728">
            <v>32.15</v>
          </cell>
          <cell r="H2728">
            <v>592.99</v>
          </cell>
        </row>
        <row r="2729">
          <cell r="A2729" t="str">
            <v>26-17</v>
          </cell>
          <cell r="B2729" t="str">
            <v>Making notice board 1/2" thick of c/s mortar 1:3 with2"x1/2" beading</v>
          </cell>
          <cell r="C2729" t="str">
            <v>100 Sft</v>
          </cell>
          <cell r="D2729">
            <v>10188.17</v>
          </cell>
          <cell r="E2729">
            <v>11108.68</v>
          </cell>
          <cell r="F2729" t="str">
            <v>m2</v>
          </cell>
          <cell r="G2729">
            <v>1096.25</v>
          </cell>
          <cell r="H2729">
            <v>1195.29</v>
          </cell>
        </row>
        <row r="2730">
          <cell r="A2730" t="str">
            <v>26-18</v>
          </cell>
          <cell r="B2730" t="str">
            <v>Binding office books/registers.</v>
          </cell>
          <cell r="C2730" t="str">
            <v>Each</v>
          </cell>
          <cell r="D2730">
            <v>43.4</v>
          </cell>
          <cell r="E2730">
            <v>147.44999999999999</v>
          </cell>
          <cell r="F2730" t="str">
            <v>Each</v>
          </cell>
          <cell r="G2730">
            <v>43.4</v>
          </cell>
          <cell r="H2730">
            <v>147.44999999999999</v>
          </cell>
        </row>
        <row r="2731">
          <cell r="A2731" t="str">
            <v>26-19</v>
          </cell>
          <cell r="B2731" t="str">
            <v>Cutting of Pipes upto 2" Dia</v>
          </cell>
          <cell r="C2731" t="str">
            <v>Per Cut</v>
          </cell>
          <cell r="D2731">
            <v>122.76</v>
          </cell>
          <cell r="E2731">
            <v>123.75</v>
          </cell>
          <cell r="F2731" t="str">
            <v>Per Cut</v>
          </cell>
          <cell r="G2731">
            <v>122.76</v>
          </cell>
          <cell r="H2731">
            <v>123.75</v>
          </cell>
        </row>
        <row r="2732">
          <cell r="A2732" t="str">
            <v>26-20</v>
          </cell>
          <cell r="B2732" t="str">
            <v>Cutting of Pipes above 2" Dia upto 4" dia</v>
          </cell>
          <cell r="C2732" t="str">
            <v>Per Cut</v>
          </cell>
          <cell r="D2732">
            <v>223.2</v>
          </cell>
          <cell r="E2732">
            <v>225</v>
          </cell>
          <cell r="F2732" t="str">
            <v>Per Cut</v>
          </cell>
          <cell r="G2732">
            <v>223.2</v>
          </cell>
          <cell r="H2732">
            <v>225</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Page"/>
      <sheetName val="Anx-C"/>
      <sheetName val="Page-8"/>
      <sheetName val="Abstrct Of Cost"/>
      <sheetName val="BQ BR "/>
      <sheetName val="Sewerage"/>
      <sheetName val="Diff in Cost of Store"/>
      <sheetName val="App store"/>
      <sheetName val="Summary of Steel"/>
      <sheetName val="Cement Consumption"/>
    </sheetNames>
    <sheetDataSet>
      <sheetData sheetId="0"/>
      <sheetData sheetId="1"/>
      <sheetData sheetId="2"/>
      <sheetData sheetId="3"/>
      <sheetData sheetId="4">
        <row r="2">
          <cell r="A2" t="str">
            <v xml:space="preserve">BILL OF QUANTITIES CONST OF 3 x GD ROOM AT MALIR CANTT (PRI LIST FY-2016-17) </v>
          </cell>
        </row>
        <row r="3">
          <cell r="A3" t="str">
            <v>as per Drg No. GEM-II-06/16 dt 22-11-2016 FOUNDATION BASED ON B.C  0.75 TON/SFT</v>
          </cell>
        </row>
        <row r="6">
          <cell r="A6" t="str">
            <v>S#</v>
          </cell>
          <cell r="B6" t="str">
            <v>Description of work</v>
          </cell>
          <cell r="C6" t="str">
            <v>Qty</v>
          </cell>
          <cell r="D6" t="str">
            <v>Unit</v>
          </cell>
          <cell r="E6" t="str">
            <v>SI</v>
          </cell>
          <cell r="F6" t="str">
            <v>Rate</v>
          </cell>
          <cell r="G6" t="str">
            <v>Amount</v>
          </cell>
        </row>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sheetData>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R1999"/>
      <sheetName val="CSR2008"/>
      <sheetName val="CSR2009"/>
      <sheetName val="CSR2012"/>
      <sheetName val="General Comparative Statement"/>
      <sheetName val="Bill No.01 Flyover"/>
      <sheetName val="Bill No.02 Cantilever R.Walls"/>
      <sheetName val="NHA CSR 2014 Peshawar"/>
      <sheetName val="Bill No.03i Ret Walls on Piles"/>
      <sheetName val="Bill No.03ii Ret Walls (Ramps)"/>
      <sheetName val="Bill No.04i Flyover Road Works"/>
      <sheetName val="Bill No.04ii Main Carriageway.."/>
      <sheetName val="Bill No.04iii Side Drains"/>
      <sheetName val="Bill No.09i Elect. on Flyover"/>
      <sheetName val="Bill No.09ii Elect. at Grade..."/>
      <sheetName val="CSR2013"/>
      <sheetName val="CSR2018"/>
      <sheetName val="CSR2021"/>
      <sheetName val="CSR2024"/>
      <sheetName val="REVERSE"/>
      <sheetName val="MRS20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 xml:space="preserve">Province KHYBER PAKHTUNKHWA Dcode 52 PESHAWAR </v>
          </cell>
        </row>
        <row r="2">
          <cell r="A2" t="str">
            <v xml:space="preserve">Code      </v>
          </cell>
          <cell r="B2" t="str">
            <v>Description</v>
          </cell>
          <cell r="C2" t="str">
            <v>Unit</v>
          </cell>
          <cell r="D2" t="str">
            <v>Manpower</v>
          </cell>
          <cell r="E2" t="str">
            <v>Equipment</v>
          </cell>
          <cell r="F2" t="str">
            <v>Material</v>
          </cell>
          <cell r="G2" t="str">
            <v>OH-Profit</v>
          </cell>
          <cell r="H2" t="str">
            <v>Rate</v>
          </cell>
        </row>
        <row r="3">
          <cell r="A3">
            <v>101</v>
          </cell>
          <cell r="B3" t="str">
            <v>CLEARING AND GRUBBING</v>
          </cell>
          <cell r="C3" t="str">
            <v>SM</v>
          </cell>
          <cell r="D3">
            <v>1.1000000000000001</v>
          </cell>
          <cell r="E3">
            <v>19.27</v>
          </cell>
          <cell r="F3">
            <v>0</v>
          </cell>
          <cell r="G3">
            <v>5.09</v>
          </cell>
          <cell r="H3">
            <v>25.46</v>
          </cell>
        </row>
        <row r="4">
          <cell r="A4" t="str">
            <v>102a</v>
          </cell>
          <cell r="B4" t="str">
            <v>REMOVAL OF TREES 150-300 mm GIRTH</v>
          </cell>
          <cell r="C4" t="str">
            <v>EACH</v>
          </cell>
          <cell r="D4">
            <v>10.95</v>
          </cell>
          <cell r="E4">
            <v>321.20999999999998</v>
          </cell>
          <cell r="F4">
            <v>2.1800000000000002</v>
          </cell>
          <cell r="G4">
            <v>83.59</v>
          </cell>
          <cell r="H4">
            <v>417.93</v>
          </cell>
        </row>
        <row r="5">
          <cell r="A5" t="str">
            <v>102b</v>
          </cell>
          <cell r="B5" t="str">
            <v>REMOVAL OF TREES 301-600 mm GIRTH</v>
          </cell>
          <cell r="C5" t="str">
            <v>EACH</v>
          </cell>
          <cell r="D5">
            <v>31.64</v>
          </cell>
          <cell r="E5">
            <v>774.41</v>
          </cell>
          <cell r="F5">
            <v>4.91</v>
          </cell>
          <cell r="G5">
            <v>202.74</v>
          </cell>
          <cell r="H5">
            <v>1013.7</v>
          </cell>
        </row>
        <row r="6">
          <cell r="A6" t="str">
            <v>102c</v>
          </cell>
          <cell r="B6" t="str">
            <v>REMOVAL OF TREES 601 mm OR OVER GIRTH</v>
          </cell>
          <cell r="C6" t="str">
            <v>EACH</v>
          </cell>
          <cell r="D6">
            <v>126.55</v>
          </cell>
          <cell r="E6">
            <v>3097.64</v>
          </cell>
          <cell r="F6">
            <v>19.649999999999999</v>
          </cell>
          <cell r="G6">
            <v>810.96</v>
          </cell>
          <cell r="H6">
            <v>4054.8</v>
          </cell>
        </row>
        <row r="7">
          <cell r="A7" t="str">
            <v>103</v>
          </cell>
          <cell r="B7" t="str">
            <v>STRIPPING</v>
          </cell>
          <cell r="C7" t="str">
            <v>CM</v>
          </cell>
          <cell r="D7">
            <v>3.75</v>
          </cell>
          <cell r="E7">
            <v>188.78</v>
          </cell>
          <cell r="F7">
            <v>0</v>
          </cell>
          <cell r="G7">
            <v>48.13</v>
          </cell>
          <cell r="H7">
            <v>240.66</v>
          </cell>
        </row>
        <row r="8">
          <cell r="A8">
            <v>104</v>
          </cell>
          <cell r="B8" t="str">
            <v>COMPACTION OF NATURAL GROUND</v>
          </cell>
          <cell r="C8" t="str">
            <v>SM</v>
          </cell>
          <cell r="D8">
            <v>0.53</v>
          </cell>
          <cell r="E8">
            <v>18.62</v>
          </cell>
          <cell r="F8">
            <v>3</v>
          </cell>
          <cell r="G8">
            <v>5.54</v>
          </cell>
          <cell r="H8">
            <v>27.68</v>
          </cell>
        </row>
        <row r="9">
          <cell r="A9" t="str">
            <v>106a</v>
          </cell>
          <cell r="B9" t="str">
            <v>EXCAVATE UNSUITABLE COMMON MATERIAL</v>
          </cell>
          <cell r="C9" t="str">
            <v>CM</v>
          </cell>
          <cell r="D9">
            <v>6.45</v>
          </cell>
          <cell r="E9">
            <v>283.06</v>
          </cell>
          <cell r="F9">
            <v>0</v>
          </cell>
          <cell r="G9">
            <v>72.38</v>
          </cell>
          <cell r="H9">
            <v>361.89</v>
          </cell>
        </row>
        <row r="10">
          <cell r="A10" t="str">
            <v>106bi</v>
          </cell>
          <cell r="B10" t="str">
            <v>EXCAVATE UNSUITABLE HARD ROCK MATERIAL</v>
          </cell>
          <cell r="C10" t="str">
            <v>CM</v>
          </cell>
          <cell r="D10">
            <v>161.51</v>
          </cell>
          <cell r="E10">
            <v>453.99</v>
          </cell>
          <cell r="F10">
            <v>137.5</v>
          </cell>
          <cell r="G10">
            <v>188.25</v>
          </cell>
          <cell r="H10">
            <v>941.25</v>
          </cell>
        </row>
        <row r="11">
          <cell r="A11" t="str">
            <v>106bii</v>
          </cell>
          <cell r="B11" t="str">
            <v>EXCAVATE UNSUITBALE MEDIUM ROCK MATERIAL</v>
          </cell>
          <cell r="C11" t="str">
            <v>CM</v>
          </cell>
          <cell r="D11">
            <v>24.91</v>
          </cell>
          <cell r="E11">
            <v>672.56</v>
          </cell>
          <cell r="F11">
            <v>0</v>
          </cell>
          <cell r="G11">
            <v>174.37</v>
          </cell>
          <cell r="H11">
            <v>871.84</v>
          </cell>
        </row>
        <row r="12">
          <cell r="A12" t="str">
            <v>106biii</v>
          </cell>
          <cell r="B12" t="str">
            <v>EXCAVATE UNSUITBALE SOFT ROCK MATERIAL</v>
          </cell>
          <cell r="C12" t="str">
            <v>CM</v>
          </cell>
          <cell r="D12">
            <v>16.54</v>
          </cell>
          <cell r="E12">
            <v>524.99</v>
          </cell>
          <cell r="F12">
            <v>0</v>
          </cell>
          <cell r="G12">
            <v>135.38</v>
          </cell>
          <cell r="H12">
            <v>676.91</v>
          </cell>
        </row>
        <row r="13">
          <cell r="A13" t="str">
            <v>106c</v>
          </cell>
          <cell r="B13" t="str">
            <v>EXCAVATE SURPLUS COMMON MATERIAL</v>
          </cell>
          <cell r="C13" t="str">
            <v>CM</v>
          </cell>
          <cell r="D13">
            <v>5.28</v>
          </cell>
          <cell r="E13">
            <v>254.24</v>
          </cell>
          <cell r="F13">
            <v>0</v>
          </cell>
          <cell r="G13">
            <v>64.88</v>
          </cell>
          <cell r="H13">
            <v>324.39999999999998</v>
          </cell>
        </row>
        <row r="14">
          <cell r="A14" t="str">
            <v>106di</v>
          </cell>
          <cell r="B14" t="str">
            <v>EXCAVATE SURPLUS HARD ROCK MATERIAL</v>
          </cell>
          <cell r="C14" t="str">
            <v>CM</v>
          </cell>
          <cell r="D14">
            <v>161.51</v>
          </cell>
          <cell r="E14">
            <v>453.99</v>
          </cell>
          <cell r="F14">
            <v>137.5</v>
          </cell>
          <cell r="G14">
            <v>188.25</v>
          </cell>
          <cell r="H14">
            <v>941.25</v>
          </cell>
        </row>
        <row r="15">
          <cell r="A15" t="str">
            <v>106dii</v>
          </cell>
          <cell r="B15" t="str">
            <v>EXCAVATE SURPLUS MEDIUM ROCK MATERIAL</v>
          </cell>
          <cell r="C15" t="str">
            <v>CM</v>
          </cell>
          <cell r="D15">
            <v>28.33</v>
          </cell>
          <cell r="E15">
            <v>610.97</v>
          </cell>
          <cell r="F15">
            <v>0</v>
          </cell>
          <cell r="G15">
            <v>159.82</v>
          </cell>
          <cell r="H15">
            <v>799.12</v>
          </cell>
        </row>
        <row r="16">
          <cell r="A16" t="str">
            <v>106diii</v>
          </cell>
          <cell r="B16" t="str">
            <v>EXCAVATE SURPLUS SOFT ROCK MATERIAL</v>
          </cell>
          <cell r="C16" t="str">
            <v>CM</v>
          </cell>
          <cell r="D16">
            <v>14.24</v>
          </cell>
          <cell r="E16">
            <v>524.99</v>
          </cell>
          <cell r="F16">
            <v>0</v>
          </cell>
          <cell r="G16">
            <v>134.81</v>
          </cell>
          <cell r="H16">
            <v>674.03</v>
          </cell>
        </row>
        <row r="17">
          <cell r="A17" t="str">
            <v>107a</v>
          </cell>
          <cell r="B17" t="str">
            <v>STRUCTURAL EXCAVATION IN COMMON MATERIAL</v>
          </cell>
          <cell r="C17" t="str">
            <v>CM</v>
          </cell>
          <cell r="D17">
            <v>10.78</v>
          </cell>
          <cell r="E17">
            <v>278.08999999999997</v>
          </cell>
          <cell r="F17">
            <v>0</v>
          </cell>
          <cell r="G17">
            <v>72.22</v>
          </cell>
          <cell r="H17">
            <v>361.08</v>
          </cell>
        </row>
        <row r="18">
          <cell r="A18" t="str">
            <v>107b</v>
          </cell>
          <cell r="B18" t="str">
            <v>STRUCTURAL EXCAVATION IN COMMON MATERIAL BELOW WATER LEVEL</v>
          </cell>
          <cell r="C18" t="str">
            <v>CM</v>
          </cell>
          <cell r="D18">
            <v>95.74</v>
          </cell>
          <cell r="E18">
            <v>838.57</v>
          </cell>
          <cell r="F18">
            <v>94.87</v>
          </cell>
          <cell r="G18">
            <v>257.3</v>
          </cell>
          <cell r="H18">
            <v>1286.48</v>
          </cell>
        </row>
        <row r="19">
          <cell r="A19" t="str">
            <v>107ci</v>
          </cell>
          <cell r="B19" t="str">
            <v>STRUCTURAL EXCAVATION IN HARD ROCK MATERIAL</v>
          </cell>
          <cell r="C19" t="str">
            <v>CM</v>
          </cell>
          <cell r="D19">
            <v>157.38999999999999</v>
          </cell>
          <cell r="E19">
            <v>504.43</v>
          </cell>
          <cell r="F19">
            <v>137.5</v>
          </cell>
          <cell r="G19">
            <v>199.83</v>
          </cell>
          <cell r="H19">
            <v>999.15</v>
          </cell>
        </row>
        <row r="20">
          <cell r="A20" t="str">
            <v>107cii</v>
          </cell>
          <cell r="B20" t="str">
            <v>STRUCTURAL EXCAVATION IN MEDIUM ROCK MATERIAL</v>
          </cell>
          <cell r="C20" t="str">
            <v>CM</v>
          </cell>
          <cell r="D20">
            <v>141.65</v>
          </cell>
          <cell r="E20">
            <v>553.11</v>
          </cell>
          <cell r="F20">
            <v>0</v>
          </cell>
          <cell r="G20">
            <v>173.69</v>
          </cell>
          <cell r="H20">
            <v>868.45</v>
          </cell>
        </row>
        <row r="21">
          <cell r="A21" t="str">
            <v>107ciii</v>
          </cell>
          <cell r="B21" t="str">
            <v>STRUCTURAL EXCAVATION IN SOFT ROCK MATERIAL</v>
          </cell>
          <cell r="C21" t="str">
            <v>CM</v>
          </cell>
          <cell r="D21">
            <v>80.94</v>
          </cell>
          <cell r="E21">
            <v>397.27</v>
          </cell>
          <cell r="F21">
            <v>0</v>
          </cell>
          <cell r="G21">
            <v>119.55</v>
          </cell>
          <cell r="H21">
            <v>597.76</v>
          </cell>
        </row>
        <row r="22">
          <cell r="A22" t="str">
            <v>107d</v>
          </cell>
          <cell r="B22" t="str">
            <v>GRANULAR BACKFILL</v>
          </cell>
          <cell r="C22" t="str">
            <v>CM</v>
          </cell>
          <cell r="D22">
            <v>50.83</v>
          </cell>
          <cell r="E22">
            <v>241.4</v>
          </cell>
          <cell r="F22">
            <v>1216.55</v>
          </cell>
          <cell r="G22">
            <v>377.2</v>
          </cell>
          <cell r="H22">
            <v>1885.98</v>
          </cell>
        </row>
        <row r="23">
          <cell r="A23" t="str">
            <v>107e</v>
          </cell>
          <cell r="B23" t="str">
            <v>COMMON BACKFILL</v>
          </cell>
          <cell r="C23" t="str">
            <v>CM</v>
          </cell>
          <cell r="D23">
            <v>43.46</v>
          </cell>
          <cell r="E23">
            <v>139.11000000000001</v>
          </cell>
          <cell r="F23">
            <v>20</v>
          </cell>
          <cell r="G23">
            <v>50.64</v>
          </cell>
          <cell r="H23">
            <v>253.21</v>
          </cell>
        </row>
        <row r="24">
          <cell r="A24" t="str">
            <v>108a</v>
          </cell>
          <cell r="B24" t="str">
            <v>FORMATION OF EMBANKMENT FROM ROADWAY EXCAVATION IN COMMON MATERIAL</v>
          </cell>
          <cell r="C24" t="str">
            <v>CM</v>
          </cell>
          <cell r="D24">
            <v>10.15</v>
          </cell>
          <cell r="E24">
            <v>288.79000000000002</v>
          </cell>
          <cell r="F24">
            <v>20</v>
          </cell>
          <cell r="G24">
            <v>79.739999999999995</v>
          </cell>
          <cell r="H24">
            <v>398.68</v>
          </cell>
        </row>
        <row r="25">
          <cell r="A25" t="str">
            <v>108bi</v>
          </cell>
          <cell r="B25" t="str">
            <v>FORMATION OF EMBANKMENT FROM ROADWAY EXCAVATION IN HARD ROCK MATERIAL</v>
          </cell>
          <cell r="C25" t="str">
            <v>CM</v>
          </cell>
          <cell r="D25">
            <v>29.57</v>
          </cell>
          <cell r="E25">
            <v>726.17</v>
          </cell>
          <cell r="F25">
            <v>159.33000000000001</v>
          </cell>
          <cell r="G25">
            <v>228.77</v>
          </cell>
          <cell r="H25">
            <v>1143.8499999999999</v>
          </cell>
        </row>
        <row r="26">
          <cell r="A26" t="str">
            <v>108bii</v>
          </cell>
          <cell r="B26" t="str">
            <v>FORMATION OF EMBANKMENT FROM ROADWAY EXCAVATION IN MEDIUM ROCK MATERIAL</v>
          </cell>
          <cell r="C26" t="str">
            <v>CM</v>
          </cell>
          <cell r="D26">
            <v>22.18</v>
          </cell>
          <cell r="E26">
            <v>792.41</v>
          </cell>
          <cell r="F26">
            <v>9.5</v>
          </cell>
          <cell r="G26">
            <v>206.02</v>
          </cell>
          <cell r="H26">
            <v>1030.1099999999999</v>
          </cell>
        </row>
        <row r="27">
          <cell r="A27" t="str">
            <v>108biii</v>
          </cell>
          <cell r="B27" t="str">
            <v xml:space="preserve"> FORMAITON OF EMBANKMENT FROM ROADWAY EXCAVATION IN SOFT ROCK MATERIAL</v>
          </cell>
          <cell r="C27" t="str">
            <v>CM</v>
          </cell>
          <cell r="D27">
            <v>19.71</v>
          </cell>
          <cell r="E27">
            <v>714.13</v>
          </cell>
          <cell r="F27">
            <v>8.89</v>
          </cell>
          <cell r="G27">
            <v>185.68</v>
          </cell>
          <cell r="H27">
            <v>928.42</v>
          </cell>
        </row>
        <row r="28">
          <cell r="A28" t="str">
            <v>108c</v>
          </cell>
          <cell r="B28" t="str">
            <v>FORMATION OF EMBANKMENT FROM BORROW EXCAVATION IN COMMON MATERIAL</v>
          </cell>
          <cell r="C28" t="str">
            <v>CM</v>
          </cell>
          <cell r="D28">
            <v>11.7</v>
          </cell>
          <cell r="E28">
            <v>123.2</v>
          </cell>
          <cell r="F28">
            <v>211.22</v>
          </cell>
          <cell r="G28">
            <v>86.53</v>
          </cell>
          <cell r="H28">
            <v>432.65</v>
          </cell>
        </row>
        <row r="29">
          <cell r="A29" t="str">
            <v>108d</v>
          </cell>
          <cell r="B29" t="str">
            <v>FORMATION OF EMBANKMENT FROM STRUCTURAL EXCAVATION IN COMMON MATERIAL</v>
          </cell>
          <cell r="C29" t="str">
            <v>CM</v>
          </cell>
          <cell r="D29">
            <v>9.02</v>
          </cell>
          <cell r="E29">
            <v>150.63</v>
          </cell>
          <cell r="F29">
            <v>20</v>
          </cell>
          <cell r="G29">
            <v>44.91</v>
          </cell>
          <cell r="H29">
            <v>224.56</v>
          </cell>
        </row>
        <row r="30">
          <cell r="A30" t="str">
            <v>108e</v>
          </cell>
          <cell r="B30" t="str">
            <v>FORMATION OF EMBANKMENT FROM STRUCTURAL EXCAVATION IN ANY TYPE OF ROCK MATERIAL</v>
          </cell>
          <cell r="C30" t="str">
            <v>CM</v>
          </cell>
          <cell r="D30">
            <v>21.58</v>
          </cell>
          <cell r="E30">
            <v>348.12</v>
          </cell>
          <cell r="F30">
            <v>11.89</v>
          </cell>
          <cell r="G30">
            <v>95.4</v>
          </cell>
          <cell r="H30">
            <v>476.99</v>
          </cell>
        </row>
        <row r="31">
          <cell r="A31" t="str">
            <v>109a</v>
          </cell>
          <cell r="B31" t="str">
            <v>SUBGRADE PREPARATION IN EARTH CUT</v>
          </cell>
          <cell r="C31" t="str">
            <v>SM</v>
          </cell>
          <cell r="D31">
            <v>2.0499999999999998</v>
          </cell>
          <cell r="E31">
            <v>53.73</v>
          </cell>
          <cell r="F31">
            <v>5.72</v>
          </cell>
          <cell r="G31">
            <v>15.37</v>
          </cell>
          <cell r="H31">
            <v>76.87</v>
          </cell>
        </row>
        <row r="32">
          <cell r="A32" t="str">
            <v>109bi</v>
          </cell>
          <cell r="B32" t="str">
            <v>SUBGRADE PREPARATION IN EXISTING ROAD WITHOUT ANY FILL</v>
          </cell>
          <cell r="C32" t="str">
            <v>SM</v>
          </cell>
          <cell r="D32">
            <v>1.48</v>
          </cell>
          <cell r="E32">
            <v>36.659999999999997</v>
          </cell>
          <cell r="F32">
            <v>3.03</v>
          </cell>
          <cell r="G32">
            <v>10.29</v>
          </cell>
          <cell r="H32">
            <v>51.47</v>
          </cell>
        </row>
        <row r="33">
          <cell r="A33">
            <v>110</v>
          </cell>
          <cell r="B33" t="str">
            <v>IMPROVED SUB-GARDE (CBR&gt;20%)</v>
          </cell>
          <cell r="C33" t="str">
            <v>CM</v>
          </cell>
          <cell r="D33">
            <v>14.92</v>
          </cell>
          <cell r="E33">
            <v>233.49</v>
          </cell>
          <cell r="F33">
            <v>379.24</v>
          </cell>
          <cell r="G33">
            <v>156.91999999999999</v>
          </cell>
          <cell r="H33">
            <v>784.58</v>
          </cell>
        </row>
        <row r="34">
          <cell r="A34" t="str">
            <v>114a</v>
          </cell>
          <cell r="B34" t="str">
            <v>DRESSING OF BERM WITHOUT EXTRA MATERIAL</v>
          </cell>
          <cell r="C34" t="str">
            <v>SM</v>
          </cell>
          <cell r="D34">
            <v>1.24</v>
          </cell>
          <cell r="E34">
            <v>29.22</v>
          </cell>
          <cell r="F34">
            <v>3.11</v>
          </cell>
          <cell r="G34">
            <v>8.39</v>
          </cell>
          <cell r="H34">
            <v>41.97</v>
          </cell>
        </row>
        <row r="35">
          <cell r="A35" t="str">
            <v>114b</v>
          </cell>
          <cell r="B35" t="str">
            <v>DRESSING OF BERM WITH EXTRA MATERIAL</v>
          </cell>
          <cell r="C35" t="str">
            <v>SM</v>
          </cell>
          <cell r="D35">
            <v>1.89</v>
          </cell>
          <cell r="E35">
            <v>32.97</v>
          </cell>
          <cell r="F35">
            <v>3.11</v>
          </cell>
          <cell r="G35">
            <v>9.49</v>
          </cell>
          <cell r="H35">
            <v>47.45</v>
          </cell>
        </row>
        <row r="36">
          <cell r="A36">
            <v>201</v>
          </cell>
          <cell r="B36" t="str">
            <v>GRANULAR SUB-BASE</v>
          </cell>
          <cell r="C36" t="str">
            <v>CM</v>
          </cell>
          <cell r="D36">
            <v>11.9</v>
          </cell>
          <cell r="E36">
            <v>288.11</v>
          </cell>
          <cell r="F36">
            <v>995.61</v>
          </cell>
          <cell r="G36">
            <v>323.89999999999998</v>
          </cell>
          <cell r="H36">
            <v>1619.52</v>
          </cell>
        </row>
        <row r="37">
          <cell r="A37">
            <v>202</v>
          </cell>
          <cell r="B37" t="str">
            <v>AGGREGATE BASE</v>
          </cell>
          <cell r="C37" t="str">
            <v>CM</v>
          </cell>
          <cell r="D37">
            <v>13.87</v>
          </cell>
          <cell r="E37">
            <v>350.2</v>
          </cell>
          <cell r="F37">
            <v>1268.78</v>
          </cell>
          <cell r="G37">
            <v>408.21</v>
          </cell>
          <cell r="H37">
            <v>2041.07</v>
          </cell>
        </row>
        <row r="38">
          <cell r="A38" t="str">
            <v>203a</v>
          </cell>
          <cell r="B38" t="str">
            <v>ASPHALTIC BASE COURSE PLANT MIX (CLASS A)</v>
          </cell>
          <cell r="C38" t="str">
            <v>CM</v>
          </cell>
          <cell r="D38">
            <v>120.46</v>
          </cell>
          <cell r="E38">
            <v>2856.48</v>
          </cell>
          <cell r="F38">
            <v>11808.33</v>
          </cell>
          <cell r="G38">
            <v>3696.32</v>
          </cell>
          <cell r="H38">
            <v>18481.59</v>
          </cell>
        </row>
        <row r="39">
          <cell r="A39" t="str">
            <v>203b</v>
          </cell>
          <cell r="B39" t="str">
            <v>ASPHALTIC BASE COURSE PLANT MIX (CLASS B)</v>
          </cell>
          <cell r="C39" t="str">
            <v>CM</v>
          </cell>
          <cell r="D39">
            <v>120.46</v>
          </cell>
          <cell r="E39">
            <v>2856.48</v>
          </cell>
          <cell r="F39">
            <v>12151.72</v>
          </cell>
          <cell r="G39">
            <v>3782.17</v>
          </cell>
          <cell r="H39">
            <v>18910.830000000002</v>
          </cell>
        </row>
        <row r="40">
          <cell r="A40" t="str">
            <v>203c</v>
          </cell>
          <cell r="B40" t="str">
            <v>ASPHALTIC LEVELLING COURSE PLANT MIX (CLASS A)</v>
          </cell>
          <cell r="C40" t="str">
            <v>CM</v>
          </cell>
          <cell r="D40">
            <v>129.15</v>
          </cell>
          <cell r="E40">
            <v>2983.43</v>
          </cell>
          <cell r="F40">
            <v>11797.8</v>
          </cell>
          <cell r="G40">
            <v>3727.6</v>
          </cell>
          <cell r="H40">
            <v>18637.98</v>
          </cell>
        </row>
        <row r="41">
          <cell r="A41" t="str">
            <v>203d</v>
          </cell>
          <cell r="B41" t="str">
            <v>ASPHALTIC LEVELLING COURSE PLANT MIX (CLASS B)</v>
          </cell>
          <cell r="C41" t="str">
            <v>CM</v>
          </cell>
          <cell r="D41">
            <v>129.15</v>
          </cell>
          <cell r="E41">
            <v>2983.43</v>
          </cell>
          <cell r="F41">
            <v>12167.29</v>
          </cell>
          <cell r="G41">
            <v>3819.97</v>
          </cell>
          <cell r="H41">
            <v>19099.84</v>
          </cell>
        </row>
        <row r="42">
          <cell r="A42" t="str">
            <v>204b</v>
          </cell>
          <cell r="B42" t="str">
            <v>CEMENT STABILIZED BASE</v>
          </cell>
          <cell r="C42" t="str">
            <v>CM</v>
          </cell>
          <cell r="D42">
            <v>42.73</v>
          </cell>
          <cell r="E42">
            <v>915.9</v>
          </cell>
          <cell r="F42">
            <v>1542.56</v>
          </cell>
          <cell r="G42">
            <v>625.29999999999995</v>
          </cell>
          <cell r="H42">
            <v>3126.49</v>
          </cell>
        </row>
        <row r="43">
          <cell r="A43" t="str">
            <v>204c</v>
          </cell>
          <cell r="B43" t="str">
            <v>CEMENT CONTENT</v>
          </cell>
          <cell r="C43" t="str">
            <v>TON</v>
          </cell>
          <cell r="D43">
            <v>175</v>
          </cell>
          <cell r="E43">
            <v>0</v>
          </cell>
          <cell r="F43">
            <v>8925</v>
          </cell>
          <cell r="G43">
            <v>2275</v>
          </cell>
          <cell r="H43">
            <v>11375</v>
          </cell>
        </row>
        <row r="44">
          <cell r="A44" t="str">
            <v>204d</v>
          </cell>
          <cell r="B44" t="str">
            <v>LIQUID ASPHALT FOR CURING SEAL, TYPE MC-250</v>
          </cell>
          <cell r="C44" t="str">
            <v>TON</v>
          </cell>
          <cell r="D44">
            <v>361.58</v>
          </cell>
          <cell r="E44">
            <v>2422.77</v>
          </cell>
          <cell r="F44">
            <v>83496.08</v>
          </cell>
          <cell r="G44">
            <v>21570.11</v>
          </cell>
          <cell r="H44">
            <v>107850.53</v>
          </cell>
        </row>
        <row r="45">
          <cell r="A45" t="str">
            <v>204e</v>
          </cell>
          <cell r="B45" t="str">
            <v>EMULSIFIED ASPHALT FOR CURING SEAL, TYPE SS-1</v>
          </cell>
          <cell r="C45" t="str">
            <v>TON</v>
          </cell>
          <cell r="D45">
            <v>361.58</v>
          </cell>
          <cell r="E45">
            <v>2422.77</v>
          </cell>
          <cell r="F45">
            <v>83496.08</v>
          </cell>
          <cell r="G45">
            <v>21570.11</v>
          </cell>
          <cell r="H45">
            <v>107850.53</v>
          </cell>
        </row>
        <row r="46">
          <cell r="A46" t="str">
            <v>205a</v>
          </cell>
          <cell r="B46" t="str">
            <v>GRADED CRUSHED AGGREGATE CRACK-RELIEF LAYER</v>
          </cell>
          <cell r="C46" t="str">
            <v>CM</v>
          </cell>
          <cell r="D46">
            <v>146.41</v>
          </cell>
          <cell r="E46">
            <v>233.81</v>
          </cell>
          <cell r="F46">
            <v>1298.9000000000001</v>
          </cell>
          <cell r="G46">
            <v>419.78</v>
          </cell>
          <cell r="H46">
            <v>2098.9</v>
          </cell>
        </row>
        <row r="47">
          <cell r="A47" t="str">
            <v>205b</v>
          </cell>
          <cell r="B47" t="str">
            <v>ASPHALTIC OPEN-GRADED PLANT MIX CRACK RELIEF LAYER</v>
          </cell>
          <cell r="C47" t="str">
            <v>CM</v>
          </cell>
          <cell r="D47">
            <v>230.77</v>
          </cell>
          <cell r="E47">
            <v>4464.04</v>
          </cell>
          <cell r="F47">
            <v>9443.48</v>
          </cell>
          <cell r="G47">
            <v>3534.57</v>
          </cell>
          <cell r="H47">
            <v>17672.87</v>
          </cell>
        </row>
        <row r="48">
          <cell r="A48" t="str">
            <v>206b</v>
          </cell>
          <cell r="B48" t="str">
            <v>WATER BOUND MACADAM BASE WITH COARSE AGG: CLASS B</v>
          </cell>
          <cell r="C48" t="str">
            <v>CM</v>
          </cell>
          <cell r="D48">
            <v>161.69</v>
          </cell>
          <cell r="E48">
            <v>262.54000000000002</v>
          </cell>
          <cell r="F48">
            <v>1058.0999999999999</v>
          </cell>
          <cell r="G48">
            <v>370.58</v>
          </cell>
          <cell r="H48">
            <v>1852.91</v>
          </cell>
        </row>
        <row r="49">
          <cell r="A49" t="str">
            <v>207a</v>
          </cell>
          <cell r="B49" t="str">
            <v>DEEP PATCHING (0-15 cm)</v>
          </cell>
          <cell r="C49" t="str">
            <v>SM</v>
          </cell>
          <cell r="D49">
            <v>2.48</v>
          </cell>
          <cell r="E49">
            <v>80.37</v>
          </cell>
          <cell r="F49">
            <v>35.75</v>
          </cell>
          <cell r="G49">
            <v>29.65</v>
          </cell>
          <cell r="H49">
            <v>148.25</v>
          </cell>
        </row>
        <row r="50">
          <cell r="A50" t="str">
            <v>207b</v>
          </cell>
          <cell r="B50" t="str">
            <v>DEEP PATCHING (15-30 cm)</v>
          </cell>
          <cell r="C50" t="str">
            <v>SM</v>
          </cell>
          <cell r="D50">
            <v>2.48</v>
          </cell>
          <cell r="E50">
            <v>80.37</v>
          </cell>
          <cell r="F50">
            <v>35.75</v>
          </cell>
          <cell r="G50">
            <v>29.65</v>
          </cell>
          <cell r="H50">
            <v>148.25</v>
          </cell>
        </row>
        <row r="51">
          <cell r="A51" t="str">
            <v>208</v>
          </cell>
          <cell r="B51" t="str">
            <v>REINSTATEMENT OF ROAD SURFACE</v>
          </cell>
          <cell r="C51" t="str">
            <v>SM</v>
          </cell>
          <cell r="D51">
            <v>2.67</v>
          </cell>
          <cell r="E51">
            <v>130.32</v>
          </cell>
          <cell r="F51">
            <v>2.2000000000000002</v>
          </cell>
          <cell r="G51">
            <v>33.799999999999997</v>
          </cell>
          <cell r="H51">
            <v>168.99</v>
          </cell>
        </row>
        <row r="52">
          <cell r="A52" t="str">
            <v>209a</v>
          </cell>
          <cell r="B52" t="str">
            <v>BREAKING OF EXISTING ROAD PAVEMENT STRUCTURE</v>
          </cell>
          <cell r="C52" t="str">
            <v>CM</v>
          </cell>
          <cell r="D52">
            <v>6.68</v>
          </cell>
          <cell r="E52">
            <v>466.94</v>
          </cell>
          <cell r="F52">
            <v>13.33</v>
          </cell>
          <cell r="G52">
            <v>121.74</v>
          </cell>
          <cell r="H52">
            <v>608.69000000000005</v>
          </cell>
        </row>
        <row r="53">
          <cell r="A53" t="str">
            <v>209b</v>
          </cell>
          <cell r="B53" t="str">
            <v>SCARIFICATION OF EXISTING ROAD PAVEMENT</v>
          </cell>
          <cell r="C53" t="str">
            <v>SM</v>
          </cell>
          <cell r="D53">
            <v>1.34</v>
          </cell>
          <cell r="E53">
            <v>50.29</v>
          </cell>
          <cell r="F53">
            <v>2.67</v>
          </cell>
          <cell r="G53">
            <v>13.57</v>
          </cell>
          <cell r="H53">
            <v>67.87</v>
          </cell>
        </row>
        <row r="54">
          <cell r="A54" t="str">
            <v>302a</v>
          </cell>
          <cell r="B54" t="str">
            <v>CUT-BACK ASPHALT FOR BITUMINOUS PRIME COAT</v>
          </cell>
          <cell r="C54" t="str">
            <v>SM</v>
          </cell>
          <cell r="D54">
            <v>0.45</v>
          </cell>
          <cell r="E54">
            <v>2.83</v>
          </cell>
          <cell r="F54">
            <v>94.04</v>
          </cell>
          <cell r="G54">
            <v>24.33</v>
          </cell>
          <cell r="H54">
            <v>121.65</v>
          </cell>
        </row>
        <row r="55">
          <cell r="A55" t="str">
            <v>302b</v>
          </cell>
          <cell r="B55" t="str">
            <v>EMULSIFIED ASPHALT FOR BITUMINOUS PRIME COAT</v>
          </cell>
          <cell r="C55" t="str">
            <v>SM</v>
          </cell>
          <cell r="D55">
            <v>0.43</v>
          </cell>
          <cell r="E55">
            <v>2.83</v>
          </cell>
          <cell r="F55">
            <v>81.88</v>
          </cell>
          <cell r="G55">
            <v>21.29</v>
          </cell>
          <cell r="H55">
            <v>106.43</v>
          </cell>
        </row>
        <row r="56">
          <cell r="A56" t="str">
            <v>303a</v>
          </cell>
          <cell r="B56" t="str">
            <v>CUT-BACK ASPHALT FOR BITUMINOUS TACK COAT.</v>
          </cell>
          <cell r="C56" t="str">
            <v>SM</v>
          </cell>
          <cell r="D56">
            <v>0.18</v>
          </cell>
          <cell r="E56">
            <v>1.03</v>
          </cell>
          <cell r="F56">
            <v>37.770000000000003</v>
          </cell>
          <cell r="G56">
            <v>9.74</v>
          </cell>
          <cell r="H56">
            <v>48.72</v>
          </cell>
        </row>
        <row r="57">
          <cell r="A57" t="str">
            <v>303b</v>
          </cell>
          <cell r="B57" t="str">
            <v>EMULSIFIED ASPHALT FOR BITUMINOUS TACK COAT.</v>
          </cell>
          <cell r="C57" t="str">
            <v>SM</v>
          </cell>
          <cell r="D57">
            <v>0.18</v>
          </cell>
          <cell r="E57">
            <v>1.03</v>
          </cell>
          <cell r="F57">
            <v>32.74</v>
          </cell>
          <cell r="G57">
            <v>8.49</v>
          </cell>
          <cell r="H57">
            <v>42.43</v>
          </cell>
        </row>
        <row r="58">
          <cell r="A58" t="str">
            <v>304a</v>
          </cell>
          <cell r="B58" t="str">
            <v>SINGLE SURFACE TREATMENT</v>
          </cell>
          <cell r="C58" t="str">
            <v>SM</v>
          </cell>
          <cell r="D58">
            <v>1.17</v>
          </cell>
          <cell r="E58">
            <v>14.01</v>
          </cell>
          <cell r="F58">
            <v>167.36</v>
          </cell>
          <cell r="G58">
            <v>45.64</v>
          </cell>
          <cell r="H58">
            <v>228.18</v>
          </cell>
        </row>
        <row r="59">
          <cell r="A59" t="str">
            <v>304b</v>
          </cell>
          <cell r="B59" t="str">
            <v>DOUBLE SURFACE TREATMENT</v>
          </cell>
          <cell r="C59" t="str">
            <v>SM</v>
          </cell>
          <cell r="D59">
            <v>1.71</v>
          </cell>
          <cell r="E59">
            <v>26.92</v>
          </cell>
          <cell r="F59">
            <v>341.12</v>
          </cell>
          <cell r="G59">
            <v>92.44</v>
          </cell>
          <cell r="H59">
            <v>462.19</v>
          </cell>
        </row>
        <row r="60">
          <cell r="A60" t="str">
            <v>304c</v>
          </cell>
          <cell r="B60" t="str">
            <v>TRIPLE SURFACE TREATMENT</v>
          </cell>
          <cell r="C60" t="str">
            <v>SM</v>
          </cell>
          <cell r="D60">
            <v>2.87</v>
          </cell>
          <cell r="E60">
            <v>37.83</v>
          </cell>
          <cell r="F60">
            <v>402.15</v>
          </cell>
          <cell r="G60">
            <v>110.71</v>
          </cell>
          <cell r="H60">
            <v>553.54999999999995</v>
          </cell>
        </row>
        <row r="61">
          <cell r="A61" t="str">
            <v>304d</v>
          </cell>
          <cell r="B61" t="str">
            <v>SEAL COAT</v>
          </cell>
          <cell r="C61" t="str">
            <v>SM</v>
          </cell>
          <cell r="D61">
            <v>1.08</v>
          </cell>
          <cell r="E61">
            <v>7.81</v>
          </cell>
          <cell r="F61">
            <v>47.69</v>
          </cell>
          <cell r="G61">
            <v>14.15</v>
          </cell>
          <cell r="H61">
            <v>70.73</v>
          </cell>
        </row>
        <row r="62">
          <cell r="A62" t="str">
            <v>305a</v>
          </cell>
          <cell r="B62" t="str">
            <v>ASPHALTIC CONCRETE FOR WEARING COURSE (CLASS A)</v>
          </cell>
          <cell r="C62" t="str">
            <v>CM</v>
          </cell>
          <cell r="D62">
            <v>106.5</v>
          </cell>
          <cell r="E62">
            <v>2815</v>
          </cell>
          <cell r="F62">
            <v>12748.31</v>
          </cell>
          <cell r="G62">
            <v>3917.45</v>
          </cell>
          <cell r="H62">
            <v>19587.259999999998</v>
          </cell>
        </row>
        <row r="63">
          <cell r="A63" t="str">
            <v>305b</v>
          </cell>
          <cell r="B63" t="str">
            <v>ASPHALTIC CONCRETE FOR WEARING COURSE (CLASS B)</v>
          </cell>
          <cell r="C63" t="str">
            <v>CM</v>
          </cell>
          <cell r="D63">
            <v>106.5</v>
          </cell>
          <cell r="E63">
            <v>2694.06</v>
          </cell>
          <cell r="F63">
            <v>13605.09</v>
          </cell>
          <cell r="G63">
            <v>4101.41</v>
          </cell>
          <cell r="H63">
            <v>20507.05</v>
          </cell>
        </row>
        <row r="64">
          <cell r="A64" t="str">
            <v>307a</v>
          </cell>
          <cell r="B64" t="str">
            <v>DENSE GRADED HOT BIT-MAC</v>
          </cell>
          <cell r="C64" t="str">
            <v>CM</v>
          </cell>
          <cell r="D64">
            <v>296.39999999999998</v>
          </cell>
          <cell r="E64">
            <v>863.75</v>
          </cell>
          <cell r="F64">
            <v>10255.31</v>
          </cell>
          <cell r="G64">
            <v>2853.86</v>
          </cell>
          <cell r="H64">
            <v>14269.32</v>
          </cell>
        </row>
        <row r="65">
          <cell r="A65" t="str">
            <v>307b</v>
          </cell>
          <cell r="B65" t="str">
            <v>OPEN GRADED HOT BIT-MAC</v>
          </cell>
          <cell r="C65" t="str">
            <v>CM</v>
          </cell>
          <cell r="D65">
            <v>296.39999999999998</v>
          </cell>
          <cell r="E65">
            <v>863.75</v>
          </cell>
          <cell r="F65">
            <v>9868.6299999999992</v>
          </cell>
          <cell r="G65">
            <v>2757.19</v>
          </cell>
          <cell r="H65">
            <v>13785.97</v>
          </cell>
        </row>
        <row r="66">
          <cell r="A66" t="str">
            <v>308a</v>
          </cell>
          <cell r="B66" t="str">
            <v>RECYCLING OF ASPHALT CONCRETE (0-60 mm THICK)</v>
          </cell>
          <cell r="C66" t="str">
            <v>CM</v>
          </cell>
          <cell r="D66">
            <v>45.16</v>
          </cell>
          <cell r="E66">
            <v>1236.1199999999999</v>
          </cell>
          <cell r="F66">
            <v>4884.74</v>
          </cell>
          <cell r="G66">
            <v>1541.51</v>
          </cell>
          <cell r="H66">
            <v>7707.53</v>
          </cell>
        </row>
        <row r="67">
          <cell r="A67" t="str">
            <v>308b</v>
          </cell>
          <cell r="B67" t="str">
            <v>BITUMEN BINDER GRADE (40-50, 60-70, 80-100)</v>
          </cell>
          <cell r="C67" t="str">
            <v>TON</v>
          </cell>
          <cell r="D67">
            <v>319.45</v>
          </cell>
          <cell r="E67">
            <v>2013.1</v>
          </cell>
          <cell r="F67">
            <v>85762.52</v>
          </cell>
          <cell r="G67">
            <v>22023.77</v>
          </cell>
          <cell r="H67">
            <v>110118.84</v>
          </cell>
        </row>
        <row r="68">
          <cell r="A68" t="str">
            <v>309a</v>
          </cell>
          <cell r="B68" t="str">
            <v>COLD MILLING, 0-30 mm</v>
          </cell>
          <cell r="C68" t="str">
            <v>SM</v>
          </cell>
          <cell r="D68">
            <v>1.46</v>
          </cell>
          <cell r="E68">
            <v>61.27</v>
          </cell>
          <cell r="F68">
            <v>26.66</v>
          </cell>
          <cell r="G68">
            <v>22.35</v>
          </cell>
          <cell r="H68">
            <v>111.74</v>
          </cell>
        </row>
        <row r="69">
          <cell r="A69" t="str">
            <v>309b</v>
          </cell>
          <cell r="B69" t="str">
            <v>COLD MILLING, 0-50 mm</v>
          </cell>
          <cell r="C69" t="str">
            <v>SM</v>
          </cell>
          <cell r="D69">
            <v>2.4300000000000002</v>
          </cell>
          <cell r="E69">
            <v>102.12</v>
          </cell>
          <cell r="F69">
            <v>44.43</v>
          </cell>
          <cell r="G69">
            <v>37.25</v>
          </cell>
          <cell r="H69">
            <v>186.23</v>
          </cell>
        </row>
        <row r="70">
          <cell r="A70" t="str">
            <v>309c</v>
          </cell>
          <cell r="B70" t="str">
            <v>COLD MILLING, 0-70 mm</v>
          </cell>
          <cell r="C70" t="str">
            <v>SM</v>
          </cell>
          <cell r="D70">
            <v>3.65</v>
          </cell>
          <cell r="E70">
            <v>153.18</v>
          </cell>
          <cell r="F70">
            <v>66.650000000000006</v>
          </cell>
          <cell r="G70">
            <v>55.87</v>
          </cell>
          <cell r="H70">
            <v>279.35000000000002</v>
          </cell>
        </row>
        <row r="71">
          <cell r="A71" t="str">
            <v>401a1i</v>
          </cell>
          <cell r="B71" t="str">
            <v>CONCRETE CLASS A1 (UNDERGROUND)</v>
          </cell>
          <cell r="C71" t="str">
            <v>CM</v>
          </cell>
          <cell r="D71">
            <v>780.73</v>
          </cell>
          <cell r="E71">
            <v>2690.11</v>
          </cell>
          <cell r="F71">
            <v>4920.3500000000004</v>
          </cell>
          <cell r="G71">
            <v>2097.8000000000002</v>
          </cell>
          <cell r="H71">
            <v>10488.99</v>
          </cell>
        </row>
        <row r="72">
          <cell r="A72" t="str">
            <v>401a1ii</v>
          </cell>
          <cell r="B72" t="str">
            <v>CONCRETE CLASS A1 (ON GROUND)</v>
          </cell>
          <cell r="C72" t="str">
            <v>CM</v>
          </cell>
          <cell r="D72">
            <v>780.73</v>
          </cell>
          <cell r="E72">
            <v>2690.11</v>
          </cell>
          <cell r="F72">
            <v>5642.91</v>
          </cell>
          <cell r="G72">
            <v>2278.44</v>
          </cell>
          <cell r="H72">
            <v>11392.19</v>
          </cell>
        </row>
        <row r="73">
          <cell r="A73" t="str">
            <v>401a1iii</v>
          </cell>
          <cell r="B73" t="str">
            <v>CONCRETE CLASS A1 (ELEVATED)</v>
          </cell>
          <cell r="C73" t="str">
            <v>CM</v>
          </cell>
          <cell r="D73">
            <v>780.73</v>
          </cell>
          <cell r="E73">
            <v>2690.11</v>
          </cell>
          <cell r="F73">
            <v>6016.25</v>
          </cell>
          <cell r="G73">
            <v>2371.77</v>
          </cell>
          <cell r="H73">
            <v>11858.87</v>
          </cell>
        </row>
        <row r="74">
          <cell r="A74" t="str">
            <v>401a2i</v>
          </cell>
          <cell r="B74" t="str">
            <v>CONCRETAE CLASS A2 (UNDERGROUND)</v>
          </cell>
          <cell r="C74" t="str">
            <v>CM</v>
          </cell>
          <cell r="D74">
            <v>780.73</v>
          </cell>
          <cell r="E74">
            <v>2690.11</v>
          </cell>
          <cell r="F74">
            <v>5152.12</v>
          </cell>
          <cell r="G74">
            <v>2155.7399999999998</v>
          </cell>
          <cell r="H74">
            <v>10778.7</v>
          </cell>
        </row>
        <row r="75">
          <cell r="A75" t="str">
            <v>401a2ii</v>
          </cell>
          <cell r="B75" t="str">
            <v>CONCRETAE CLASS A2 (ON GROUND)</v>
          </cell>
          <cell r="C75" t="str">
            <v>CM</v>
          </cell>
          <cell r="D75">
            <v>780.73</v>
          </cell>
          <cell r="E75">
            <v>2690.11</v>
          </cell>
          <cell r="F75">
            <v>5874.56</v>
          </cell>
          <cell r="G75">
            <v>2336.35</v>
          </cell>
          <cell r="H75">
            <v>11681.75</v>
          </cell>
        </row>
        <row r="76">
          <cell r="A76" t="str">
            <v>401a2iii</v>
          </cell>
          <cell r="B76" t="str">
            <v>CONCRETAE CLASS A2 (ELEVATED)</v>
          </cell>
          <cell r="C76" t="str">
            <v>CM</v>
          </cell>
          <cell r="D76">
            <v>780.73</v>
          </cell>
          <cell r="E76">
            <v>2690.11</v>
          </cell>
          <cell r="F76">
            <v>6247.76</v>
          </cell>
          <cell r="G76">
            <v>2429.65</v>
          </cell>
          <cell r="H76">
            <v>12148.25</v>
          </cell>
        </row>
        <row r="77">
          <cell r="A77" t="str">
            <v>401a3i</v>
          </cell>
          <cell r="B77" t="str">
            <v>CONCRETAE CLASS A3 (UNDERGROUND)</v>
          </cell>
          <cell r="C77" t="str">
            <v>CM</v>
          </cell>
          <cell r="D77">
            <v>780.73</v>
          </cell>
          <cell r="E77">
            <v>2690.11</v>
          </cell>
          <cell r="F77">
            <v>5457.04</v>
          </cell>
          <cell r="G77">
            <v>2231.9699999999998</v>
          </cell>
          <cell r="H77">
            <v>11159.85</v>
          </cell>
        </row>
        <row r="78">
          <cell r="A78" t="str">
            <v>401a3ii</v>
          </cell>
          <cell r="B78" t="str">
            <v>CONCRETE CLASS A3 (ON GROUND)</v>
          </cell>
          <cell r="C78" t="str">
            <v>CM</v>
          </cell>
          <cell r="D78">
            <v>780.73</v>
          </cell>
          <cell r="E78">
            <v>2690.11</v>
          </cell>
          <cell r="F78">
            <v>6179.48</v>
          </cell>
          <cell r="G78">
            <v>2412.58</v>
          </cell>
          <cell r="H78">
            <v>12062.9</v>
          </cell>
        </row>
        <row r="79">
          <cell r="A79" t="str">
            <v>401a3iii</v>
          </cell>
          <cell r="B79" t="str">
            <v>CONCRETAE CLASS A3 (ELEVATED)</v>
          </cell>
          <cell r="C79" t="str">
            <v>CM</v>
          </cell>
          <cell r="D79">
            <v>780.73</v>
          </cell>
          <cell r="E79">
            <v>2690.11</v>
          </cell>
          <cell r="F79">
            <v>6526.81</v>
          </cell>
          <cell r="G79">
            <v>2499.41</v>
          </cell>
          <cell r="H79">
            <v>12497.06</v>
          </cell>
        </row>
        <row r="80">
          <cell r="A80" t="str">
            <v>401b</v>
          </cell>
          <cell r="B80" t="str">
            <v>CONCRETE CLASS B</v>
          </cell>
          <cell r="C80" t="str">
            <v>CM</v>
          </cell>
          <cell r="D80">
            <v>1016.62</v>
          </cell>
          <cell r="E80">
            <v>1419.3</v>
          </cell>
          <cell r="F80">
            <v>4065.6</v>
          </cell>
          <cell r="G80">
            <v>1625.38</v>
          </cell>
          <cell r="H80">
            <v>8126.89</v>
          </cell>
        </row>
        <row r="81">
          <cell r="A81" t="str">
            <v>401ci</v>
          </cell>
          <cell r="B81" t="str">
            <v>CONCRETE CLASS C (UNDERGROUND)</v>
          </cell>
          <cell r="C81" t="str">
            <v>CM</v>
          </cell>
          <cell r="D81">
            <v>773.13</v>
          </cell>
          <cell r="E81">
            <v>2690.11</v>
          </cell>
          <cell r="F81">
            <v>4536.46</v>
          </cell>
          <cell r="G81">
            <v>1999.93</v>
          </cell>
          <cell r="H81">
            <v>9999.64</v>
          </cell>
        </row>
        <row r="82">
          <cell r="A82" t="str">
            <v>401cii</v>
          </cell>
          <cell r="B82" t="str">
            <v>CONCRETE CLASS C (ON GROUND)</v>
          </cell>
          <cell r="C82" t="str">
            <v>CM</v>
          </cell>
          <cell r="D82">
            <v>773.13</v>
          </cell>
          <cell r="E82">
            <v>2690.11</v>
          </cell>
          <cell r="F82">
            <v>5258.9</v>
          </cell>
          <cell r="G82">
            <v>2180.54</v>
          </cell>
          <cell r="H82">
            <v>10902.69</v>
          </cell>
        </row>
        <row r="83">
          <cell r="A83" t="str">
            <v>401ciii</v>
          </cell>
          <cell r="B83" t="str">
            <v>CONCRETE CLASS C (ELEVATED)</v>
          </cell>
          <cell r="C83" t="str">
            <v>CM</v>
          </cell>
          <cell r="D83">
            <v>773.13</v>
          </cell>
          <cell r="E83">
            <v>2690.11</v>
          </cell>
          <cell r="F83">
            <v>5632.24</v>
          </cell>
          <cell r="G83">
            <v>2273.87</v>
          </cell>
          <cell r="H83">
            <v>11369.36</v>
          </cell>
        </row>
        <row r="84">
          <cell r="A84" t="str">
            <v>401d</v>
          </cell>
          <cell r="B84" t="str">
            <v>CONCRETE CLASS D1</v>
          </cell>
          <cell r="C84" t="str">
            <v>CM</v>
          </cell>
          <cell r="D84">
            <v>1212.52</v>
          </cell>
          <cell r="E84">
            <v>3326.2</v>
          </cell>
          <cell r="F84">
            <v>7783.06</v>
          </cell>
          <cell r="G84">
            <v>3080.45</v>
          </cell>
          <cell r="H84">
            <v>15402.23</v>
          </cell>
        </row>
        <row r="85">
          <cell r="A85" t="str">
            <v>401e</v>
          </cell>
          <cell r="B85" t="str">
            <v>CONCRETE CLASS Y</v>
          </cell>
          <cell r="C85" t="str">
            <v>CM</v>
          </cell>
          <cell r="D85">
            <v>1693.81</v>
          </cell>
          <cell r="E85">
            <v>898.44</v>
          </cell>
          <cell r="F85">
            <v>6350.84</v>
          </cell>
          <cell r="G85">
            <v>2235.77</v>
          </cell>
          <cell r="H85">
            <v>11178.86</v>
          </cell>
        </row>
        <row r="86">
          <cell r="A86" t="str">
            <v>401f</v>
          </cell>
          <cell r="B86" t="str">
            <v>LEAN CONCRETE</v>
          </cell>
          <cell r="C86" t="str">
            <v>CM</v>
          </cell>
          <cell r="D86">
            <v>665.19</v>
          </cell>
          <cell r="E86">
            <v>969.12</v>
          </cell>
          <cell r="F86">
            <v>3462.1</v>
          </cell>
          <cell r="G86">
            <v>1274.0999999999999</v>
          </cell>
          <cell r="H86">
            <v>6370.51</v>
          </cell>
        </row>
        <row r="87">
          <cell r="A87" t="str">
            <v>401gi</v>
          </cell>
          <cell r="B87" t="str">
            <v>PRECAST CONCRETE, CLASS A1</v>
          </cell>
          <cell r="C87" t="str">
            <v>CM</v>
          </cell>
          <cell r="D87">
            <v>2600.88</v>
          </cell>
          <cell r="E87">
            <v>1879.78</v>
          </cell>
          <cell r="F87">
            <v>5611.94</v>
          </cell>
          <cell r="G87">
            <v>2523.15</v>
          </cell>
          <cell r="H87">
            <v>12615.75</v>
          </cell>
        </row>
        <row r="88">
          <cell r="A88" t="str">
            <v>401gii</v>
          </cell>
          <cell r="B88" t="str">
            <v>PRECAST CONCRETE CLASS A3</v>
          </cell>
          <cell r="C88" t="str">
            <v>CM</v>
          </cell>
          <cell r="D88">
            <v>2600.88</v>
          </cell>
          <cell r="E88">
            <v>1879.78</v>
          </cell>
          <cell r="F88">
            <v>6184.16</v>
          </cell>
          <cell r="G88">
            <v>2666.2</v>
          </cell>
          <cell r="H88">
            <v>13331.02</v>
          </cell>
        </row>
        <row r="89">
          <cell r="A89" t="str">
            <v>401giii</v>
          </cell>
          <cell r="B89" t="str">
            <v>PRECAST CONCRETE, CLASS B</v>
          </cell>
          <cell r="C89" t="str">
            <v>CM</v>
          </cell>
          <cell r="D89">
            <v>2600.88</v>
          </cell>
          <cell r="E89">
            <v>1879.78</v>
          </cell>
          <cell r="F89">
            <v>4804.7700000000004</v>
          </cell>
          <cell r="G89">
            <v>2321.36</v>
          </cell>
          <cell r="H89">
            <v>11606.79</v>
          </cell>
        </row>
        <row r="90">
          <cell r="A90" t="str">
            <v>401giv</v>
          </cell>
          <cell r="B90" t="str">
            <v>PRECAST CONCRETE CLASS D1</v>
          </cell>
          <cell r="C90" t="str">
            <v>CM</v>
          </cell>
          <cell r="D90">
            <v>2600.88</v>
          </cell>
          <cell r="E90">
            <v>1879.78</v>
          </cell>
          <cell r="F90">
            <v>7790.78</v>
          </cell>
          <cell r="G90">
            <v>3067.86</v>
          </cell>
          <cell r="H90">
            <v>15339.29</v>
          </cell>
        </row>
        <row r="91">
          <cell r="A91" t="str">
            <v>401gv</v>
          </cell>
          <cell r="B91" t="str">
            <v>PRECAST CONCRETE CLASS D2</v>
          </cell>
          <cell r="C91" t="str">
            <v>CM</v>
          </cell>
          <cell r="D91">
            <v>2600.88</v>
          </cell>
          <cell r="E91">
            <v>1879.78</v>
          </cell>
          <cell r="F91">
            <v>8625.64</v>
          </cell>
          <cell r="G91">
            <v>3276.57</v>
          </cell>
          <cell r="H91">
            <v>16382.87</v>
          </cell>
        </row>
        <row r="92">
          <cell r="A92" t="str">
            <v>401gvi</v>
          </cell>
          <cell r="B92" t="str">
            <v>PRECAST CONCRETE CLASS D3</v>
          </cell>
          <cell r="C92" t="str">
            <v>CM</v>
          </cell>
          <cell r="D92">
            <v>2600.88</v>
          </cell>
          <cell r="E92">
            <v>1879.78</v>
          </cell>
          <cell r="F92">
            <v>9462</v>
          </cell>
          <cell r="G92">
            <v>3485.66</v>
          </cell>
          <cell r="H92">
            <v>17428.32</v>
          </cell>
        </row>
        <row r="93">
          <cell r="A93" t="str">
            <v>401h</v>
          </cell>
          <cell r="B93" t="str">
            <v>PLUM (CYCLOPEAN / RUBBLE) CONCRETE (2:1 CONC. STONE RATIO)</v>
          </cell>
          <cell r="C93" t="str">
            <v>CM</v>
          </cell>
          <cell r="D93">
            <v>1133.29</v>
          </cell>
          <cell r="E93">
            <v>1419.3</v>
          </cell>
          <cell r="F93">
            <v>3186.33</v>
          </cell>
          <cell r="G93">
            <v>1434.73</v>
          </cell>
          <cell r="H93">
            <v>7173.65</v>
          </cell>
        </row>
        <row r="94">
          <cell r="A94" t="str">
            <v>404a</v>
          </cell>
          <cell r="B94" t="str">
            <v>REINFORCEMENT AS PER AASHTO M. 31 GRADE 40</v>
          </cell>
          <cell r="C94" t="str">
            <v>TON</v>
          </cell>
          <cell r="D94">
            <v>2508.86</v>
          </cell>
          <cell r="E94">
            <v>0</v>
          </cell>
          <cell r="F94">
            <v>86446.2</v>
          </cell>
          <cell r="G94">
            <v>22238.76</v>
          </cell>
          <cell r="H94">
            <v>111193.82</v>
          </cell>
        </row>
        <row r="95">
          <cell r="A95" t="str">
            <v>404b</v>
          </cell>
          <cell r="B95" t="str">
            <v>REINFORCEMENT AS PER AASHTO M. 31 GRADE 60</v>
          </cell>
          <cell r="C95" t="str">
            <v>TON</v>
          </cell>
          <cell r="D95">
            <v>2508.86</v>
          </cell>
          <cell r="E95">
            <v>0</v>
          </cell>
          <cell r="F95">
            <v>90646.2</v>
          </cell>
          <cell r="G95">
            <v>23288.76</v>
          </cell>
          <cell r="H95">
            <v>116443.82</v>
          </cell>
        </row>
        <row r="96">
          <cell r="A96" t="str">
            <v>404h</v>
          </cell>
          <cell r="B96" t="str">
            <v>REINFORCEMENT (STRUCTURAL SHAPES) AS PER ASTM-A-36</v>
          </cell>
          <cell r="C96" t="str">
            <v>TON</v>
          </cell>
          <cell r="D96">
            <v>1899.93</v>
          </cell>
          <cell r="E96">
            <v>4249.8599999999997</v>
          </cell>
          <cell r="F96">
            <v>111429</v>
          </cell>
          <cell r="G96">
            <v>29394.7</v>
          </cell>
          <cell r="H96">
            <v>146973.48000000001</v>
          </cell>
        </row>
        <row r="97">
          <cell r="A97" t="str">
            <v>405a</v>
          </cell>
          <cell r="B97" t="str">
            <v>PRE-STRESSING WIRE STRAND 3/8"-1/2" DIA COMPLETE IN ALL RESPECT.</v>
          </cell>
          <cell r="C97" t="str">
            <v>TON</v>
          </cell>
          <cell r="D97">
            <v>3510.84</v>
          </cell>
          <cell r="E97">
            <v>13891.32</v>
          </cell>
          <cell r="F97">
            <v>167021.67000000001</v>
          </cell>
          <cell r="G97">
            <v>46105.96</v>
          </cell>
          <cell r="H97">
            <v>230529.78</v>
          </cell>
        </row>
        <row r="98">
          <cell r="A98" t="str">
            <v>405b</v>
          </cell>
          <cell r="B98" t="str">
            <v>LAUNCHING OF GIRDER</v>
          </cell>
          <cell r="C98" t="str">
            <v>TON</v>
          </cell>
          <cell r="D98">
            <v>81.72</v>
          </cell>
          <cell r="E98">
            <v>967.47</v>
          </cell>
          <cell r="F98">
            <v>0</v>
          </cell>
          <cell r="G98">
            <v>262.3</v>
          </cell>
          <cell r="H98">
            <v>1311.5</v>
          </cell>
        </row>
        <row r="99">
          <cell r="A99" t="str">
            <v>406a</v>
          </cell>
          <cell r="B99" t="str">
            <v xml:space="preserve"> PREMOULDED JOINT FILLER 12 mm THICK WITH BITUMASTIC JOINT SEAL</v>
          </cell>
          <cell r="C99" t="str">
            <v>SM</v>
          </cell>
          <cell r="D99">
            <v>169.13</v>
          </cell>
          <cell r="E99">
            <v>0</v>
          </cell>
          <cell r="F99">
            <v>2281.79</v>
          </cell>
          <cell r="G99">
            <v>612.73</v>
          </cell>
          <cell r="H99">
            <v>3063.65</v>
          </cell>
        </row>
        <row r="100">
          <cell r="A100" t="str">
            <v>406b</v>
          </cell>
          <cell r="B100" t="str">
            <v>NEOPRENE RUBBER JOINT FILLER 12 mm THICK WITH BITUMASTIC JOINT SEAL</v>
          </cell>
          <cell r="C100" t="str">
            <v>SM</v>
          </cell>
          <cell r="D100">
            <v>169.13</v>
          </cell>
          <cell r="E100">
            <v>0</v>
          </cell>
          <cell r="F100">
            <v>1064.8</v>
          </cell>
          <cell r="G100">
            <v>308.48</v>
          </cell>
          <cell r="H100">
            <v>1542.41</v>
          </cell>
        </row>
        <row r="101">
          <cell r="A101" t="str">
            <v>406ci</v>
          </cell>
          <cell r="B101" t="str">
            <v>STEEL EXPANSION JOINTS (Local)</v>
          </cell>
          <cell r="C101" t="str">
            <v>KG</v>
          </cell>
          <cell r="D101">
            <v>13.8</v>
          </cell>
          <cell r="E101">
            <v>21.32</v>
          </cell>
          <cell r="F101">
            <v>178.21</v>
          </cell>
          <cell r="G101">
            <v>53.33</v>
          </cell>
          <cell r="H101">
            <v>266.66000000000003</v>
          </cell>
        </row>
        <row r="102">
          <cell r="A102" t="str">
            <v>406cii</v>
          </cell>
          <cell r="B102" t="str">
            <v>EXPANSION JOINT WITH TWO EXTRUDED ALUMINIUM ALLOY SECTIONS FOR 50mm MOVEMENT (USA/EU MAKE)</v>
          </cell>
          <cell r="C102" t="str">
            <v>M</v>
          </cell>
          <cell r="D102">
            <v>563.82000000000005</v>
          </cell>
          <cell r="E102">
            <v>0</v>
          </cell>
          <cell r="F102">
            <v>46853.63</v>
          </cell>
          <cell r="G102">
            <v>11854.36</v>
          </cell>
          <cell r="H102">
            <v>59271.81</v>
          </cell>
        </row>
        <row r="103">
          <cell r="A103" t="str">
            <v>406ciii</v>
          </cell>
          <cell r="B103" t="str">
            <v>EXPANSION JOINT WITH CAST ALUMINIUM ALLOY TRIANGULAR TEETH FOR 110mm MOVEMENT (USA/EU MAKE)</v>
          </cell>
          <cell r="C103" t="str">
            <v>M</v>
          </cell>
          <cell r="D103">
            <v>585.70000000000005</v>
          </cell>
          <cell r="E103">
            <v>0</v>
          </cell>
          <cell r="F103">
            <v>117134.06</v>
          </cell>
          <cell r="G103">
            <v>29429.94</v>
          </cell>
          <cell r="H103">
            <v>147149.70000000001</v>
          </cell>
        </row>
        <row r="104">
          <cell r="A104" t="str">
            <v>406</v>
          </cell>
          <cell r="B104" t="str">
            <v>EXPANSION JOINT WITH CAST ALUMINIUM ALLOY CANTILEVER TEETH FOR 300mm MOVEMENT (USA/EU MAKE)</v>
          </cell>
          <cell r="C104" t="str">
            <v>M</v>
          </cell>
          <cell r="D104">
            <v>651.32000000000005</v>
          </cell>
          <cell r="E104">
            <v>0</v>
          </cell>
          <cell r="F104">
            <v>389341.31</v>
          </cell>
          <cell r="G104">
            <v>97498.16</v>
          </cell>
          <cell r="H104">
            <v>487490.79</v>
          </cell>
        </row>
        <row r="105">
          <cell r="A105" t="str">
            <v>406cv</v>
          </cell>
          <cell r="B105" t="str">
            <v>EXPANSION JOINT MONOBLOC TYPE FOR 65mm MOVEMENT (USA/EU MAKE)</v>
          </cell>
          <cell r="C105" t="str">
            <v>M</v>
          </cell>
          <cell r="D105">
            <v>563.82000000000005</v>
          </cell>
          <cell r="E105">
            <v>0</v>
          </cell>
          <cell r="F105">
            <v>43415.77</v>
          </cell>
          <cell r="G105">
            <v>10994.9</v>
          </cell>
          <cell r="H105">
            <v>54974.48</v>
          </cell>
        </row>
        <row r="106">
          <cell r="A106" t="str">
            <v>406dii</v>
          </cell>
          <cell r="B106" t="str">
            <v>PVC WATER STOP 8" SIZE</v>
          </cell>
          <cell r="C106" t="str">
            <v>M</v>
          </cell>
          <cell r="D106">
            <v>146.66999999999999</v>
          </cell>
          <cell r="E106">
            <v>0</v>
          </cell>
          <cell r="F106">
            <v>415.64</v>
          </cell>
          <cell r="G106">
            <v>140.58000000000001</v>
          </cell>
          <cell r="H106">
            <v>702.89</v>
          </cell>
        </row>
        <row r="107">
          <cell r="A107" t="str">
            <v>406e</v>
          </cell>
          <cell r="B107" t="str">
            <v>ELASTOMERIC BEARING PADS (ACCORDING TO SIZE AND THICKNESS) - LOCAL</v>
          </cell>
          <cell r="C107" t="str">
            <v>c.cm</v>
          </cell>
          <cell r="D107">
            <v>0.03</v>
          </cell>
          <cell r="E107">
            <v>0</v>
          </cell>
          <cell r="F107">
            <v>1.58</v>
          </cell>
          <cell r="G107">
            <v>0.4</v>
          </cell>
          <cell r="H107">
            <v>2.0099999999999998</v>
          </cell>
        </row>
        <row r="108">
          <cell r="A108" t="str">
            <v>406ei</v>
          </cell>
          <cell r="B108" t="str">
            <v>ELASTOMERIC BEARING PADS (ACCORDING TO SIZE AND THICKNESS) - USA/EU MAKE</v>
          </cell>
          <cell r="C108" t="str">
            <v>c.cm</v>
          </cell>
          <cell r="D108">
            <v>0.02</v>
          </cell>
          <cell r="E108">
            <v>0</v>
          </cell>
          <cell r="F108">
            <v>5.35</v>
          </cell>
          <cell r="G108">
            <v>1.34</v>
          </cell>
          <cell r="H108">
            <v>6.72</v>
          </cell>
        </row>
        <row r="109">
          <cell r="A109" t="str">
            <v>406f</v>
          </cell>
          <cell r="B109" t="str">
            <v>ASPHALT FELT (3 PLY)</v>
          </cell>
          <cell r="C109" t="str">
            <v>SM</v>
          </cell>
          <cell r="D109">
            <v>58.61</v>
          </cell>
          <cell r="E109">
            <v>0</v>
          </cell>
          <cell r="F109">
            <v>335.35</v>
          </cell>
          <cell r="G109">
            <v>98.49</v>
          </cell>
          <cell r="H109">
            <v>492.45</v>
          </cell>
        </row>
        <row r="110">
          <cell r="A110" t="str">
            <v>406g</v>
          </cell>
          <cell r="B110" t="str">
            <v>STEEL OR METAL BEARING DEVICES</v>
          </cell>
          <cell r="C110" t="str">
            <v>KG</v>
          </cell>
          <cell r="D110">
            <v>28.89</v>
          </cell>
          <cell r="E110">
            <v>56.27</v>
          </cell>
          <cell r="F110">
            <v>183.6</v>
          </cell>
          <cell r="G110">
            <v>67.19</v>
          </cell>
          <cell r="H110">
            <v>335.95</v>
          </cell>
        </row>
        <row r="111">
          <cell r="A111" t="str">
            <v>407d1</v>
          </cell>
          <cell r="B111" t="str">
            <v>CAST IN PLACE PILES UPTO 1.00 M DIA IN NORMAL SOIL (BORING ONLY)</v>
          </cell>
          <cell r="C111" t="str">
            <v>M</v>
          </cell>
          <cell r="D111">
            <v>346.48</v>
          </cell>
          <cell r="E111">
            <v>3542.17</v>
          </cell>
          <cell r="F111">
            <v>584.24</v>
          </cell>
          <cell r="G111">
            <v>1118.22</v>
          </cell>
          <cell r="H111">
            <v>5591.11</v>
          </cell>
        </row>
        <row r="112">
          <cell r="A112" t="str">
            <v>407d2</v>
          </cell>
          <cell r="B112" t="str">
            <v>CAST IN PLACE PILES UPTO 1. 00 M DIA IN GRAVEL STRATA (BORING ONLY)</v>
          </cell>
          <cell r="C112" t="str">
            <v>M</v>
          </cell>
          <cell r="D112">
            <v>526.65</v>
          </cell>
          <cell r="E112">
            <v>5384.1</v>
          </cell>
          <cell r="F112">
            <v>789.73</v>
          </cell>
          <cell r="G112">
            <v>1675.12</v>
          </cell>
          <cell r="H112">
            <v>8375.59</v>
          </cell>
        </row>
        <row r="113">
          <cell r="A113" t="str">
            <v>407d3</v>
          </cell>
          <cell r="B113" t="str">
            <v>CAST IN PLACE PILES 1.1 - 1.5 M DIA IN NORMAL SOIL (BORING ONLY)</v>
          </cell>
          <cell r="C113" t="str">
            <v>M</v>
          </cell>
          <cell r="D113">
            <v>526.65</v>
          </cell>
          <cell r="E113">
            <v>8250.86</v>
          </cell>
          <cell r="F113">
            <v>969.29</v>
          </cell>
          <cell r="G113">
            <v>2436.6999999999998</v>
          </cell>
          <cell r="H113">
            <v>12183.49</v>
          </cell>
        </row>
        <row r="114">
          <cell r="A114" t="str">
            <v>407d4</v>
          </cell>
          <cell r="B114" t="str">
            <v>CAST IN PLACE PILES 1.1 - 1.5 M DIA IN GRAVEL STRATA (BORING ONLY)</v>
          </cell>
          <cell r="C114" t="str">
            <v>M</v>
          </cell>
          <cell r="D114">
            <v>877.75</v>
          </cell>
          <cell r="E114">
            <v>13751.43</v>
          </cell>
          <cell r="F114">
            <v>1384.41</v>
          </cell>
          <cell r="G114">
            <v>4003.4</v>
          </cell>
          <cell r="H114">
            <v>20016.98</v>
          </cell>
        </row>
        <row r="115">
          <cell r="A115" t="str">
            <v>407d5</v>
          </cell>
          <cell r="B115" t="str">
            <v>CAST IN PLACE PILES 1.6 - 2.0 M DIA IN NORMAL SOIL (BORING ONLY)</v>
          </cell>
          <cell r="C115" t="str">
            <v>M</v>
          </cell>
          <cell r="D115">
            <v>731.46</v>
          </cell>
          <cell r="E115">
            <v>11459.52</v>
          </cell>
          <cell r="F115">
            <v>1211.44</v>
          </cell>
          <cell r="G115">
            <v>3350.61</v>
          </cell>
          <cell r="H115">
            <v>16753.03</v>
          </cell>
        </row>
        <row r="116">
          <cell r="A116" t="str">
            <v>407d6</v>
          </cell>
          <cell r="B116" t="str">
            <v>CAST IN PLACE PILES 1.6 - 2.0 M DIA IN GRAVEL STRATA (BORING ONLY)</v>
          </cell>
          <cell r="C116" t="str">
            <v>M</v>
          </cell>
          <cell r="D116">
            <v>1316.62</v>
          </cell>
          <cell r="E116">
            <v>20627.14</v>
          </cell>
          <cell r="F116">
            <v>1903.31</v>
          </cell>
          <cell r="G116">
            <v>5961.77</v>
          </cell>
          <cell r="H116">
            <v>29808.84</v>
          </cell>
        </row>
        <row r="117">
          <cell r="A117" t="str">
            <v>407h</v>
          </cell>
          <cell r="B117" t="str">
            <v>PILE LOAD TEST UPTO 120 TON</v>
          </cell>
          <cell r="C117" t="str">
            <v>EACH</v>
          </cell>
          <cell r="D117">
            <v>35665.86</v>
          </cell>
          <cell r="E117">
            <v>105999.36</v>
          </cell>
          <cell r="F117">
            <v>148485.21</v>
          </cell>
          <cell r="G117">
            <v>72537.61</v>
          </cell>
          <cell r="H117">
            <v>362688.04</v>
          </cell>
        </row>
        <row r="118">
          <cell r="A118" t="str">
            <v>407i</v>
          </cell>
          <cell r="B118" t="str">
            <v>PILE LOAD TEST UPTO 240 TON</v>
          </cell>
          <cell r="C118" t="str">
            <v>EACH</v>
          </cell>
          <cell r="D118">
            <v>35665.86</v>
          </cell>
          <cell r="E118">
            <v>105999.36</v>
          </cell>
          <cell r="F118">
            <v>312948.46000000002</v>
          </cell>
          <cell r="G118">
            <v>113653.42</v>
          </cell>
          <cell r="H118">
            <v>568267.1</v>
          </cell>
        </row>
        <row r="119">
          <cell r="A119" t="str">
            <v>407j</v>
          </cell>
          <cell r="B119" t="str">
            <v>PILE LOAD TEST UPTO 360 TON</v>
          </cell>
          <cell r="C119" t="str">
            <v>EACH</v>
          </cell>
          <cell r="D119">
            <v>98665.86</v>
          </cell>
          <cell r="E119">
            <v>117448</v>
          </cell>
          <cell r="F119">
            <v>434671.39</v>
          </cell>
          <cell r="G119">
            <v>162696.31</v>
          </cell>
          <cell r="H119">
            <v>813481.56</v>
          </cell>
        </row>
        <row r="120">
          <cell r="A120" t="str">
            <v>407k</v>
          </cell>
          <cell r="B120" t="str">
            <v>PILE LOAD TEST UPTO 550 TON</v>
          </cell>
          <cell r="C120" t="str">
            <v>EACH</v>
          </cell>
          <cell r="D120">
            <v>145915.85999999999</v>
          </cell>
          <cell r="E120">
            <v>146810</v>
          </cell>
          <cell r="F120">
            <v>696947.25</v>
          </cell>
          <cell r="G120">
            <v>247418.28</v>
          </cell>
          <cell r="H120">
            <v>1237091.3899999999</v>
          </cell>
        </row>
        <row r="121">
          <cell r="A121" t="str">
            <v>407l</v>
          </cell>
          <cell r="B121" t="str">
            <v>PILE LOAD TEST UPTO 800 TON</v>
          </cell>
          <cell r="C121" t="str">
            <v>EACH</v>
          </cell>
          <cell r="D121">
            <v>215998.8</v>
          </cell>
          <cell r="E121">
            <v>176172</v>
          </cell>
          <cell r="F121">
            <v>1126567</v>
          </cell>
          <cell r="G121">
            <v>379684.45</v>
          </cell>
          <cell r="H121">
            <v>1898422.25</v>
          </cell>
        </row>
        <row r="122">
          <cell r="A122" t="str">
            <v>407m</v>
          </cell>
          <cell r="B122" t="str">
            <v>CONFIRMATORY BORING (NX SIZE)</v>
          </cell>
          <cell r="C122" t="str">
            <v>M</v>
          </cell>
          <cell r="D122">
            <v>270.13</v>
          </cell>
          <cell r="E122">
            <v>3272.3</v>
          </cell>
          <cell r="F122">
            <v>25</v>
          </cell>
          <cell r="G122">
            <v>891.86</v>
          </cell>
          <cell r="H122">
            <v>4459.29</v>
          </cell>
        </row>
        <row r="123">
          <cell r="A123" t="str">
            <v>407n</v>
          </cell>
          <cell r="B123" t="str">
            <v>PERMANENT PILE CASING FOR PILES</v>
          </cell>
          <cell r="C123" t="str">
            <v>Ton</v>
          </cell>
          <cell r="D123">
            <v>354.61</v>
          </cell>
          <cell r="E123">
            <v>4885.57</v>
          </cell>
          <cell r="F123">
            <v>110378.39</v>
          </cell>
          <cell r="G123">
            <v>28904.639999999999</v>
          </cell>
          <cell r="H123">
            <v>144523.21</v>
          </cell>
        </row>
        <row r="124">
          <cell r="A124">
            <v>410</v>
          </cell>
          <cell r="B124" t="str">
            <v>BRICK WORK</v>
          </cell>
          <cell r="C124" t="str">
            <v>CM</v>
          </cell>
          <cell r="D124">
            <v>489.67</v>
          </cell>
          <cell r="E124">
            <v>577.25</v>
          </cell>
          <cell r="F124">
            <v>5558.94</v>
          </cell>
          <cell r="G124">
            <v>1656.46</v>
          </cell>
          <cell r="H124">
            <v>8282.32</v>
          </cell>
        </row>
        <row r="125">
          <cell r="A125" t="str">
            <v>411a</v>
          </cell>
          <cell r="B125" t="str">
            <v>STONE MASONRY RANDOM DRY</v>
          </cell>
          <cell r="C125" t="str">
            <v>CM</v>
          </cell>
          <cell r="D125">
            <v>518.33000000000004</v>
          </cell>
          <cell r="E125">
            <v>210.72</v>
          </cell>
          <cell r="F125">
            <v>1246.94</v>
          </cell>
          <cell r="G125">
            <v>494</v>
          </cell>
          <cell r="H125">
            <v>2469.9899999999998</v>
          </cell>
        </row>
        <row r="126">
          <cell r="A126" t="str">
            <v>411b</v>
          </cell>
          <cell r="B126" t="str">
            <v>STONE MASONRY RANDOM WITH MORTAR</v>
          </cell>
          <cell r="C126" t="str">
            <v>CM</v>
          </cell>
          <cell r="D126">
            <v>618.33000000000004</v>
          </cell>
          <cell r="E126">
            <v>335.46</v>
          </cell>
          <cell r="F126">
            <v>2670.39</v>
          </cell>
          <cell r="G126">
            <v>906.05</v>
          </cell>
          <cell r="H126">
            <v>4530.24</v>
          </cell>
        </row>
        <row r="127">
          <cell r="A127" t="str">
            <v>411c</v>
          </cell>
          <cell r="B127" t="str">
            <v>STONE MASONRY DRESSED UNCOURSED DRY</v>
          </cell>
          <cell r="C127" t="str">
            <v>CM</v>
          </cell>
          <cell r="D127">
            <v>713.33</v>
          </cell>
          <cell r="E127">
            <v>210.72</v>
          </cell>
          <cell r="F127">
            <v>878.43</v>
          </cell>
          <cell r="G127">
            <v>450.62</v>
          </cell>
          <cell r="H127">
            <v>2253.11</v>
          </cell>
        </row>
        <row r="128">
          <cell r="A128" t="str">
            <v>411d</v>
          </cell>
          <cell r="B128" t="str">
            <v>STONE MASONRY DRESSED UNCOURSED WITH MORTAR</v>
          </cell>
          <cell r="C128" t="str">
            <v>CM</v>
          </cell>
          <cell r="D128">
            <v>808.33</v>
          </cell>
          <cell r="E128">
            <v>335.46</v>
          </cell>
          <cell r="F128">
            <v>2179.77</v>
          </cell>
          <cell r="G128">
            <v>830.89</v>
          </cell>
          <cell r="H128">
            <v>4154.46</v>
          </cell>
        </row>
        <row r="129">
          <cell r="A129" t="str">
            <v>411g</v>
          </cell>
          <cell r="B129" t="str">
            <v>ROLL POINTING</v>
          </cell>
          <cell r="C129" t="str">
            <v>SM</v>
          </cell>
          <cell r="D129">
            <v>103.67</v>
          </cell>
          <cell r="E129">
            <v>24.95</v>
          </cell>
          <cell r="F129">
            <v>105.47</v>
          </cell>
          <cell r="G129">
            <v>58.52</v>
          </cell>
          <cell r="H129">
            <v>292.61</v>
          </cell>
        </row>
        <row r="130">
          <cell r="A130" t="str">
            <v>412a</v>
          </cell>
          <cell r="B130" t="str">
            <v>STONE MASONARY DRESSED COURSED WITH MORTAR</v>
          </cell>
          <cell r="C130" t="str">
            <v>CM</v>
          </cell>
          <cell r="D130">
            <v>1073.33</v>
          </cell>
          <cell r="E130">
            <v>534.30999999999995</v>
          </cell>
          <cell r="F130">
            <v>2179.77</v>
          </cell>
          <cell r="G130">
            <v>946.85</v>
          </cell>
          <cell r="H130">
            <v>4734.26</v>
          </cell>
        </row>
        <row r="131">
          <cell r="A131" t="str">
            <v>501a</v>
          </cell>
          <cell r="B131" t="str">
            <v>R.C.C. PIPE CULVERT AASHTO M 170 CLASS II DIA 310 mm</v>
          </cell>
          <cell r="C131" t="str">
            <v>M</v>
          </cell>
          <cell r="D131">
            <v>350.42</v>
          </cell>
          <cell r="E131">
            <v>689.5</v>
          </cell>
          <cell r="F131">
            <v>1238.6400000000001</v>
          </cell>
          <cell r="G131">
            <v>569.64</v>
          </cell>
          <cell r="H131">
            <v>2848.19</v>
          </cell>
        </row>
        <row r="132">
          <cell r="A132" t="str">
            <v>501b</v>
          </cell>
          <cell r="B132" t="str">
            <v>R.C.C. PIPE CULVERT AASHTO M 170 CLASS II DIA 380 mm</v>
          </cell>
          <cell r="C132" t="str">
            <v>M</v>
          </cell>
          <cell r="D132">
            <v>350.42</v>
          </cell>
          <cell r="E132">
            <v>766.21</v>
          </cell>
          <cell r="F132">
            <v>1594.94</v>
          </cell>
          <cell r="G132">
            <v>677.89</v>
          </cell>
          <cell r="H132">
            <v>3389.46</v>
          </cell>
        </row>
        <row r="133">
          <cell r="A133" t="str">
            <v>501c</v>
          </cell>
          <cell r="B133" t="str">
            <v>R.C.C. PIPE CULVERT AASHTO M 170 CLASS II DIA 460 mm</v>
          </cell>
          <cell r="C133" t="str">
            <v>M</v>
          </cell>
          <cell r="D133">
            <v>328.05</v>
          </cell>
          <cell r="E133">
            <v>1356.07</v>
          </cell>
          <cell r="F133">
            <v>1944.56</v>
          </cell>
          <cell r="G133">
            <v>907.17</v>
          </cell>
          <cell r="H133">
            <v>4535.8500000000004</v>
          </cell>
        </row>
        <row r="134">
          <cell r="A134" t="str">
            <v>501d</v>
          </cell>
          <cell r="B134" t="str">
            <v>R.C.C. PIPE CULVERT AASHTO M 170 CLASS II DIA 610 mm</v>
          </cell>
          <cell r="C134" t="str">
            <v>M</v>
          </cell>
          <cell r="D134">
            <v>345.95</v>
          </cell>
          <cell r="E134">
            <v>1702.67</v>
          </cell>
          <cell r="F134">
            <v>2837.67</v>
          </cell>
          <cell r="G134">
            <v>1221.57</v>
          </cell>
          <cell r="H134">
            <v>6107.86</v>
          </cell>
        </row>
        <row r="135">
          <cell r="A135" t="str">
            <v>501e</v>
          </cell>
          <cell r="B135" t="str">
            <v>R.C.C. PIPE CULVERT AASHTO M 170 CLASS II DIA 760 mm</v>
          </cell>
          <cell r="C135" t="str">
            <v>M</v>
          </cell>
          <cell r="D135">
            <v>400.75</v>
          </cell>
          <cell r="E135">
            <v>2255.64</v>
          </cell>
          <cell r="F135">
            <v>4933.0600000000004</v>
          </cell>
          <cell r="G135">
            <v>1897.36</v>
          </cell>
          <cell r="H135">
            <v>9486.81</v>
          </cell>
        </row>
        <row r="136">
          <cell r="A136" t="str">
            <v>501f</v>
          </cell>
          <cell r="B136" t="str">
            <v>R.C.C. PIPE CULVERT AASHTO M 170 CLASS II DIA 910 mm</v>
          </cell>
          <cell r="C136" t="str">
            <v>M</v>
          </cell>
          <cell r="D136">
            <v>495.19</v>
          </cell>
          <cell r="E136">
            <v>2781.29</v>
          </cell>
          <cell r="F136">
            <v>7453.74</v>
          </cell>
          <cell r="G136">
            <v>2682.55</v>
          </cell>
          <cell r="H136">
            <v>13412.77</v>
          </cell>
        </row>
        <row r="137">
          <cell r="A137" t="str">
            <v>501g</v>
          </cell>
          <cell r="B137" t="str">
            <v>R.C.C. PIPE CULVERT AASHTO M 170 CLASS II DIA 1070 mm</v>
          </cell>
          <cell r="C137" t="str">
            <v>M</v>
          </cell>
          <cell r="D137">
            <v>640.83000000000004</v>
          </cell>
          <cell r="E137">
            <v>2692.05</v>
          </cell>
          <cell r="F137">
            <v>9004.68</v>
          </cell>
          <cell r="G137">
            <v>3084.39</v>
          </cell>
          <cell r="H137">
            <v>15421.95</v>
          </cell>
        </row>
        <row r="138">
          <cell r="A138" t="str">
            <v>501h</v>
          </cell>
          <cell r="B138" t="str">
            <v>R.C.C. PIPE CULVERT AASHTO M 170 CLASS II DIA 1220 mm</v>
          </cell>
          <cell r="C138" t="str">
            <v>M</v>
          </cell>
          <cell r="D138">
            <v>756.72</v>
          </cell>
          <cell r="E138">
            <v>3268.92</v>
          </cell>
          <cell r="F138">
            <v>10920.05</v>
          </cell>
          <cell r="G138">
            <v>3736.42</v>
          </cell>
          <cell r="H138">
            <v>18682.12</v>
          </cell>
        </row>
        <row r="139">
          <cell r="A139" t="str">
            <v>501i</v>
          </cell>
          <cell r="B139" t="str">
            <v>R.C.C. PIPE CULVERT AASHTO M 170 CLASS II DIA 1520 mm</v>
          </cell>
          <cell r="C139" t="str">
            <v>M</v>
          </cell>
          <cell r="D139">
            <v>893.26</v>
          </cell>
          <cell r="E139">
            <v>3813.74</v>
          </cell>
          <cell r="F139">
            <v>22751.65</v>
          </cell>
          <cell r="G139">
            <v>6864.66</v>
          </cell>
          <cell r="H139">
            <v>34323.31</v>
          </cell>
        </row>
        <row r="140">
          <cell r="A140" t="str">
            <v>501j</v>
          </cell>
          <cell r="B140" t="str">
            <v>R.C.C. PIPE CULVERT AASHTO M 170 CLASS IV DIA 310 mm</v>
          </cell>
          <cell r="C140" t="str">
            <v>M</v>
          </cell>
          <cell r="D140">
            <v>350.42</v>
          </cell>
          <cell r="E140">
            <v>689.5</v>
          </cell>
          <cell r="F140">
            <v>1694.82</v>
          </cell>
          <cell r="G140">
            <v>683.68</v>
          </cell>
          <cell r="H140">
            <v>3418.42</v>
          </cell>
        </row>
        <row r="141">
          <cell r="A141" t="str">
            <v>501k</v>
          </cell>
          <cell r="B141" t="str">
            <v>R.C.C. PIPE CULVERT AASHTO M 170 CLASS IV DIA 380 mm</v>
          </cell>
          <cell r="C141" t="str">
            <v>M</v>
          </cell>
          <cell r="D141">
            <v>342.08</v>
          </cell>
          <cell r="E141">
            <v>766.21</v>
          </cell>
          <cell r="F141">
            <v>2151.4899999999998</v>
          </cell>
          <cell r="G141">
            <v>814.95</v>
          </cell>
          <cell r="H141">
            <v>4074.73</v>
          </cell>
        </row>
        <row r="142">
          <cell r="A142" t="str">
            <v>501l</v>
          </cell>
          <cell r="B142" t="str">
            <v>R.C.C. PIPE CULVERT AASHTO M 170 CLASS IV DIA 460 mm</v>
          </cell>
          <cell r="C142" t="str">
            <v>M</v>
          </cell>
          <cell r="D142">
            <v>328.05</v>
          </cell>
          <cell r="E142">
            <v>1356.07</v>
          </cell>
          <cell r="F142">
            <v>2583.2199999999998</v>
          </cell>
          <cell r="G142">
            <v>1066.83</v>
          </cell>
          <cell r="H142">
            <v>5334.17</v>
          </cell>
        </row>
        <row r="143">
          <cell r="A143" t="str">
            <v>501m</v>
          </cell>
          <cell r="B143" t="str">
            <v>R.C.C. PIPE CULVERT AASHTO M 170 CLASS IV DIA 610 mm</v>
          </cell>
          <cell r="C143" t="str">
            <v>M</v>
          </cell>
          <cell r="D143">
            <v>345.95</v>
          </cell>
          <cell r="E143">
            <v>1702.67</v>
          </cell>
          <cell r="F143">
            <v>3731.8</v>
          </cell>
          <cell r="G143">
            <v>1445.11</v>
          </cell>
          <cell r="H143">
            <v>7225.53</v>
          </cell>
        </row>
        <row r="144">
          <cell r="A144" t="str">
            <v>501n</v>
          </cell>
          <cell r="B144" t="str">
            <v>R.C.C. PIPE CULVERT AASHTO M 170 CLASS IV DIA 760 mm</v>
          </cell>
          <cell r="C144" t="str">
            <v>M</v>
          </cell>
          <cell r="D144">
            <v>400.75</v>
          </cell>
          <cell r="E144">
            <v>2255.64</v>
          </cell>
          <cell r="F144">
            <v>6036.45</v>
          </cell>
          <cell r="G144">
            <v>2173.21</v>
          </cell>
          <cell r="H144">
            <v>10866.05</v>
          </cell>
        </row>
        <row r="145">
          <cell r="A145" t="str">
            <v>501o</v>
          </cell>
          <cell r="B145" t="str">
            <v>R.C.C. PIPE CULVERT AASHTO M 170 CLASS IV DIA 910 mm</v>
          </cell>
          <cell r="C145" t="str">
            <v>M</v>
          </cell>
          <cell r="D145">
            <v>495.19</v>
          </cell>
          <cell r="E145">
            <v>2781.29</v>
          </cell>
          <cell r="F145">
            <v>10117.1</v>
          </cell>
          <cell r="G145">
            <v>3348.39</v>
          </cell>
          <cell r="H145">
            <v>16741.97</v>
          </cell>
        </row>
        <row r="146">
          <cell r="A146" t="str">
            <v>501p</v>
          </cell>
          <cell r="B146" t="str">
            <v>R.C.C. PIPE CULVERT AASHTO M 170 CLASS IV DIA 1070 mm</v>
          </cell>
          <cell r="C146" t="str">
            <v>M</v>
          </cell>
          <cell r="D146">
            <v>640.83000000000004</v>
          </cell>
          <cell r="E146">
            <v>2692.05</v>
          </cell>
          <cell r="F146">
            <v>10907.08</v>
          </cell>
          <cell r="G146">
            <v>3559.99</v>
          </cell>
          <cell r="H146">
            <v>17799.95</v>
          </cell>
        </row>
        <row r="147">
          <cell r="A147" t="str">
            <v>501q</v>
          </cell>
          <cell r="B147" t="str">
            <v xml:space="preserve"> R.C.C. PIPE CULVERT AASHTO M 170 CLASS IV DIA 1220 mm</v>
          </cell>
          <cell r="C147" t="str">
            <v>M</v>
          </cell>
          <cell r="D147">
            <v>756.72</v>
          </cell>
          <cell r="E147">
            <v>3268.92</v>
          </cell>
          <cell r="F147">
            <v>13796.75</v>
          </cell>
          <cell r="G147">
            <v>4455.6000000000004</v>
          </cell>
          <cell r="H147">
            <v>22278</v>
          </cell>
        </row>
        <row r="148">
          <cell r="A148" t="str">
            <v>501r</v>
          </cell>
          <cell r="B148" t="str">
            <v>R.C.C. PIPE CULVERT AASHTO M 170 CLASS IV DIA 1520 mm</v>
          </cell>
          <cell r="C148" t="str">
            <v>M</v>
          </cell>
          <cell r="D148">
            <v>893.26</v>
          </cell>
          <cell r="E148">
            <v>3813.74</v>
          </cell>
          <cell r="F148">
            <v>25797.52</v>
          </cell>
          <cell r="G148">
            <v>7626.13</v>
          </cell>
          <cell r="H148">
            <v>38130.639999999999</v>
          </cell>
        </row>
        <row r="149">
          <cell r="A149" t="str">
            <v>502a</v>
          </cell>
          <cell r="B149" t="str">
            <v>GRANULAR MATERIAL IN BED TO CONCRETE PIPE CULVERT</v>
          </cell>
          <cell r="C149" t="str">
            <v>CM</v>
          </cell>
          <cell r="D149">
            <v>137.5</v>
          </cell>
          <cell r="E149">
            <v>198.35</v>
          </cell>
          <cell r="F149">
            <v>1207.69</v>
          </cell>
          <cell r="G149">
            <v>385.89</v>
          </cell>
          <cell r="H149">
            <v>1929.43</v>
          </cell>
        </row>
        <row r="150">
          <cell r="A150" t="str">
            <v>502b</v>
          </cell>
          <cell r="B150" t="str">
            <v>CONCRETE CLASS B IN BEDDING AND ENCASEMENT OF CONCRETE PIPE CULVERT</v>
          </cell>
          <cell r="C150" t="str">
            <v>CM</v>
          </cell>
          <cell r="D150">
            <v>1150.27</v>
          </cell>
          <cell r="E150">
            <v>1081.8399999999999</v>
          </cell>
          <cell r="F150">
            <v>4160.04</v>
          </cell>
          <cell r="G150">
            <v>1598.04</v>
          </cell>
          <cell r="H150">
            <v>7990.19</v>
          </cell>
        </row>
        <row r="151">
          <cell r="A151" t="str">
            <v>507a</v>
          </cell>
          <cell r="B151" t="str">
            <v>STEEL WIRE MESH FOR GABIONS</v>
          </cell>
          <cell r="C151" t="str">
            <v>KG</v>
          </cell>
          <cell r="D151">
            <v>8.0299999999999994</v>
          </cell>
          <cell r="E151">
            <v>0</v>
          </cell>
          <cell r="F151">
            <v>130.79</v>
          </cell>
          <cell r="G151">
            <v>34.700000000000003</v>
          </cell>
          <cell r="H151">
            <v>173.52</v>
          </cell>
        </row>
        <row r="152">
          <cell r="A152" t="str">
            <v>507b</v>
          </cell>
          <cell r="B152" t="str">
            <v>ROCK FILL IN GABIONS</v>
          </cell>
          <cell r="C152" t="str">
            <v>CM</v>
          </cell>
          <cell r="D152">
            <v>149.72</v>
          </cell>
          <cell r="E152">
            <v>0</v>
          </cell>
          <cell r="F152">
            <v>833.19</v>
          </cell>
          <cell r="G152">
            <v>245.73</v>
          </cell>
          <cell r="H152">
            <v>1228.6400000000001</v>
          </cell>
        </row>
        <row r="153">
          <cell r="A153" t="str">
            <v>508a</v>
          </cell>
          <cell r="B153" t="str">
            <v>BRICK PAVING (SINGLE COURSE)</v>
          </cell>
          <cell r="C153" t="str">
            <v>SM</v>
          </cell>
          <cell r="D153">
            <v>165.72</v>
          </cell>
          <cell r="E153">
            <v>47.96</v>
          </cell>
          <cell r="F153">
            <v>489.06</v>
          </cell>
          <cell r="G153">
            <v>175.68</v>
          </cell>
          <cell r="H153">
            <v>878.42</v>
          </cell>
        </row>
        <row r="154">
          <cell r="A154" t="str">
            <v>508b</v>
          </cell>
          <cell r="B154" t="str">
            <v>BRICK PAVING (DOUBLE COURSE)</v>
          </cell>
          <cell r="C154" t="str">
            <v>SM</v>
          </cell>
          <cell r="D154">
            <v>295.72000000000003</v>
          </cell>
          <cell r="E154">
            <v>47.96</v>
          </cell>
          <cell r="F154">
            <v>967.28</v>
          </cell>
          <cell r="G154">
            <v>327.74</v>
          </cell>
          <cell r="H154">
            <v>1638.7</v>
          </cell>
        </row>
        <row r="155">
          <cell r="A155" t="str">
            <v>509a</v>
          </cell>
          <cell r="B155" t="str">
            <v>RIPRAP, CLASS A</v>
          </cell>
          <cell r="C155" t="str">
            <v>CM</v>
          </cell>
          <cell r="D155">
            <v>712.22</v>
          </cell>
          <cell r="E155">
            <v>0</v>
          </cell>
          <cell r="F155">
            <v>884.76</v>
          </cell>
          <cell r="G155">
            <v>399.25</v>
          </cell>
          <cell r="H155">
            <v>1996.23</v>
          </cell>
        </row>
        <row r="156">
          <cell r="A156" t="str">
            <v>509b</v>
          </cell>
          <cell r="B156" t="str">
            <v>RIPRAP, CLASS B</v>
          </cell>
          <cell r="C156" t="str">
            <v>CM</v>
          </cell>
          <cell r="D156">
            <v>505.78</v>
          </cell>
          <cell r="E156">
            <v>233.11</v>
          </cell>
          <cell r="F156">
            <v>877.68</v>
          </cell>
          <cell r="G156">
            <v>404.14</v>
          </cell>
          <cell r="H156">
            <v>2020.72</v>
          </cell>
        </row>
        <row r="157">
          <cell r="A157" t="str">
            <v>509c</v>
          </cell>
          <cell r="B157" t="str">
            <v>RIPRAP, CLASS C</v>
          </cell>
          <cell r="C157" t="str">
            <v>CM</v>
          </cell>
          <cell r="D157">
            <v>493.15</v>
          </cell>
          <cell r="E157">
            <v>242.83</v>
          </cell>
          <cell r="F157">
            <v>884.76</v>
          </cell>
          <cell r="G157">
            <v>405.18</v>
          </cell>
          <cell r="H157">
            <v>2025.92</v>
          </cell>
        </row>
        <row r="158">
          <cell r="A158" t="str">
            <v>509c1</v>
          </cell>
          <cell r="B158" t="str">
            <v>RIPRAP, CLASS D</v>
          </cell>
          <cell r="C158" t="str">
            <v>CM</v>
          </cell>
          <cell r="D158">
            <v>493.15</v>
          </cell>
          <cell r="E158">
            <v>291.39</v>
          </cell>
          <cell r="F158">
            <v>884.76</v>
          </cell>
          <cell r="G158">
            <v>417.32</v>
          </cell>
          <cell r="H158">
            <v>2086.62</v>
          </cell>
        </row>
        <row r="159">
          <cell r="A159" t="str">
            <v>509d</v>
          </cell>
          <cell r="B159" t="str">
            <v>GROUTED RIPRAP, CLASS A</v>
          </cell>
          <cell r="C159" t="str">
            <v>CM</v>
          </cell>
          <cell r="D159">
            <v>872.36</v>
          </cell>
          <cell r="E159">
            <v>218.23</v>
          </cell>
          <cell r="F159">
            <v>3075.58</v>
          </cell>
          <cell r="G159">
            <v>1041.54</v>
          </cell>
          <cell r="H159">
            <v>5207.71</v>
          </cell>
        </row>
        <row r="160">
          <cell r="A160" t="str">
            <v>509e</v>
          </cell>
          <cell r="B160" t="str">
            <v>GROUTED RIPRAP, CLASS B</v>
          </cell>
          <cell r="C160" t="str">
            <v>CM</v>
          </cell>
          <cell r="D160">
            <v>657.89</v>
          </cell>
          <cell r="E160">
            <v>407.69</v>
          </cell>
          <cell r="F160">
            <v>2844.36</v>
          </cell>
          <cell r="G160">
            <v>977.48</v>
          </cell>
          <cell r="H160">
            <v>4887.42</v>
          </cell>
        </row>
        <row r="161">
          <cell r="A161" t="str">
            <v>509f</v>
          </cell>
          <cell r="B161" t="str">
            <v>GROUTED RIPRAP, CLASS C</v>
          </cell>
          <cell r="C161" t="str">
            <v>CM</v>
          </cell>
          <cell r="D161">
            <v>631.57000000000005</v>
          </cell>
          <cell r="E161">
            <v>388.31</v>
          </cell>
          <cell r="F161">
            <v>2865.37</v>
          </cell>
          <cell r="G161">
            <v>971.31</v>
          </cell>
          <cell r="H161">
            <v>4856.57</v>
          </cell>
        </row>
        <row r="162">
          <cell r="A162" t="str">
            <v>509f1</v>
          </cell>
          <cell r="B162" t="str">
            <v>GROUTED RIPRAP, CLASS D</v>
          </cell>
          <cell r="C162" t="str">
            <v>CM</v>
          </cell>
          <cell r="D162">
            <v>631.57000000000005</v>
          </cell>
          <cell r="E162">
            <v>436.87</v>
          </cell>
          <cell r="F162">
            <v>3080.37</v>
          </cell>
          <cell r="G162">
            <v>1037.2</v>
          </cell>
          <cell r="H162">
            <v>5186.0200000000004</v>
          </cell>
        </row>
        <row r="163">
          <cell r="A163" t="str">
            <v>509g</v>
          </cell>
          <cell r="B163" t="str">
            <v>REINFORCED CONCRETE SLOPE PROTECTION 20 cm THICK EXCLUDING REINFORCEMENT</v>
          </cell>
          <cell r="C163" t="str">
            <v>CM</v>
          </cell>
          <cell r="D163">
            <v>1199.52</v>
          </cell>
          <cell r="E163">
            <v>615.08000000000004</v>
          </cell>
          <cell r="F163">
            <v>4837.79</v>
          </cell>
          <cell r="G163">
            <v>1663.1</v>
          </cell>
          <cell r="H163">
            <v>8315.48</v>
          </cell>
        </row>
        <row r="164">
          <cell r="A164" t="str">
            <v>509h</v>
          </cell>
          <cell r="B164" t="str">
            <v>FILTER LAYER OF GRANULAR MATERIAL</v>
          </cell>
          <cell r="C164" t="str">
            <v>CM</v>
          </cell>
          <cell r="D164">
            <v>75.59</v>
          </cell>
          <cell r="E164">
            <v>344.31</v>
          </cell>
          <cell r="F164">
            <v>1222.8699999999999</v>
          </cell>
          <cell r="G164">
            <v>410.69</v>
          </cell>
          <cell r="H164">
            <v>2053.46</v>
          </cell>
        </row>
        <row r="165">
          <cell r="A165">
            <v>510</v>
          </cell>
          <cell r="B165" t="str">
            <v>DISMANTLING OF STRUCTURES AND OBSTRUCTIONS</v>
          </cell>
          <cell r="C165" t="str">
            <v>CM</v>
          </cell>
          <cell r="D165">
            <v>147.78</v>
          </cell>
          <cell r="E165">
            <v>1135.96</v>
          </cell>
          <cell r="F165">
            <v>0</v>
          </cell>
          <cell r="G165">
            <v>320.94</v>
          </cell>
          <cell r="H165">
            <v>1604.68</v>
          </cell>
        </row>
        <row r="166">
          <cell r="A166" t="str">
            <v>511a1</v>
          </cell>
          <cell r="B166" t="str">
            <v>DRY STONE PITCHING (15-20 cm THICK)</v>
          </cell>
          <cell r="C166" t="str">
            <v>SM</v>
          </cell>
          <cell r="D166">
            <v>225.52</v>
          </cell>
          <cell r="E166">
            <v>131.69999999999999</v>
          </cell>
          <cell r="F166">
            <v>143.77000000000001</v>
          </cell>
          <cell r="G166">
            <v>125.25</v>
          </cell>
          <cell r="H166">
            <v>626.24</v>
          </cell>
        </row>
        <row r="167">
          <cell r="A167" t="str">
            <v>511a2</v>
          </cell>
          <cell r="B167" t="str">
            <v>DRY STONE PITCHING (20-25 cm THICK)</v>
          </cell>
          <cell r="C167" t="str">
            <v>SM</v>
          </cell>
          <cell r="D167">
            <v>288.67</v>
          </cell>
          <cell r="E167">
            <v>168.58</v>
          </cell>
          <cell r="F167">
            <v>184.03</v>
          </cell>
          <cell r="G167">
            <v>160.32</v>
          </cell>
          <cell r="H167">
            <v>801.59</v>
          </cell>
        </row>
        <row r="168">
          <cell r="A168" t="str">
            <v>511b1</v>
          </cell>
          <cell r="B168" t="str">
            <v>GROUTED STONE PITCHING (15-20 cm THICK) WITH BITUMEN JOINTS</v>
          </cell>
          <cell r="C168" t="str">
            <v>SM</v>
          </cell>
          <cell r="D168">
            <v>364.67</v>
          </cell>
          <cell r="E168">
            <v>368.16</v>
          </cell>
          <cell r="F168">
            <v>727.33</v>
          </cell>
          <cell r="G168">
            <v>365.04</v>
          </cell>
          <cell r="H168">
            <v>1825.2</v>
          </cell>
        </row>
        <row r="169">
          <cell r="A169" t="str">
            <v>511b2</v>
          </cell>
          <cell r="B169" t="str">
            <v>GROUTED STONE PITCHING (20-25 cm THICK) WITH BITUMEN JOINTS</v>
          </cell>
          <cell r="C169" t="str">
            <v>SM</v>
          </cell>
          <cell r="D169">
            <v>455.83</v>
          </cell>
          <cell r="E169">
            <v>460.2</v>
          </cell>
          <cell r="F169">
            <v>909.16</v>
          </cell>
          <cell r="G169">
            <v>456.3</v>
          </cell>
          <cell r="H169">
            <v>2281.5</v>
          </cell>
        </row>
        <row r="170">
          <cell r="A170" t="str">
            <v>511b3</v>
          </cell>
          <cell r="B170" t="str">
            <v>GROUTED STONE PITCHING (15-20 cm THICK) WITHIN PCC BANDS (PAID SEPERATELY) W/O BITUMEN JOINTS</v>
          </cell>
          <cell r="C170" t="str">
            <v>SM</v>
          </cell>
          <cell r="D170">
            <v>364.67</v>
          </cell>
          <cell r="E170">
            <v>368.16</v>
          </cell>
          <cell r="F170">
            <v>385.42</v>
          </cell>
          <cell r="G170">
            <v>279.56</v>
          </cell>
          <cell r="H170">
            <v>1397.82</v>
          </cell>
        </row>
        <row r="171">
          <cell r="A171" t="str">
            <v>511b4</v>
          </cell>
          <cell r="B171" t="str">
            <v>GROUTED STONE PITCHING (20-25 cm THICK) WITHIN PCC BANDS (PAID SEPERATELY) W/O BITUMEN JOINTS</v>
          </cell>
          <cell r="C171" t="str">
            <v>SM</v>
          </cell>
          <cell r="D171">
            <v>455.83</v>
          </cell>
          <cell r="E171">
            <v>460.2</v>
          </cell>
          <cell r="F171">
            <v>481.78</v>
          </cell>
          <cell r="G171">
            <v>349.45</v>
          </cell>
          <cell r="H171">
            <v>1747.27</v>
          </cell>
        </row>
        <row r="172">
          <cell r="A172" t="str">
            <v>601ai</v>
          </cell>
          <cell r="B172" t="str">
            <v>RCC NEW JERSY BARRIER (IN-SITU) FOR MEDIAN DOUBLE FACE (INCL. REINFORCEMENT)</v>
          </cell>
          <cell r="C172" t="str">
            <v>M</v>
          </cell>
          <cell r="D172">
            <v>516.41999999999996</v>
          </cell>
          <cell r="E172">
            <v>1431.68</v>
          </cell>
          <cell r="F172">
            <v>6864.68</v>
          </cell>
          <cell r="G172">
            <v>2203.19</v>
          </cell>
          <cell r="H172">
            <v>11015.97</v>
          </cell>
        </row>
        <row r="173">
          <cell r="A173" t="str">
            <v>601di</v>
          </cell>
          <cell r="B173" t="str">
            <v>RCC NEW JERSY BARRIER (PRECAST) FOR MEDIAN DOUBLE FACE (INCL. REINFORCEMENT)</v>
          </cell>
          <cell r="C173" t="str">
            <v>M</v>
          </cell>
          <cell r="D173">
            <v>1485.1</v>
          </cell>
          <cell r="E173">
            <v>1000.42</v>
          </cell>
          <cell r="F173">
            <v>6848.2</v>
          </cell>
          <cell r="G173">
            <v>2333.4299999999998</v>
          </cell>
          <cell r="H173">
            <v>11667.15</v>
          </cell>
        </row>
        <row r="174">
          <cell r="A174" t="str">
            <v>601dii</v>
          </cell>
          <cell r="B174" t="str">
            <v>PRECAST CURB IN CONCRETE CLASS A-1 OF SIZE 450X150 mm INCL. BEDDING &amp; HAUNCHING</v>
          </cell>
          <cell r="C174" t="str">
            <v>M</v>
          </cell>
          <cell r="D174">
            <v>39.67</v>
          </cell>
          <cell r="E174">
            <v>84.29</v>
          </cell>
          <cell r="F174">
            <v>762.99</v>
          </cell>
          <cell r="G174">
            <v>221.74</v>
          </cell>
          <cell r="H174">
            <v>1108.69</v>
          </cell>
        </row>
        <row r="175">
          <cell r="A175" t="str">
            <v>603</v>
          </cell>
          <cell r="B175" t="str">
            <v>BRICK EDGING</v>
          </cell>
          <cell r="C175" t="str">
            <v>M</v>
          </cell>
          <cell r="D175">
            <v>13.29</v>
          </cell>
          <cell r="E175">
            <v>0</v>
          </cell>
          <cell r="F175">
            <v>74.400000000000006</v>
          </cell>
          <cell r="G175">
            <v>21.92</v>
          </cell>
          <cell r="H175">
            <v>109.61</v>
          </cell>
        </row>
        <row r="176">
          <cell r="A176" t="str">
            <v>604a</v>
          </cell>
          <cell r="B176" t="str">
            <v>METAL GUARD RAIL</v>
          </cell>
          <cell r="C176" t="str">
            <v>M</v>
          </cell>
          <cell r="D176">
            <v>98.52</v>
          </cell>
          <cell r="E176">
            <v>70.239999999999995</v>
          </cell>
          <cell r="F176">
            <v>3240.77</v>
          </cell>
          <cell r="G176">
            <v>852.38</v>
          </cell>
          <cell r="H176">
            <v>4261.91</v>
          </cell>
        </row>
        <row r="177">
          <cell r="A177" t="str">
            <v>604b</v>
          </cell>
          <cell r="B177" t="str">
            <v>METAL GUARD RAIL END PIECES</v>
          </cell>
          <cell r="C177" t="str">
            <v>EACH</v>
          </cell>
          <cell r="D177">
            <v>131.11000000000001</v>
          </cell>
          <cell r="E177">
            <v>688.14</v>
          </cell>
          <cell r="F177">
            <v>3653.03</v>
          </cell>
          <cell r="G177">
            <v>1118.07</v>
          </cell>
          <cell r="H177">
            <v>5590.35</v>
          </cell>
        </row>
        <row r="178">
          <cell r="A178" t="str">
            <v>604d</v>
          </cell>
          <cell r="B178" t="str">
            <v>STEEL POST FOR METAL GUARD RAIL</v>
          </cell>
          <cell r="C178" t="str">
            <v>EACH</v>
          </cell>
          <cell r="D178">
            <v>147.76</v>
          </cell>
          <cell r="E178">
            <v>688.14</v>
          </cell>
          <cell r="F178">
            <v>3235.38</v>
          </cell>
          <cell r="G178">
            <v>1017.82</v>
          </cell>
          <cell r="H178">
            <v>5089.1099999999997</v>
          </cell>
        </row>
        <row r="179">
          <cell r="A179" t="str">
            <v>605a</v>
          </cell>
          <cell r="B179" t="str">
            <v>CONCRETE BEAM GUARDRAIL (INCL. REINFORCEMENT)</v>
          </cell>
          <cell r="C179" t="str">
            <v>CM</v>
          </cell>
          <cell r="D179">
            <v>2766.66</v>
          </cell>
          <cell r="E179">
            <v>1447.5</v>
          </cell>
          <cell r="F179">
            <v>15270.74</v>
          </cell>
          <cell r="G179">
            <v>4871.22</v>
          </cell>
          <cell r="H179">
            <v>24356.12</v>
          </cell>
        </row>
        <row r="180">
          <cell r="A180" t="str">
            <v>605c</v>
          </cell>
          <cell r="B180" t="str">
            <v>CONCRETE POST FOR GUARDRAIL  (INCL. REINFORCEMENT)</v>
          </cell>
          <cell r="C180" t="str">
            <v>CM</v>
          </cell>
          <cell r="D180">
            <v>2766.66</v>
          </cell>
          <cell r="E180">
            <v>1026.28</v>
          </cell>
          <cell r="F180">
            <v>14256.62</v>
          </cell>
          <cell r="G180">
            <v>4512.3900000000003</v>
          </cell>
          <cell r="H180">
            <v>22561.95</v>
          </cell>
        </row>
        <row r="181">
          <cell r="A181" t="str">
            <v>607a</v>
          </cell>
          <cell r="B181" t="str">
            <v>TRAFFIC ROAD SIGNS CATEGORY 1</v>
          </cell>
          <cell r="C181" t="str">
            <v>EACH</v>
          </cell>
          <cell r="D181">
            <v>347.58</v>
          </cell>
          <cell r="E181">
            <v>500.96</v>
          </cell>
          <cell r="F181">
            <v>11433.41</v>
          </cell>
          <cell r="G181">
            <v>3070.49</v>
          </cell>
          <cell r="H181">
            <v>15352.43</v>
          </cell>
        </row>
        <row r="182">
          <cell r="A182" t="str">
            <v>607b</v>
          </cell>
          <cell r="B182" t="str">
            <v>TRAFFIC ROAD SIGNS CATEGORY 2</v>
          </cell>
          <cell r="C182" t="str">
            <v>EACH</v>
          </cell>
          <cell r="D182">
            <v>106.25</v>
          </cell>
          <cell r="E182">
            <v>751.44</v>
          </cell>
          <cell r="F182">
            <v>14140.12</v>
          </cell>
          <cell r="G182">
            <v>3749.45</v>
          </cell>
          <cell r="H182">
            <v>18747.259999999998</v>
          </cell>
        </row>
        <row r="183">
          <cell r="A183" t="str">
            <v>607c</v>
          </cell>
          <cell r="B183" t="str">
            <v>TRAFFIC ROAD SIGNS CATEGORY 3 (a)</v>
          </cell>
          <cell r="C183" t="str">
            <v>EACH</v>
          </cell>
          <cell r="D183">
            <v>347.58</v>
          </cell>
          <cell r="E183">
            <v>1073.6600000000001</v>
          </cell>
          <cell r="F183">
            <v>22454.69</v>
          </cell>
          <cell r="G183">
            <v>5968.98</v>
          </cell>
          <cell r="H183">
            <v>29844.9</v>
          </cell>
        </row>
        <row r="184">
          <cell r="A184" t="str">
            <v>607d</v>
          </cell>
          <cell r="B184" t="str">
            <v>TRAFFIC ROAD SIGNS CATEGORY 3 (b)</v>
          </cell>
          <cell r="C184" t="str">
            <v>EACH</v>
          </cell>
          <cell r="D184">
            <v>1176.3599999999999</v>
          </cell>
          <cell r="E184">
            <v>1172.8800000000001</v>
          </cell>
          <cell r="F184">
            <v>41372.03</v>
          </cell>
          <cell r="G184">
            <v>10930.32</v>
          </cell>
          <cell r="H184">
            <v>54651.59</v>
          </cell>
        </row>
        <row r="185">
          <cell r="A185" t="str">
            <v>607e</v>
          </cell>
          <cell r="B185" t="str">
            <v>TRAFFIC ROAD SIGNS CATEGORY 3 (c)</v>
          </cell>
          <cell r="C185" t="str">
            <v>SM</v>
          </cell>
          <cell r="D185">
            <v>235.27</v>
          </cell>
          <cell r="E185">
            <v>282.47000000000003</v>
          </cell>
          <cell r="F185">
            <v>19290.89</v>
          </cell>
          <cell r="G185">
            <v>4952.16</v>
          </cell>
          <cell r="H185">
            <v>24760.78</v>
          </cell>
        </row>
        <row r="186">
          <cell r="A186" t="str">
            <v>607f</v>
          </cell>
          <cell r="B186" t="str">
            <v>ADDITIONAL PANEL SIZE 60 cm x 30 cm.</v>
          </cell>
          <cell r="C186" t="str">
            <v>EACH</v>
          </cell>
          <cell r="D186">
            <v>404.16</v>
          </cell>
          <cell r="E186">
            <v>0</v>
          </cell>
          <cell r="F186">
            <v>2768.4</v>
          </cell>
          <cell r="G186">
            <v>793.14</v>
          </cell>
          <cell r="H186">
            <v>3965.7</v>
          </cell>
        </row>
        <row r="187">
          <cell r="A187" t="str">
            <v>607g</v>
          </cell>
          <cell r="B187" t="str">
            <v>ADDITIONAL PANEL SIZE 90 cm x 30 cm.</v>
          </cell>
          <cell r="C187" t="str">
            <v>EACH</v>
          </cell>
          <cell r="D187">
            <v>404.16</v>
          </cell>
          <cell r="E187">
            <v>0</v>
          </cell>
          <cell r="F187">
            <v>4152.6000000000004</v>
          </cell>
          <cell r="G187">
            <v>1139.19</v>
          </cell>
          <cell r="H187">
            <v>5695.95</v>
          </cell>
        </row>
        <row r="188">
          <cell r="A188" t="str">
            <v>608b1</v>
          </cell>
          <cell r="B188" t="str">
            <v>PAVEMENT MARKING IN NON-REFLECTIVE CR PAINT FOR LINES OF 15 cm WIDTH</v>
          </cell>
          <cell r="C188" t="str">
            <v>M</v>
          </cell>
          <cell r="D188">
            <v>4.37</v>
          </cell>
          <cell r="E188">
            <v>7.03</v>
          </cell>
          <cell r="F188">
            <v>24.91</v>
          </cell>
          <cell r="G188">
            <v>9.08</v>
          </cell>
          <cell r="H188">
            <v>45.39</v>
          </cell>
        </row>
        <row r="189">
          <cell r="A189" t="str">
            <v>608b2</v>
          </cell>
          <cell r="B189" t="str">
            <v>PAVEMENT MARKING IN NON-REFLECTIVE TP PAINT FOR LINES OF 15 cm WIDTH</v>
          </cell>
          <cell r="C189" t="str">
            <v>M</v>
          </cell>
          <cell r="D189">
            <v>1.46</v>
          </cell>
          <cell r="E189">
            <v>4.04</v>
          </cell>
          <cell r="F189">
            <v>66.19</v>
          </cell>
          <cell r="G189">
            <v>17.920000000000002</v>
          </cell>
          <cell r="H189">
            <v>89.62</v>
          </cell>
        </row>
        <row r="190">
          <cell r="A190" t="str">
            <v>608c1</v>
          </cell>
          <cell r="B190" t="str">
            <v>PAVEMENT MARKING IN NON-REFLECTIVE CR PAINT FOR LINES OF 20 cm WIDTH</v>
          </cell>
          <cell r="C190" t="str">
            <v>M</v>
          </cell>
          <cell r="D190">
            <v>4.37</v>
          </cell>
          <cell r="E190">
            <v>7.03</v>
          </cell>
          <cell r="F190">
            <v>33.229999999999997</v>
          </cell>
          <cell r="G190">
            <v>11.16</v>
          </cell>
          <cell r="H190">
            <v>55.8</v>
          </cell>
        </row>
        <row r="191">
          <cell r="A191" t="str">
            <v>608c2</v>
          </cell>
          <cell r="B191" t="str">
            <v>PAVEMENT MARKING IN NON-REFLECTIVE TP PAINT FOR LINES OF 20 cm WIDTH</v>
          </cell>
          <cell r="C191" t="str">
            <v>M</v>
          </cell>
          <cell r="D191">
            <v>1.46</v>
          </cell>
          <cell r="E191">
            <v>4.04</v>
          </cell>
          <cell r="F191">
            <v>88.28</v>
          </cell>
          <cell r="G191">
            <v>23.45</v>
          </cell>
          <cell r="H191">
            <v>117.23</v>
          </cell>
        </row>
        <row r="192">
          <cell r="A192" t="str">
            <v>608d1</v>
          </cell>
          <cell r="B192" t="str">
            <v>PAVEMENT MARKING IN NON-REFLECTIVE CR PAINT FOR 4.0 M ARROWS</v>
          </cell>
          <cell r="C192" t="str">
            <v>EACH</v>
          </cell>
          <cell r="D192">
            <v>110.67</v>
          </cell>
          <cell r="E192">
            <v>35.159999999999997</v>
          </cell>
          <cell r="F192">
            <v>240.65</v>
          </cell>
          <cell r="G192">
            <v>96.62</v>
          </cell>
          <cell r="H192">
            <v>483.1</v>
          </cell>
        </row>
        <row r="193">
          <cell r="A193" t="str">
            <v>608d2</v>
          </cell>
          <cell r="B193" t="str">
            <v>PAVEMENT MARKING IN NON-REFLECTIVE TP PAINT FOR 4.0 M ARROWS</v>
          </cell>
          <cell r="C193" t="str">
            <v>EACH</v>
          </cell>
          <cell r="D193">
            <v>110.67</v>
          </cell>
          <cell r="E193">
            <v>60.65</v>
          </cell>
          <cell r="F193">
            <v>834.12</v>
          </cell>
          <cell r="G193">
            <v>251.36</v>
          </cell>
          <cell r="H193">
            <v>1256.8</v>
          </cell>
        </row>
        <row r="194">
          <cell r="A194" t="str">
            <v>608h1</v>
          </cell>
          <cell r="B194" t="str">
            <v>PAVEMENT MARKING IN REFLECTIVE CR PAINT FOR LINES OF 15 cm WIDTH</v>
          </cell>
          <cell r="C194" t="str">
            <v>M</v>
          </cell>
          <cell r="D194">
            <v>5.47</v>
          </cell>
          <cell r="E194">
            <v>8.7899999999999991</v>
          </cell>
          <cell r="F194">
            <v>36.44</v>
          </cell>
          <cell r="G194">
            <v>12.68</v>
          </cell>
          <cell r="H194">
            <v>63.38</v>
          </cell>
        </row>
        <row r="195">
          <cell r="A195" t="str">
            <v>608h2</v>
          </cell>
          <cell r="B195" t="str">
            <v>PAVEMENT MARKING IN REFLECTIVE TP PAINT FOR LINES OF 15 cm WIDTH</v>
          </cell>
          <cell r="C195" t="str">
            <v>M</v>
          </cell>
          <cell r="D195">
            <v>5.47</v>
          </cell>
          <cell r="E195">
            <v>15.16</v>
          </cell>
          <cell r="F195">
            <v>115.76</v>
          </cell>
          <cell r="G195">
            <v>34.1</v>
          </cell>
          <cell r="H195">
            <v>170.49</v>
          </cell>
        </row>
        <row r="196">
          <cell r="A196" t="str">
            <v>608i1</v>
          </cell>
          <cell r="B196" t="str">
            <v>PAVEMENT MARKING IN REFLECTIVE CR PAINT OF 20 cm WIDTH</v>
          </cell>
          <cell r="C196" t="str">
            <v>M</v>
          </cell>
          <cell r="D196">
            <v>5.47</v>
          </cell>
          <cell r="E196">
            <v>8.7899999999999991</v>
          </cell>
          <cell r="F196">
            <v>48.59</v>
          </cell>
          <cell r="G196">
            <v>15.71</v>
          </cell>
          <cell r="H196">
            <v>78.56</v>
          </cell>
        </row>
        <row r="197">
          <cell r="A197" t="str">
            <v>608i2</v>
          </cell>
          <cell r="B197" t="str">
            <v>PAVEMENT MARKING IN REFLECTIVE TP PAINT OF 20 cm WIDTH</v>
          </cell>
          <cell r="C197" t="str">
            <v>M</v>
          </cell>
          <cell r="D197">
            <v>5.47</v>
          </cell>
          <cell r="E197">
            <v>15.16</v>
          </cell>
          <cell r="F197">
            <v>154.35</v>
          </cell>
          <cell r="G197">
            <v>43.75</v>
          </cell>
          <cell r="H197">
            <v>218.73</v>
          </cell>
        </row>
        <row r="198">
          <cell r="A198" t="str">
            <v>608j1</v>
          </cell>
          <cell r="B198" t="str">
            <v xml:space="preserve"> PAVEMENT MARKING IN REFLECTIVE CR PAINT FOR 4.0 M ARROWS</v>
          </cell>
          <cell r="C198" t="str">
            <v>EACH</v>
          </cell>
          <cell r="D198">
            <v>110.67</v>
          </cell>
          <cell r="E198">
            <v>35.159999999999997</v>
          </cell>
          <cell r="F198">
            <v>351.88</v>
          </cell>
          <cell r="G198">
            <v>124.43</v>
          </cell>
          <cell r="H198">
            <v>622.13</v>
          </cell>
        </row>
        <row r="199">
          <cell r="A199" t="str">
            <v>608j2</v>
          </cell>
          <cell r="B199" t="str">
            <v>PAVEMENT MARKING IN REFLECTIVE TP PAINT FOR 4.0 M ARROWS</v>
          </cell>
          <cell r="C199" t="str">
            <v>EACH</v>
          </cell>
          <cell r="D199">
            <v>110.67</v>
          </cell>
          <cell r="E199">
            <v>60.65</v>
          </cell>
          <cell r="F199">
            <v>1459.71</v>
          </cell>
          <cell r="G199">
            <v>407.76</v>
          </cell>
          <cell r="H199">
            <v>2038.78</v>
          </cell>
        </row>
        <row r="200">
          <cell r="A200" t="str">
            <v>608n1</v>
          </cell>
          <cell r="B200" t="str">
            <v>PAVEMENT MARKING IN NON-REFLECTIVE CR PAINT FOR STOP</v>
          </cell>
          <cell r="C200" t="str">
            <v>EACH</v>
          </cell>
          <cell r="D200">
            <v>92.67</v>
          </cell>
          <cell r="E200">
            <v>35.159999999999997</v>
          </cell>
          <cell r="F200">
            <v>160.44</v>
          </cell>
          <cell r="G200">
            <v>72.069999999999993</v>
          </cell>
          <cell r="H200">
            <v>360.33</v>
          </cell>
        </row>
        <row r="201">
          <cell r="A201" t="str">
            <v>608n2</v>
          </cell>
          <cell r="B201" t="str">
            <v>PAVEMENT MARKING IN NON-REFLECTIVE TP PAINT FOR STOP</v>
          </cell>
          <cell r="C201" t="str">
            <v>EACH</v>
          </cell>
          <cell r="D201">
            <v>92.67</v>
          </cell>
          <cell r="E201">
            <v>60.65</v>
          </cell>
          <cell r="F201">
            <v>556.91999999999996</v>
          </cell>
          <cell r="G201">
            <v>177.56</v>
          </cell>
          <cell r="H201">
            <v>887.8</v>
          </cell>
        </row>
        <row r="202">
          <cell r="A202" t="str">
            <v>608n3</v>
          </cell>
          <cell r="B202" t="str">
            <v>PAVEMENT MARKING IN REFLECTIVE CR PAINT FOR STOP</v>
          </cell>
          <cell r="C202" t="str">
            <v>EACH</v>
          </cell>
          <cell r="D202">
            <v>92.67</v>
          </cell>
          <cell r="E202">
            <v>35.159999999999997</v>
          </cell>
          <cell r="F202">
            <v>234.59</v>
          </cell>
          <cell r="G202">
            <v>90.6</v>
          </cell>
          <cell r="H202">
            <v>453.02</v>
          </cell>
        </row>
        <row r="203">
          <cell r="A203" t="str">
            <v>608n4</v>
          </cell>
          <cell r="B203" t="str">
            <v>PAVEMENT MARKING IN REFLECTIVE TP PAINT FOR STOP</v>
          </cell>
          <cell r="C203" t="str">
            <v>EACH</v>
          </cell>
          <cell r="D203">
            <v>92.67</v>
          </cell>
          <cell r="E203">
            <v>60.65</v>
          </cell>
          <cell r="F203">
            <v>974.61</v>
          </cell>
          <cell r="G203">
            <v>281.98</v>
          </cell>
          <cell r="H203">
            <v>1409.91</v>
          </cell>
        </row>
        <row r="204">
          <cell r="A204" t="str">
            <v>609c</v>
          </cell>
          <cell r="B204" t="str">
            <v>REFLECTORISED ALUMINIUM PAVEMENT STUD (RAISED PROFILE TYPE - SINGLE)</v>
          </cell>
          <cell r="C204" t="str">
            <v>EACH</v>
          </cell>
          <cell r="D204">
            <v>14.06</v>
          </cell>
          <cell r="E204">
            <v>141.94</v>
          </cell>
          <cell r="F204">
            <v>409.46</v>
          </cell>
          <cell r="G204">
            <v>141.37</v>
          </cell>
          <cell r="H204">
            <v>706.83</v>
          </cell>
        </row>
        <row r="205">
          <cell r="A205" t="str">
            <v>609ci</v>
          </cell>
          <cell r="B205" t="str">
            <v>REFLECTORISED PLASTIC PAVEMENT STUD (RAISED PROFILE TYPE - SINGLE)</v>
          </cell>
          <cell r="C205" t="str">
            <v>EACH</v>
          </cell>
          <cell r="D205">
            <v>14.06</v>
          </cell>
          <cell r="E205">
            <v>0</v>
          </cell>
          <cell r="F205">
            <v>212.1</v>
          </cell>
          <cell r="G205">
            <v>56.54</v>
          </cell>
          <cell r="H205">
            <v>282.7</v>
          </cell>
        </row>
        <row r="206">
          <cell r="A206" t="str">
            <v>609d</v>
          </cell>
          <cell r="B206" t="str">
            <v>REFLECTORISED ALUMINIUM PAVEMENT STUD (RAISED PROFILE TYPE - DOUBLE)</v>
          </cell>
          <cell r="C206" t="str">
            <v>EACH</v>
          </cell>
          <cell r="D206">
            <v>14.06</v>
          </cell>
          <cell r="E206">
            <v>141.94</v>
          </cell>
          <cell r="F206">
            <v>461.96</v>
          </cell>
          <cell r="G206">
            <v>154.49</v>
          </cell>
          <cell r="H206">
            <v>772.46</v>
          </cell>
        </row>
        <row r="207">
          <cell r="A207" t="str">
            <v>609di</v>
          </cell>
          <cell r="B207" t="str">
            <v>REFLECTORISED PLASTIC PAVEMENT STUD (RAISED PROFILE TYPE - DOUBLE)</v>
          </cell>
          <cell r="C207" t="str">
            <v>EACH</v>
          </cell>
          <cell r="D207">
            <v>14.06</v>
          </cell>
          <cell r="E207">
            <v>0</v>
          </cell>
          <cell r="F207">
            <v>269.85000000000002</v>
          </cell>
          <cell r="G207">
            <v>70.98</v>
          </cell>
          <cell r="H207">
            <v>354.89</v>
          </cell>
        </row>
        <row r="208">
          <cell r="A208" t="str">
            <v>610b</v>
          </cell>
          <cell r="B208" t="str">
            <v>RIGHT OF WAY MARKER (NHA STANDARD DRAWINGS P-150)</v>
          </cell>
          <cell r="C208" t="str">
            <v>EACH</v>
          </cell>
          <cell r="D208">
            <v>27.5</v>
          </cell>
          <cell r="E208">
            <v>140.47999999999999</v>
          </cell>
          <cell r="F208">
            <v>837.51</v>
          </cell>
          <cell r="G208">
            <v>251.37</v>
          </cell>
          <cell r="H208">
            <v>1256.8599999999999</v>
          </cell>
        </row>
        <row r="209">
          <cell r="A209" t="str">
            <v>610c</v>
          </cell>
          <cell r="B209" t="str">
            <v>KILOMETER POST (NHA STANDARD DRAWINGS P-152)</v>
          </cell>
          <cell r="C209" t="str">
            <v>EACH</v>
          </cell>
          <cell r="D209">
            <v>165</v>
          </cell>
          <cell r="E209">
            <v>842.88</v>
          </cell>
          <cell r="F209">
            <v>2154.13</v>
          </cell>
          <cell r="G209">
            <v>790.5</v>
          </cell>
          <cell r="H209">
            <v>3952.51</v>
          </cell>
        </row>
        <row r="210">
          <cell r="A210" t="str">
            <v>610d</v>
          </cell>
          <cell r="B210" t="str">
            <v>TEN KILOMETER POST (NHA STANDARD DRAWINGS P-153)</v>
          </cell>
          <cell r="C210" t="str">
            <v>EACH</v>
          </cell>
          <cell r="D210">
            <v>330</v>
          </cell>
          <cell r="E210">
            <v>1685.76</v>
          </cell>
          <cell r="F210">
            <v>5913.26</v>
          </cell>
          <cell r="G210">
            <v>1982.26</v>
          </cell>
          <cell r="H210">
            <v>9911.2800000000007</v>
          </cell>
        </row>
        <row r="211">
          <cell r="A211" t="str">
            <v>611a</v>
          </cell>
          <cell r="B211" t="str">
            <v>GALVANIZED WIRE MESH FENCE 1500 mm HIGH INCL. PRESTRESSED &amp; RCC POSTS COMPLETE IN ALL RESPECTS AS PER M-2 STANDARD</v>
          </cell>
          <cell r="C211" t="str">
            <v>M</v>
          </cell>
          <cell r="D211">
            <v>199.34</v>
          </cell>
          <cell r="E211">
            <v>84.29</v>
          </cell>
          <cell r="F211">
            <v>1184.68</v>
          </cell>
          <cell r="G211">
            <v>367.08</v>
          </cell>
          <cell r="H211">
            <v>1835.38</v>
          </cell>
        </row>
        <row r="212">
          <cell r="A212" t="str">
            <v>612a</v>
          </cell>
          <cell r="B212" t="str">
            <v>FURNISHING AND PLANTING OF TREES INCLUDING MAINTENANCE FOR 2 YEARS</v>
          </cell>
          <cell r="C212" t="str">
            <v>EACH</v>
          </cell>
          <cell r="D212">
            <v>174.1</v>
          </cell>
          <cell r="E212">
            <v>1050.3</v>
          </cell>
          <cell r="F212">
            <v>2.31</v>
          </cell>
          <cell r="G212">
            <v>306.68</v>
          </cell>
          <cell r="H212">
            <v>1533.39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 BR"/>
      <sheetName val="BQ int Ws"/>
      <sheetName val="UG water Tank"/>
      <sheetName val="cosnt of oh water tank"/>
      <sheetName val="Culvert"/>
      <sheetName val="Pcc Road"/>
      <sheetName val="Sewerage"/>
      <sheetName val="Cement Consumption"/>
      <sheetName val="Helper"/>
      <sheetName val="Sheet1"/>
      <sheetName val="Sheet2"/>
      <sheetName val="Sheet3"/>
    </sheetNames>
    <sheetDataSet>
      <sheetData sheetId="0" refreshError="1">
        <row r="1">
          <cell r="A1" t="str">
            <v>BILL OF QUANTITIES</v>
          </cell>
        </row>
        <row r="2">
          <cell r="A2" t="str">
            <v xml:space="preserve">Construction of 4 x Sldr Flats - 37 Div at Kharian Cantt </v>
          </cell>
        </row>
        <row r="3">
          <cell r="A3" t="str">
            <v xml:space="preserve">DRG NO. PQ 47  dated 06-03-2008 FOUNDATION BASED ON B.C OF SOIL 0.75 TON/SFT </v>
          </cell>
        </row>
        <row r="4">
          <cell r="A4" t="str">
            <v xml:space="preserve"> SHEET NO S-04 &amp; 05 dt 06-03-2008   Based on MES Sch of Rate 2009</v>
          </cell>
        </row>
        <row r="6">
          <cell r="A6" t="str">
            <v>Ser</v>
          </cell>
          <cell r="B6" t="str">
            <v>Description of work</v>
          </cell>
          <cell r="C6" t="str">
            <v>Qty</v>
          </cell>
          <cell r="D6" t="str">
            <v>Unit</v>
          </cell>
          <cell r="E6" t="str">
            <v>SI</v>
          </cell>
          <cell r="F6" t="str">
            <v>Rate</v>
          </cell>
          <cell r="G6" t="str">
            <v>Amount</v>
          </cell>
        </row>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d Store amend block new"/>
      <sheetName val="Summary "/>
      <sheetName val="Abstract Eath work"/>
      <sheetName val="recovery"/>
      <sheetName val="Sch A"/>
      <sheetName val="6TH RAR block 2"/>
      <sheetName val="Diff 6th RAR"/>
      <sheetName val="Issued Store amend block 2"/>
      <sheetName val="Sheet1"/>
      <sheetName val="Final bill (2)"/>
      <sheetName val="Original B.Q5th for RAR"/>
      <sheetName val="Summary (2)"/>
      <sheetName val="BQ for 2nd RAR ORg"/>
      <sheetName val="Diff Block 2"/>
      <sheetName val="New Comp "/>
    </sheetNames>
    <sheetDataSet>
      <sheetData sheetId="0"/>
      <sheetData sheetId="1"/>
      <sheetData sheetId="2"/>
      <sheetData sheetId="3"/>
      <sheetData sheetId="4"/>
      <sheetData sheetId="5">
        <row r="26">
          <cell r="B26">
            <v>6892196.5927989595</v>
          </cell>
        </row>
      </sheetData>
      <sheetData sheetId="6"/>
      <sheetData sheetId="7"/>
      <sheetData sheetId="8"/>
      <sheetData sheetId="9"/>
      <sheetData sheetId="10"/>
      <sheetData sheetId="11"/>
      <sheetData sheetId="12"/>
      <sheetData sheetId="13"/>
      <sheetData sheetId="1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C RATES Karachi BOQ"/>
      <sheetName val="SUMMARY"/>
      <sheetName val="MANPOWER"/>
      <sheetName val="Sample"/>
      <sheetName val="EQUIPMENT"/>
      <sheetName val="MATERIAL"/>
      <sheetName val="Material Rates Karachi"/>
      <sheetName val="101"/>
      <sheetName val="102A"/>
      <sheetName val="102B"/>
      <sheetName val="102C"/>
      <sheetName val="103"/>
      <sheetName val="104"/>
      <sheetName val="105A"/>
      <sheetName val="105B"/>
      <sheetName val="105C"/>
      <sheetName val="106A"/>
      <sheetName val="106B"/>
      <sheetName val="106C"/>
      <sheetName val="106D"/>
      <sheetName val="107A"/>
      <sheetName val="107B"/>
      <sheetName val="107C"/>
      <sheetName val="107D"/>
      <sheetName val="107E"/>
      <sheetName val="108A"/>
      <sheetName val="108B"/>
      <sheetName val="108Bi"/>
      <sheetName val="108Bii"/>
      <sheetName val="108Biii"/>
      <sheetName val="108C"/>
      <sheetName val="108D"/>
      <sheetName val="108E"/>
      <sheetName val="109A"/>
      <sheetName val="109B"/>
      <sheetName val="109D"/>
      <sheetName val="110"/>
      <sheetName val="114A"/>
      <sheetName val="114B"/>
      <sheetName val="201"/>
      <sheetName val="202"/>
      <sheetName val="203A"/>
      <sheetName val="203B"/>
      <sheetName val="203Bi"/>
      <sheetName val="203C"/>
      <sheetName val="203D"/>
      <sheetName val="204B"/>
      <sheetName val="204C"/>
      <sheetName val="204D"/>
      <sheetName val="204E"/>
      <sheetName val="205A"/>
      <sheetName val="205B"/>
      <sheetName val="206B"/>
      <sheetName val="207A"/>
      <sheetName val="207B"/>
      <sheetName val="208"/>
      <sheetName val="209"/>
      <sheetName val="302A"/>
      <sheetName val="302Ai"/>
      <sheetName val="302B"/>
      <sheetName val="303A"/>
      <sheetName val="303B"/>
      <sheetName val="303Bi"/>
      <sheetName val="Notes"/>
      <sheetName val="304A"/>
      <sheetName val="304B"/>
      <sheetName val="304C"/>
      <sheetName val="304D"/>
      <sheetName val="305A"/>
      <sheetName val="305B"/>
      <sheetName val="305Bi"/>
      <sheetName val="307A"/>
      <sheetName val="307B"/>
      <sheetName val="308A"/>
      <sheetName val="308B"/>
      <sheetName val="309A"/>
      <sheetName val="309B"/>
      <sheetName val="309C"/>
      <sheetName val="401A"/>
      <sheetName val="401Ai"/>
      <sheetName val="401Aii"/>
      <sheetName val="401Aiii"/>
      <sheetName val="401B"/>
      <sheetName val="401C"/>
      <sheetName val="401D"/>
      <sheetName val="401E"/>
      <sheetName val="401F"/>
      <sheetName val="401G"/>
      <sheetName val="401H"/>
      <sheetName val="404A"/>
      <sheetName val="404B"/>
      <sheetName val="404H"/>
      <sheetName val="405A"/>
      <sheetName val="405B"/>
      <sheetName val="406A"/>
      <sheetName val="406B"/>
      <sheetName val="406C"/>
      <sheetName val="406D"/>
      <sheetName val="406E"/>
      <sheetName val="406F"/>
      <sheetName val="406G"/>
      <sheetName val="407A"/>
      <sheetName val="407B"/>
      <sheetName val="407C"/>
      <sheetName val="407D"/>
      <sheetName val="407H"/>
      <sheetName val="407I"/>
      <sheetName val="407J"/>
      <sheetName val="407K"/>
      <sheetName val="410"/>
      <sheetName val="411A"/>
      <sheetName val="411B"/>
      <sheetName val="411C"/>
      <sheetName val="411D"/>
      <sheetName val="411G"/>
      <sheetName val="412A"/>
      <sheetName val="501A"/>
      <sheetName val="501B"/>
      <sheetName val="501C"/>
      <sheetName val="501D"/>
      <sheetName val="501E"/>
      <sheetName val="501F"/>
      <sheetName val="501G"/>
      <sheetName val="501H"/>
      <sheetName val="501I"/>
      <sheetName val="501J"/>
      <sheetName val="501K"/>
      <sheetName val="501L"/>
      <sheetName val="502A"/>
      <sheetName val="502B"/>
      <sheetName val="507A"/>
      <sheetName val="507B"/>
      <sheetName val="508A"/>
      <sheetName val="508B"/>
      <sheetName val="509A"/>
      <sheetName val="509B"/>
      <sheetName val="509C"/>
      <sheetName val="509D"/>
      <sheetName val="509E"/>
      <sheetName val="509G"/>
      <sheetName val="509H"/>
      <sheetName val="509I"/>
      <sheetName val="510"/>
      <sheetName val="511A"/>
      <sheetName val="511B"/>
      <sheetName val="603"/>
      <sheetName val="605A"/>
      <sheetName val="605C"/>
      <sheetName val="607A"/>
      <sheetName val="607B"/>
      <sheetName val="607C"/>
      <sheetName val="607D"/>
      <sheetName val="607E"/>
      <sheetName val="607F"/>
      <sheetName val="607G"/>
      <sheetName val="608A"/>
      <sheetName val="608B"/>
      <sheetName val="608C"/>
      <sheetName val="608D"/>
      <sheetName val="608E"/>
      <sheetName val="608F"/>
      <sheetName val="608G"/>
      <sheetName val="608H"/>
      <sheetName val="609A"/>
      <sheetName val="609B"/>
      <sheetName val="609C"/>
      <sheetName val="609D"/>
      <sheetName val="610B"/>
      <sheetName val="610D"/>
      <sheetName val="610E"/>
      <sheetName val="612A"/>
      <sheetName val="Jersey Barrier"/>
    </sheetNames>
    <sheetDataSet>
      <sheetData sheetId="0" refreshError="1"/>
      <sheetData sheetId="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Boq"/>
      <sheetName val="Calculations"/>
      <sheetName val="List"/>
      <sheetName val="Pre-cast"/>
      <sheetName val="BM"/>
      <sheetName val="T1037 Entire School"/>
    </sheetNames>
    <sheetDataSet>
      <sheetData sheetId="0" refreshError="1">
        <row r="3">
          <cell r="D3" t="str">
            <v>Gujarat rehabilitation work of Mathak village for TWRI</v>
          </cell>
        </row>
      </sheetData>
      <sheetData sheetId="1" refreshError="1"/>
      <sheetData sheetId="2"/>
      <sheetData sheetId="3"/>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ugh Summary"/>
      <sheetName val="Ext Page"/>
      <sheetName val="Sheet2"/>
      <sheetName val="RAR-Sum"/>
      <sheetName val="Abstract-Close.Exam.hall.E.Y"/>
      <sheetName val="CEAE BU"/>
      <sheetName val="BBS PB CEAE"/>
      <sheetName val="CEAE BU "/>
      <sheetName val="Abstract-GantryEY"/>
      <sheetName val="GSEY BU"/>
      <sheetName val="GS FrameEY"/>
      <sheetName val="Gantry Operator Room 1.5 Tsf"/>
      <sheetName val="Abstract-Pass-T-Scner"/>
      <sheetName val="PTSE BU"/>
      <sheetName val="PTS-E Ftngs 1.5Tsf"/>
      <sheetName val="PTS-E Col 1.5Tsf"/>
      <sheetName val="PTS-E Walls 1.5Tsf"/>
      <sheetName val="CEAI BU"/>
      <sheetName val="PCSI BU"/>
      <sheetName val="Perishable Rings"/>
      <sheetName val="SGI BU"/>
      <sheetName val="SGWI Rings"/>
      <sheetName val="CEAI Rings"/>
      <sheetName val="Perishable BBS"/>
      <sheetName val="Abstract-OEA1I"/>
      <sheetName val="OEA1 BU"/>
      <sheetName val="Abstract-OEA2I"/>
      <sheetName val="OEA2 BU"/>
      <sheetName val="Abstract-OEA1I (2)"/>
      <sheetName val="OEA1 BU (2)"/>
      <sheetName val="Abstract-Gantry-IY"/>
      <sheetName val="GSI BU"/>
      <sheetName val="Gantry Scaner Frame IY"/>
      <sheetName val="Abstract-GSI"/>
      <sheetName val="Gantry Scaner Frame (2)"/>
      <sheetName val="Abstract-BDSP"/>
      <sheetName val="BDSP BU"/>
      <sheetName val="Abstract-OBP"/>
      <sheetName val="OBP BU"/>
      <sheetName val="Abstract-GPP"/>
      <sheetName val="GPP BU"/>
      <sheetName val="Abstract-ORP"/>
      <sheetName val="ORP BU"/>
      <sheetName val="Abstract-PTS PIA"/>
      <sheetName val="PTS PIA BU"/>
      <sheetName val="Abstract-WTP (2)"/>
      <sheetName val="WTP BU (2)"/>
      <sheetName val="Abstract-BDC"/>
      <sheetName val="BDC BU"/>
      <sheetName val="Abstract-WTP (1)"/>
      <sheetName val="WTP BU (1)"/>
      <sheetName val="Lean Building "/>
      <sheetName val="Class A3 Building "/>
      <sheetName val="A-3 Concrete"/>
      <sheetName val="Class A1 Building "/>
      <sheetName val="A-1 Concrete"/>
      <sheetName val="Sum.concrete (3)"/>
      <sheetName val="OPR BBS"/>
      <sheetName val="Office up to PB BBS"/>
      <sheetName val="Watch Tower-02 BBS"/>
      <sheetName val="WT-02 RB 1.5TSF"/>
      <sheetName val="WT-02 FFS 1.5TSF"/>
      <sheetName val="WT-02 RS 1.5TSF"/>
      <sheetName val="BBSGuard Post"/>
      <sheetName val="BDS STL"/>
      <sheetName val="CEA 2.0"/>
      <sheetName val="BBS PB"/>
      <sheetName val="summary Steel Rcovry.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AN9" t="str">
            <v>One coat of water proofing compound using bitumen 10-20  applied hot at 14.68 Kg per 10 Sqm.</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BLCH"/>
      <sheetName val="BQ Str"/>
      <sheetName val="BQ Elect BLCH"/>
      <sheetName val="BQ PHE BLCH"/>
      <sheetName val="MS Plmbng Ftngs"/>
      <sheetName val="BQ BOQ Area"/>
      <sheetName val="MS BOQ's Area"/>
      <sheetName val="BQ JCO OBS Lvng"/>
      <sheetName val="MS JCO OBS Lvng"/>
      <sheetName val="BQ NCO Lvng"/>
      <sheetName val="MS NCO's Lvng"/>
      <sheetName val="BQ Civ Cont Lvng"/>
      <sheetName val="MS Civ Cont Lvng"/>
      <sheetName val="BQ MI Room"/>
      <sheetName val="MS MI Room"/>
      <sheetName val="BQ OBS MT &amp; PLT"/>
      <sheetName val="MS OBS MT PLT"/>
      <sheetName val="BQ Lab Svy QS"/>
      <sheetName val="MS Lab Svy QS"/>
      <sheetName val="BQ Confr Hall"/>
      <sheetName val="MS Confr Hall"/>
      <sheetName val="BQ Guest Rm"/>
      <sheetName val="MS Guest Rm"/>
      <sheetName val="BQ Lab"/>
      <sheetName val="MS Lab"/>
      <sheetName val="BQ Offr Mess"/>
      <sheetName val="MS Offr Mess"/>
      <sheetName val="BQ JCO Mess"/>
      <sheetName val="MS JCO Mess"/>
      <sheetName val="BQ Wshrmn Elec Brbr Shp"/>
      <sheetName val="MS Wshrmn Elec Brbr Shp"/>
      <sheetName val="BQ Sldr Wshrmn"/>
      <sheetName val="MS Sldr Wshrm"/>
      <sheetName val="BQ Sldr Dng Hll"/>
      <sheetName val="MS Sldr Dng Hll"/>
      <sheetName val="BQ Proj Sch B Stre"/>
      <sheetName val="MS Proj Sch B Stre"/>
      <sheetName val="BQ Cntrl Equip Stre"/>
      <sheetName val="MS Cntrl Equip Stre"/>
      <sheetName val="BQ FC Posts"/>
      <sheetName val="MS FC Posts"/>
      <sheetName val="BQ Masjid"/>
      <sheetName val="MS Masjid"/>
      <sheetName val="BQ Sports Hall"/>
      <sheetName val="MS Sports Hall"/>
      <sheetName val="BQ PID ACCN"/>
      <sheetName val="MS PID ACCN"/>
      <sheetName val="BQ Lycopodium"/>
      <sheetName val="MS Lycopodium"/>
      <sheetName val="MS Stores"/>
      <sheetName val="MS Swr Mstr Plan"/>
    </sheetNames>
    <sheetDataSet>
      <sheetData sheetId="0"/>
      <sheetData sheetId="1"/>
      <sheetData sheetId="2"/>
      <sheetData sheetId="3"/>
      <sheetData sheetId="4"/>
      <sheetData sheetId="5"/>
      <sheetData sheetId="6"/>
      <sheetData sheetId="7"/>
      <sheetData sheetId="8">
        <row r="83">
          <cell r="G83">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view="pageBreakPreview" zoomScale="60" zoomScaleNormal="100" workbookViewId="0">
      <selection sqref="A1:D1"/>
    </sheetView>
  </sheetViews>
  <sheetFormatPr defaultRowHeight="14.4"/>
  <cols>
    <col min="1" max="1" width="6.6640625" customWidth="1"/>
    <col min="2" max="2" width="38.33203125" customWidth="1"/>
    <col min="3" max="3" width="20.88671875" customWidth="1"/>
    <col min="4" max="4" width="21.44140625" customWidth="1"/>
  </cols>
  <sheetData>
    <row r="1" spans="1:4" ht="18">
      <c r="A1" s="268" t="s">
        <v>394</v>
      </c>
      <c r="B1" s="268"/>
      <c r="C1" s="268"/>
      <c r="D1" s="268"/>
    </row>
    <row r="2" spans="1:4" ht="18">
      <c r="A2" s="268" t="s">
        <v>393</v>
      </c>
      <c r="B2" s="268"/>
      <c r="C2" s="268"/>
      <c r="D2" s="268"/>
    </row>
    <row r="3" spans="1:4" ht="18">
      <c r="A3" s="268" t="s">
        <v>84</v>
      </c>
      <c r="B3" s="268"/>
      <c r="C3" s="268"/>
      <c r="D3" s="268"/>
    </row>
    <row r="4" spans="1:4" ht="29.25" customHeight="1">
      <c r="A4" s="190" t="s">
        <v>171</v>
      </c>
      <c r="B4" s="190" t="s">
        <v>50</v>
      </c>
      <c r="C4" s="190" t="s">
        <v>96</v>
      </c>
      <c r="D4" s="190" t="s">
        <v>226</v>
      </c>
    </row>
    <row r="5" spans="1:4" ht="15.6">
      <c r="A5" s="112" t="s">
        <v>385</v>
      </c>
      <c r="B5" s="247" t="s">
        <v>374</v>
      </c>
      <c r="C5" s="266"/>
      <c r="D5" s="3"/>
    </row>
    <row r="6" spans="1:4">
      <c r="A6" s="187" t="s">
        <v>388</v>
      </c>
      <c r="B6" s="250" t="s">
        <v>392</v>
      </c>
      <c r="C6" s="252"/>
      <c r="D6" s="250"/>
    </row>
    <row r="7" spans="1:4">
      <c r="A7" s="187" t="s">
        <v>389</v>
      </c>
      <c r="B7" s="250" t="s">
        <v>375</v>
      </c>
      <c r="C7" s="252"/>
      <c r="D7" s="250"/>
    </row>
    <row r="8" spans="1:4">
      <c r="A8" s="187" t="s">
        <v>390</v>
      </c>
      <c r="B8" s="250" t="s">
        <v>306</v>
      </c>
      <c r="C8" s="252"/>
      <c r="D8" s="250"/>
    </row>
    <row r="9" spans="1:4" ht="15.6">
      <c r="A9" s="112" t="s">
        <v>386</v>
      </c>
      <c r="B9" s="248" t="s">
        <v>376</v>
      </c>
      <c r="C9" s="253"/>
      <c r="D9" s="3"/>
    </row>
    <row r="10" spans="1:4">
      <c r="A10" s="246" t="s">
        <v>388</v>
      </c>
      <c r="B10" s="250" t="s">
        <v>392</v>
      </c>
      <c r="C10" s="252"/>
      <c r="D10" s="3"/>
    </row>
    <row r="11" spans="1:4" ht="15.6">
      <c r="A11" s="249" t="s">
        <v>387</v>
      </c>
      <c r="B11" s="248" t="s">
        <v>382</v>
      </c>
      <c r="C11" s="254"/>
      <c r="D11" s="3"/>
    </row>
    <row r="12" spans="1:4">
      <c r="A12" s="187" t="s">
        <v>388</v>
      </c>
      <c r="B12" s="250" t="s">
        <v>377</v>
      </c>
      <c r="C12" s="252"/>
      <c r="D12" s="3"/>
    </row>
    <row r="13" spans="1:4">
      <c r="A13" s="187" t="s">
        <v>389</v>
      </c>
      <c r="B13" s="250" t="s">
        <v>378</v>
      </c>
      <c r="C13" s="252"/>
      <c r="D13" s="3"/>
    </row>
    <row r="14" spans="1:4">
      <c r="A14" s="246" t="s">
        <v>389</v>
      </c>
      <c r="B14" s="251" t="s">
        <v>379</v>
      </c>
      <c r="C14" s="252"/>
      <c r="D14" s="3"/>
    </row>
    <row r="15" spans="1:4">
      <c r="A15" s="246" t="s">
        <v>390</v>
      </c>
      <c r="B15" s="251" t="s">
        <v>380</v>
      </c>
      <c r="C15" s="252"/>
      <c r="D15" s="3"/>
    </row>
    <row r="16" spans="1:4" ht="15" thickBot="1">
      <c r="A16" s="255" t="s">
        <v>391</v>
      </c>
      <c r="B16" s="256" t="s">
        <v>381</v>
      </c>
      <c r="C16" s="267"/>
      <c r="D16" s="257"/>
    </row>
    <row r="17" spans="1:4" ht="18.600000000000001" thickBot="1">
      <c r="A17" s="269" t="s">
        <v>383</v>
      </c>
      <c r="B17" s="270"/>
      <c r="C17" s="259"/>
      <c r="D17" s="258"/>
    </row>
  </sheetData>
  <mergeCells count="4">
    <mergeCell ref="A1:D1"/>
    <mergeCell ref="A2:D2"/>
    <mergeCell ref="A3:D3"/>
    <mergeCell ref="A17:B17"/>
  </mergeCells>
  <printOptions horizontalCentered="1"/>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96"/>
  <sheetViews>
    <sheetView showGridLines="0" tabSelected="1" view="pageBreakPreview" zoomScale="90" zoomScaleNormal="100" zoomScaleSheetLayoutView="90" workbookViewId="0">
      <selection activeCell="K9" sqref="K9"/>
    </sheetView>
  </sheetViews>
  <sheetFormatPr defaultColWidth="13.33203125" defaultRowHeight="13.8"/>
  <cols>
    <col min="1" max="1" width="7.33203125" style="66" bestFit="1" customWidth="1"/>
    <col min="2" max="2" width="10.44140625" style="66" hidden="1" customWidth="1"/>
    <col min="3" max="3" width="57.33203125" style="104" customWidth="1"/>
    <col min="4" max="4" width="7.88671875" style="66" customWidth="1"/>
    <col min="5" max="5" width="13.6640625" style="174" customWidth="1"/>
    <col min="6" max="6" width="13.6640625" style="264" customWidth="1"/>
    <col min="7" max="8" width="13.6640625" style="66" customWidth="1"/>
    <col min="9" max="9" width="11.5546875" style="66" hidden="1" customWidth="1"/>
    <col min="10" max="38" width="13.33203125" style="66"/>
    <col min="39" max="39" width="7.109375" style="65" bestFit="1" customWidth="1"/>
    <col min="40" max="40" width="15.6640625" style="65" bestFit="1" customWidth="1"/>
    <col min="41" max="41" width="7.44140625" style="65" bestFit="1" customWidth="1"/>
    <col min="42" max="42" width="9.33203125" style="65" bestFit="1" customWidth="1"/>
    <col min="43" max="43" width="13.5546875" style="66" bestFit="1" customWidth="1"/>
    <col min="44" max="44" width="11.109375" style="66" bestFit="1" customWidth="1"/>
    <col min="45" max="45" width="13.5546875" style="66" bestFit="1" customWidth="1"/>
    <col min="46" max="46" width="9.6640625" style="66" bestFit="1" customWidth="1"/>
    <col min="47" max="51" width="13.33203125" style="66"/>
    <col min="52" max="52" width="13.5546875" style="66" bestFit="1" customWidth="1"/>
    <col min="53" max="53" width="12.44140625" style="66" bestFit="1" customWidth="1"/>
    <col min="54" max="16384" width="13.33203125" style="66"/>
  </cols>
  <sheetData>
    <row r="1" spans="1:52" s="62" customFormat="1" ht="17.399999999999999">
      <c r="A1" s="272"/>
      <c r="B1" s="272"/>
      <c r="C1" s="272"/>
      <c r="D1" s="272"/>
      <c r="E1" s="272"/>
      <c r="F1" s="272"/>
      <c r="G1" s="272"/>
      <c r="H1" s="60"/>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61"/>
      <c r="AN1" s="61"/>
      <c r="AO1" s="61"/>
      <c r="AP1" s="61"/>
    </row>
    <row r="2" spans="1:52" s="62" customFormat="1" ht="17.399999999999999">
      <c r="A2" s="273" t="s">
        <v>393</v>
      </c>
      <c r="B2" s="273"/>
      <c r="C2" s="273"/>
      <c r="D2" s="273"/>
      <c r="E2" s="273"/>
      <c r="F2" s="273"/>
      <c r="G2" s="273"/>
      <c r="H2" s="60"/>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61"/>
      <c r="AN2" s="61"/>
      <c r="AO2" s="61"/>
      <c r="AP2" s="61"/>
    </row>
    <row r="3" spans="1:52" s="62" customFormat="1" ht="17.399999999999999">
      <c r="A3" s="274" t="s">
        <v>153</v>
      </c>
      <c r="B3" s="274"/>
      <c r="C3" s="274"/>
      <c r="D3" s="274"/>
      <c r="E3" s="274"/>
      <c r="F3" s="274"/>
      <c r="G3" s="274"/>
      <c r="H3" s="60"/>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61"/>
      <c r="AN3" s="61"/>
      <c r="AO3" s="61"/>
      <c r="AP3" s="61"/>
    </row>
    <row r="4" spans="1:52" ht="15" customHeight="1">
      <c r="A4" s="275" t="s">
        <v>92</v>
      </c>
      <c r="B4" s="278" t="s">
        <v>93</v>
      </c>
      <c r="C4" s="280" t="s">
        <v>50</v>
      </c>
      <c r="D4" s="281" t="s">
        <v>9</v>
      </c>
      <c r="E4" s="282" t="s">
        <v>94</v>
      </c>
      <c r="F4" s="285" t="s">
        <v>95</v>
      </c>
      <c r="G4" s="286" t="s">
        <v>96</v>
      </c>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row>
    <row r="5" spans="1:52">
      <c r="A5" s="276"/>
      <c r="B5" s="279"/>
      <c r="C5" s="280"/>
      <c r="D5" s="281"/>
      <c r="E5" s="283"/>
      <c r="F5" s="285"/>
      <c r="G5" s="28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8"/>
      <c r="AN5" s="68"/>
      <c r="AO5" s="68"/>
      <c r="AP5" s="68"/>
      <c r="AQ5" s="68"/>
      <c r="AR5" s="68"/>
    </row>
    <row r="6" spans="1:52" s="64" customFormat="1">
      <c r="A6" s="277"/>
      <c r="B6" s="63">
        <v>2021</v>
      </c>
      <c r="C6" s="280"/>
      <c r="D6" s="281"/>
      <c r="E6" s="284"/>
      <c r="F6" s="285"/>
      <c r="G6" s="288"/>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8"/>
      <c r="AN6" s="68"/>
      <c r="AO6" s="68"/>
      <c r="AP6" s="68"/>
      <c r="AQ6" s="68"/>
      <c r="AR6" s="68"/>
    </row>
    <row r="7" spans="1:52" s="64" customFormat="1" ht="30" customHeight="1">
      <c r="A7" s="110"/>
      <c r="B7" s="163"/>
      <c r="C7" s="181" t="s">
        <v>323</v>
      </c>
      <c r="D7" s="182"/>
      <c r="E7" s="182"/>
      <c r="F7" s="263"/>
      <c r="G7" s="183"/>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8"/>
      <c r="AN7" s="68"/>
      <c r="AO7" s="68"/>
      <c r="AP7" s="68"/>
      <c r="AQ7" s="68"/>
      <c r="AR7" s="68"/>
    </row>
    <row r="8" spans="1:52">
      <c r="A8" s="70"/>
      <c r="B8" s="71"/>
      <c r="C8" s="72" t="s">
        <v>11</v>
      </c>
      <c r="D8" s="73"/>
      <c r="E8" s="170"/>
      <c r="F8" s="137"/>
      <c r="G8" s="74"/>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68"/>
      <c r="AN8" s="68"/>
      <c r="AO8" s="68"/>
      <c r="AP8" s="68"/>
      <c r="AQ8" s="68"/>
      <c r="AR8" s="68"/>
    </row>
    <row r="9" spans="1:52" ht="82.8">
      <c r="A9" s="76"/>
      <c r="B9" s="76" t="s">
        <v>162</v>
      </c>
      <c r="C9" s="77" t="s">
        <v>163</v>
      </c>
      <c r="D9" s="78" t="s">
        <v>14</v>
      </c>
      <c r="E9" s="171">
        <f>'MS Main'!G11</f>
        <v>35.719847112117783</v>
      </c>
      <c r="F9" s="261"/>
      <c r="G9" s="79"/>
      <c r="H9" s="69"/>
      <c r="I9" s="80">
        <v>221</v>
      </c>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68"/>
      <c r="AN9" s="68"/>
      <c r="AO9" s="68"/>
      <c r="AQ9" s="82"/>
      <c r="AR9" s="68"/>
      <c r="AS9" s="83"/>
      <c r="AT9" s="84"/>
      <c r="AZ9" s="85"/>
    </row>
    <row r="10" spans="1:52" ht="27.6" hidden="1">
      <c r="A10" s="76"/>
      <c r="B10" s="76" t="s">
        <v>97</v>
      </c>
      <c r="C10" s="77" t="s">
        <v>98</v>
      </c>
      <c r="D10" s="78"/>
      <c r="E10" s="171"/>
      <c r="F10" s="261"/>
      <c r="G10" s="79"/>
      <c r="H10" s="86"/>
      <c r="I10" s="80"/>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68"/>
      <c r="AN10" s="68"/>
      <c r="AO10" s="68"/>
      <c r="AQ10" s="82"/>
      <c r="AR10" s="68"/>
      <c r="AS10" s="83"/>
      <c r="AT10" s="84"/>
      <c r="AZ10" s="85"/>
    </row>
    <row r="11" spans="1:52" hidden="1">
      <c r="A11" s="76"/>
      <c r="B11" s="76" t="s">
        <v>99</v>
      </c>
      <c r="C11" s="77" t="s">
        <v>100</v>
      </c>
      <c r="D11" s="78"/>
      <c r="E11" s="171"/>
      <c r="F11" s="261"/>
      <c r="G11" s="79"/>
      <c r="H11" s="86"/>
      <c r="I11" s="80"/>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68"/>
      <c r="AN11" s="68"/>
      <c r="AO11" s="68"/>
      <c r="AQ11" s="82"/>
      <c r="AR11" s="68"/>
      <c r="AS11" s="83"/>
      <c r="AT11" s="84"/>
      <c r="AZ11" s="85"/>
    </row>
    <row r="12" spans="1:52">
      <c r="A12" s="70"/>
      <c r="B12" s="73"/>
      <c r="C12" s="72" t="s">
        <v>17</v>
      </c>
      <c r="D12" s="73"/>
      <c r="E12" s="170"/>
      <c r="F12" s="261"/>
      <c r="G12" s="79"/>
      <c r="H12" s="87"/>
      <c r="I12" s="80"/>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68"/>
      <c r="AN12" s="68"/>
      <c r="AO12" s="68"/>
      <c r="AQ12" s="82"/>
      <c r="AR12" s="68"/>
      <c r="AZ12" s="85"/>
    </row>
    <row r="13" spans="1:52" ht="27.6">
      <c r="A13" s="88"/>
      <c r="B13" s="73" t="s">
        <v>101</v>
      </c>
      <c r="C13" s="77" t="s">
        <v>102</v>
      </c>
      <c r="D13" s="78" t="s">
        <v>19</v>
      </c>
      <c r="E13" s="171">
        <f>'MS Main'!G47</f>
        <v>38.940520446096656</v>
      </c>
      <c r="F13" s="261"/>
      <c r="G13" s="79"/>
      <c r="H13" s="87"/>
      <c r="I13" s="80">
        <v>248</v>
      </c>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68"/>
      <c r="AN13" s="68"/>
      <c r="AO13" s="68"/>
      <c r="AQ13" s="82"/>
      <c r="AR13" s="89"/>
      <c r="AS13" s="83"/>
      <c r="AT13" s="84"/>
      <c r="AZ13" s="85"/>
    </row>
    <row r="14" spans="1:52">
      <c r="A14" s="70"/>
      <c r="B14" s="78"/>
      <c r="C14" s="90" t="s">
        <v>103</v>
      </c>
      <c r="D14" s="73"/>
      <c r="E14" s="170"/>
      <c r="F14" s="261"/>
      <c r="G14" s="79"/>
      <c r="H14" s="87"/>
      <c r="I14" s="80"/>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68"/>
      <c r="AN14" s="68"/>
      <c r="AO14" s="68"/>
      <c r="AQ14" s="82"/>
      <c r="AR14" s="68"/>
      <c r="AS14" s="83"/>
      <c r="AT14" s="84"/>
      <c r="AZ14" s="85"/>
    </row>
    <row r="15" spans="1:52" ht="55.2">
      <c r="A15" s="78"/>
      <c r="B15" s="91" t="s">
        <v>104</v>
      </c>
      <c r="C15" s="77" t="s">
        <v>105</v>
      </c>
      <c r="D15" s="78" t="s">
        <v>14</v>
      </c>
      <c r="E15" s="171">
        <f>'MS Main'!G18</f>
        <v>23.693551812004532</v>
      </c>
      <c r="F15" s="261"/>
      <c r="G15" s="79"/>
      <c r="H15" s="87"/>
      <c r="I15" s="80">
        <v>240</v>
      </c>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68"/>
      <c r="AN15" s="68"/>
      <c r="AO15" s="68"/>
      <c r="AQ15" s="82"/>
      <c r="AR15" s="68"/>
      <c r="AS15" s="83"/>
      <c r="AT15" s="84"/>
      <c r="AZ15" s="85"/>
    </row>
    <row r="16" spans="1:52" hidden="1">
      <c r="A16" s="92"/>
      <c r="B16" s="76"/>
      <c r="C16" s="90" t="s">
        <v>106</v>
      </c>
      <c r="D16" s="78"/>
      <c r="E16" s="171"/>
      <c r="F16" s="153"/>
      <c r="G16" s="79"/>
      <c r="H16" s="87"/>
      <c r="I16" s="80"/>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68"/>
      <c r="AN16" s="68"/>
      <c r="AO16" s="68"/>
      <c r="AQ16" s="82"/>
      <c r="AR16" s="68"/>
      <c r="AS16" s="83"/>
      <c r="AT16" s="84"/>
      <c r="AZ16" s="85"/>
    </row>
    <row r="17" spans="1:52" ht="41.4" hidden="1">
      <c r="A17" s="76"/>
      <c r="B17" s="76"/>
      <c r="C17" s="77" t="s">
        <v>107</v>
      </c>
      <c r="D17" s="78" t="s">
        <v>14</v>
      </c>
      <c r="E17" s="171"/>
      <c r="F17" s="153"/>
      <c r="G17" s="79"/>
      <c r="H17" s="87"/>
      <c r="I17" s="80">
        <v>6181</v>
      </c>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68"/>
      <c r="AN17" s="68"/>
      <c r="AO17" s="68"/>
      <c r="AQ17" s="82"/>
      <c r="AR17" s="68"/>
      <c r="AS17" s="83"/>
      <c r="AT17" s="84"/>
      <c r="AZ17" s="85"/>
    </row>
    <row r="18" spans="1:52">
      <c r="A18" s="70"/>
      <c r="B18" s="78"/>
      <c r="C18" s="90" t="s">
        <v>108</v>
      </c>
      <c r="D18" s="73"/>
      <c r="E18" s="170"/>
      <c r="F18" s="153"/>
      <c r="G18" s="79"/>
      <c r="H18" s="87"/>
      <c r="I18" s="80"/>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68"/>
      <c r="AN18" s="68"/>
      <c r="AO18" s="68"/>
      <c r="AQ18" s="82"/>
      <c r="AR18" s="68"/>
      <c r="AS18" s="83"/>
      <c r="AT18" s="84"/>
      <c r="AZ18" s="85"/>
    </row>
    <row r="19" spans="1:52" ht="27.6">
      <c r="A19" s="76"/>
      <c r="B19" s="91" t="s">
        <v>111</v>
      </c>
      <c r="C19" s="77" t="s">
        <v>109</v>
      </c>
      <c r="D19" s="78" t="s">
        <v>14</v>
      </c>
      <c r="E19" s="171">
        <f>'MS Main'!G25</f>
        <v>4.3712839750849382</v>
      </c>
      <c r="F19" s="153"/>
      <c r="G19" s="79"/>
      <c r="H19" s="87"/>
      <c r="I19" s="80">
        <v>7075</v>
      </c>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68"/>
      <c r="AN19" s="68"/>
      <c r="AO19" s="68"/>
      <c r="AQ19" s="82"/>
      <c r="AR19" s="68"/>
      <c r="AS19" s="83"/>
      <c r="AT19" s="84"/>
      <c r="AZ19" s="85"/>
    </row>
    <row r="20" spans="1:52" hidden="1">
      <c r="A20" s="70"/>
      <c r="B20" s="73"/>
      <c r="C20" s="72" t="s">
        <v>110</v>
      </c>
      <c r="D20" s="73"/>
      <c r="E20" s="170"/>
      <c r="F20" s="153"/>
      <c r="G20" s="79"/>
      <c r="H20" s="87"/>
      <c r="I20" s="80"/>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68"/>
      <c r="AN20" s="68"/>
      <c r="AO20" s="68"/>
      <c r="AQ20" s="82"/>
      <c r="AR20" s="68"/>
      <c r="AS20" s="83"/>
      <c r="AT20" s="84"/>
      <c r="AZ20" s="85"/>
    </row>
    <row r="21" spans="1:52" ht="27.6" hidden="1">
      <c r="A21" s="76"/>
      <c r="B21" s="91" t="s">
        <v>111</v>
      </c>
      <c r="C21" s="77" t="s">
        <v>109</v>
      </c>
      <c r="D21" s="78" t="s">
        <v>14</v>
      </c>
      <c r="E21" s="171"/>
      <c r="F21" s="153"/>
      <c r="G21" s="79"/>
      <c r="H21" s="87"/>
      <c r="I21" s="80">
        <v>23523</v>
      </c>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68"/>
      <c r="AN21" s="68"/>
      <c r="AO21" s="68"/>
      <c r="AQ21" s="82"/>
      <c r="AR21" s="68"/>
      <c r="AS21" s="83"/>
      <c r="AT21" s="84"/>
      <c r="AZ21" s="85"/>
    </row>
    <row r="22" spans="1:52" hidden="1">
      <c r="A22" s="70"/>
      <c r="B22" s="73"/>
      <c r="C22" s="72" t="s">
        <v>112</v>
      </c>
      <c r="D22" s="73"/>
      <c r="E22" s="170"/>
      <c r="F22" s="153"/>
      <c r="G22" s="79"/>
      <c r="H22" s="87"/>
      <c r="I22" s="80"/>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68"/>
      <c r="AN22" s="68"/>
      <c r="AO22" s="68"/>
      <c r="AQ22" s="82"/>
      <c r="AR22" s="68"/>
      <c r="AS22" s="83"/>
      <c r="AT22" s="84"/>
      <c r="AZ22" s="85"/>
    </row>
    <row r="23" spans="1:52" ht="41.4" hidden="1">
      <c r="A23" s="76"/>
      <c r="B23" s="91" t="s">
        <v>113</v>
      </c>
      <c r="C23" s="77" t="s">
        <v>114</v>
      </c>
      <c r="D23" s="78" t="s">
        <v>14</v>
      </c>
      <c r="E23" s="171"/>
      <c r="F23" s="153"/>
      <c r="G23" s="79"/>
      <c r="H23" s="87"/>
      <c r="I23" s="80">
        <v>32459</v>
      </c>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68"/>
      <c r="AN23" s="68"/>
      <c r="AO23" s="68"/>
      <c r="AQ23" s="82"/>
      <c r="AR23" s="68"/>
      <c r="AS23" s="83"/>
      <c r="AT23" s="84"/>
      <c r="AZ23" s="85"/>
    </row>
    <row r="24" spans="1:52">
      <c r="A24" s="92"/>
      <c r="B24" s="91"/>
      <c r="C24" s="90" t="s">
        <v>89</v>
      </c>
      <c r="D24" s="78"/>
      <c r="E24" s="171"/>
      <c r="F24" s="153"/>
      <c r="G24" s="79"/>
      <c r="H24" s="87"/>
      <c r="I24" s="80"/>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68"/>
      <c r="AN24" s="68"/>
      <c r="AO24" s="68"/>
      <c r="AQ24" s="82"/>
      <c r="AR24" s="68"/>
      <c r="AS24" s="83"/>
      <c r="AT24" s="84"/>
      <c r="AZ24" s="85"/>
    </row>
    <row r="25" spans="1:52" ht="41.4">
      <c r="A25" s="76"/>
      <c r="B25" s="76" t="s">
        <v>115</v>
      </c>
      <c r="C25" s="77" t="s">
        <v>116</v>
      </c>
      <c r="D25" s="78" t="s">
        <v>90</v>
      </c>
      <c r="E25" s="170">
        <f>'BBS Main Gate'!J24</f>
        <v>1236.80277</v>
      </c>
      <c r="F25" s="153"/>
      <c r="G25" s="79"/>
      <c r="H25" s="87"/>
      <c r="I25" s="80">
        <v>154</v>
      </c>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93"/>
      <c r="AN25" s="93"/>
      <c r="AO25" s="93"/>
      <c r="AQ25" s="82"/>
      <c r="AR25" s="68"/>
      <c r="AS25" s="83"/>
      <c r="AT25" s="84"/>
      <c r="AZ25" s="85"/>
    </row>
    <row r="26" spans="1:52">
      <c r="A26" s="70"/>
      <c r="B26" s="78"/>
      <c r="C26" s="90" t="s">
        <v>117</v>
      </c>
      <c r="D26" s="73"/>
      <c r="E26" s="170"/>
      <c r="F26" s="153"/>
      <c r="G26" s="79"/>
      <c r="H26" s="87"/>
      <c r="I26" s="80"/>
      <c r="J26" s="81"/>
      <c r="K26" s="81"/>
      <c r="L26" s="81"/>
      <c r="M26" s="81"/>
      <c r="N26" s="81"/>
      <c r="O26" s="81"/>
      <c r="P26" s="81"/>
      <c r="Q26" s="68"/>
      <c r="R26" s="65"/>
      <c r="S26" s="82"/>
      <c r="T26" s="68"/>
      <c r="U26" s="83"/>
      <c r="V26" s="84"/>
      <c r="AM26" s="66"/>
      <c r="AN26" s="66"/>
      <c r="AO26" s="66"/>
      <c r="AP26" s="66"/>
    </row>
    <row r="27" spans="1:52" ht="27.6">
      <c r="A27" s="76"/>
      <c r="B27" s="94" t="s">
        <v>118</v>
      </c>
      <c r="C27" s="77" t="str">
        <f>'[39]Abstract-GantryEY'!$AN$9</f>
        <v>One coat of water proofing compound using bitumen 10-20  applied hot at 14.68 Kg per 10 Sqm.</v>
      </c>
      <c r="D27" s="78" t="s">
        <v>19</v>
      </c>
      <c r="E27" s="171">
        <f>'MS Main'!G54</f>
        <v>51.022304832713758</v>
      </c>
      <c r="F27" s="153"/>
      <c r="G27" s="79"/>
      <c r="H27" s="87"/>
      <c r="I27" s="80">
        <v>335</v>
      </c>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68"/>
      <c r="AN27" s="68"/>
      <c r="AO27" s="68"/>
      <c r="AQ27" s="82"/>
      <c r="AR27" s="68"/>
      <c r="AS27" s="83"/>
      <c r="AT27" s="84"/>
      <c r="AZ27" s="85"/>
    </row>
    <row r="28" spans="1:52">
      <c r="A28" s="70"/>
      <c r="B28" s="78"/>
      <c r="C28" s="90" t="s">
        <v>119</v>
      </c>
      <c r="D28" s="73"/>
      <c r="E28" s="170"/>
      <c r="F28" s="153"/>
      <c r="G28" s="79"/>
      <c r="H28" s="87"/>
      <c r="I28" s="80"/>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68"/>
      <c r="AN28" s="68"/>
      <c r="AO28" s="68"/>
      <c r="AQ28" s="82"/>
      <c r="AR28" s="68"/>
      <c r="AS28" s="83"/>
      <c r="AT28" s="84"/>
      <c r="AZ28" s="85"/>
    </row>
    <row r="29" spans="1:52" ht="55.2">
      <c r="A29" s="76"/>
      <c r="B29" s="91" t="s">
        <v>120</v>
      </c>
      <c r="C29" s="77" t="s">
        <v>121</v>
      </c>
      <c r="D29" s="78" t="s">
        <v>14</v>
      </c>
      <c r="E29" s="171">
        <f>'MS Main'!G31</f>
        <v>6.5083522083805212</v>
      </c>
      <c r="F29" s="153"/>
      <c r="G29" s="79"/>
      <c r="H29" s="87"/>
      <c r="I29" s="80">
        <v>10095</v>
      </c>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68"/>
      <c r="AN29" s="68"/>
      <c r="AO29" s="68"/>
      <c r="AQ29" s="82"/>
      <c r="AR29" s="68"/>
      <c r="AS29" s="83"/>
      <c r="AT29" s="84"/>
      <c r="AZ29" s="85"/>
    </row>
    <row r="30" spans="1:52" ht="55.2">
      <c r="A30" s="76"/>
      <c r="B30" s="91" t="s">
        <v>122</v>
      </c>
      <c r="C30" s="77" t="s">
        <v>123</v>
      </c>
      <c r="D30" s="78" t="s">
        <v>14</v>
      </c>
      <c r="E30" s="171">
        <f>'MS Main'!G36</f>
        <v>5.7332955832389585</v>
      </c>
      <c r="F30" s="153"/>
      <c r="G30" s="79"/>
      <c r="H30" s="87"/>
      <c r="I30" s="80">
        <v>13921</v>
      </c>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68"/>
      <c r="AN30" s="68"/>
      <c r="AO30" s="68"/>
      <c r="AQ30" s="82"/>
      <c r="AR30" s="68"/>
      <c r="AS30" s="83"/>
      <c r="AT30" s="84"/>
      <c r="AZ30" s="85"/>
    </row>
    <row r="31" spans="1:52" ht="55.2" hidden="1">
      <c r="A31" s="76"/>
      <c r="B31" s="91" t="s">
        <v>124</v>
      </c>
      <c r="C31" s="77" t="s">
        <v>125</v>
      </c>
      <c r="D31" s="78" t="s">
        <v>14</v>
      </c>
      <c r="E31" s="171"/>
      <c r="F31" s="153"/>
      <c r="G31" s="79"/>
      <c r="H31" s="87"/>
      <c r="I31" s="80">
        <v>42155</v>
      </c>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68"/>
      <c r="AN31" s="68"/>
      <c r="AO31" s="68"/>
      <c r="AQ31" s="82"/>
      <c r="AR31" s="68"/>
      <c r="AS31" s="83"/>
      <c r="AT31" s="84"/>
      <c r="AZ31" s="85"/>
    </row>
    <row r="32" spans="1:52">
      <c r="A32" s="76"/>
      <c r="B32" s="91"/>
      <c r="C32" s="90" t="s">
        <v>279</v>
      </c>
      <c r="D32" s="78"/>
      <c r="E32" s="171"/>
      <c r="F32" s="153"/>
      <c r="G32" s="79"/>
      <c r="H32" s="87"/>
      <c r="I32" s="80"/>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68"/>
      <c r="AN32" s="68"/>
      <c r="AO32" s="68"/>
      <c r="AQ32" s="82"/>
      <c r="AR32" s="68"/>
      <c r="AS32" s="83"/>
      <c r="AT32" s="84"/>
      <c r="AZ32" s="85"/>
    </row>
    <row r="33" spans="1:52" ht="27.6">
      <c r="A33" s="76"/>
      <c r="B33" s="91"/>
      <c r="C33" s="77" t="s">
        <v>283</v>
      </c>
      <c r="D33" s="78" t="s">
        <v>14</v>
      </c>
      <c r="E33" s="171">
        <f>'MS Main'!G97</f>
        <v>1.7129105322763307</v>
      </c>
      <c r="F33" s="153"/>
      <c r="G33" s="79"/>
      <c r="H33" s="87"/>
      <c r="I33" s="80"/>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68"/>
      <c r="AN33" s="68"/>
      <c r="AO33" s="68"/>
      <c r="AQ33" s="82"/>
      <c r="AR33" s="68"/>
      <c r="AS33" s="83"/>
      <c r="AT33" s="84"/>
      <c r="AZ33" s="85"/>
    </row>
    <row r="34" spans="1:52" ht="41.4">
      <c r="A34" s="76"/>
      <c r="B34" s="91"/>
      <c r="C34" s="77" t="s">
        <v>284</v>
      </c>
      <c r="D34" s="78" t="s">
        <v>14</v>
      </c>
      <c r="E34" s="171">
        <f>'MS Main'!G100</f>
        <v>2.2610419026047563</v>
      </c>
      <c r="F34" s="153"/>
      <c r="G34" s="79"/>
      <c r="H34" s="87"/>
      <c r="I34" s="80"/>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68"/>
      <c r="AN34" s="68"/>
      <c r="AO34" s="68"/>
      <c r="AQ34" s="82"/>
      <c r="AR34" s="68"/>
      <c r="AS34" s="83"/>
      <c r="AT34" s="84"/>
      <c r="AZ34" s="85"/>
    </row>
    <row r="35" spans="1:52">
      <c r="A35" s="76"/>
      <c r="B35" s="91"/>
      <c r="C35" s="90" t="s">
        <v>154</v>
      </c>
      <c r="D35" s="78"/>
      <c r="E35" s="171"/>
      <c r="F35" s="153"/>
      <c r="G35" s="79"/>
      <c r="H35" s="87"/>
      <c r="I35" s="80"/>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68"/>
      <c r="AN35" s="68"/>
      <c r="AO35" s="68"/>
      <c r="AQ35" s="82"/>
      <c r="AR35" s="68"/>
      <c r="AS35" s="83"/>
      <c r="AT35" s="84"/>
      <c r="AZ35" s="85"/>
    </row>
    <row r="36" spans="1:52" ht="41.4">
      <c r="A36" s="76"/>
      <c r="B36" s="95" t="s">
        <v>156</v>
      </c>
      <c r="C36" s="77" t="s">
        <v>155</v>
      </c>
      <c r="D36" s="96" t="s">
        <v>14</v>
      </c>
      <c r="E36" s="172">
        <f>'MS Main'!G41</f>
        <v>24.975226500566251</v>
      </c>
      <c r="F36" s="154"/>
      <c r="G36" s="79"/>
      <c r="H36" s="87"/>
      <c r="I36" s="80">
        <v>12905</v>
      </c>
      <c r="J36" s="81"/>
      <c r="K36" s="81"/>
      <c r="M36" s="81"/>
      <c r="N36" s="87"/>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68"/>
      <c r="AN36" s="68"/>
      <c r="AO36" s="68"/>
      <c r="AQ36" s="82"/>
      <c r="AR36" s="68"/>
      <c r="AS36" s="83"/>
      <c r="AT36" s="84"/>
      <c r="AZ36" s="85"/>
    </row>
    <row r="37" spans="1:52">
      <c r="A37" s="76"/>
      <c r="B37" s="95"/>
      <c r="C37" s="90" t="s">
        <v>285</v>
      </c>
      <c r="D37" s="96"/>
      <c r="E37" s="172"/>
      <c r="F37" s="154"/>
      <c r="G37" s="79"/>
      <c r="H37" s="87"/>
      <c r="I37" s="80"/>
      <c r="J37" s="81"/>
      <c r="K37" s="81"/>
      <c r="M37" s="81"/>
      <c r="N37" s="87"/>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68"/>
      <c r="AN37" s="68"/>
      <c r="AO37" s="68"/>
      <c r="AQ37" s="82"/>
      <c r="AR37" s="68"/>
      <c r="AS37" s="83"/>
      <c r="AT37" s="84"/>
      <c r="AZ37" s="85"/>
    </row>
    <row r="38" spans="1:52">
      <c r="A38" s="76"/>
      <c r="B38" s="95"/>
      <c r="C38" s="77" t="s">
        <v>286</v>
      </c>
      <c r="D38" s="96" t="s">
        <v>19</v>
      </c>
      <c r="E38" s="172">
        <f>'MS Main'!G104</f>
        <v>6.8516421291053229</v>
      </c>
      <c r="F38" s="154"/>
      <c r="G38" s="79"/>
      <c r="H38" s="87"/>
      <c r="I38" s="80"/>
      <c r="J38" s="81"/>
      <c r="K38" s="81"/>
      <c r="M38" s="81"/>
      <c r="N38" s="87"/>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68"/>
      <c r="AN38" s="68"/>
      <c r="AO38" s="68"/>
      <c r="AQ38" s="82"/>
      <c r="AR38" s="68"/>
      <c r="AS38" s="83"/>
      <c r="AT38" s="84"/>
      <c r="AZ38" s="85"/>
    </row>
    <row r="39" spans="1:52">
      <c r="A39" s="76"/>
      <c r="B39" s="95"/>
      <c r="C39" s="90" t="s">
        <v>199</v>
      </c>
      <c r="D39" s="96"/>
      <c r="E39" s="172"/>
      <c r="F39" s="154"/>
      <c r="G39" s="79"/>
      <c r="H39" s="87"/>
      <c r="I39" s="80"/>
      <c r="J39" s="81"/>
      <c r="K39" s="81"/>
      <c r="M39" s="81"/>
      <c r="N39" s="87"/>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68"/>
      <c r="AN39" s="68"/>
      <c r="AO39" s="68"/>
      <c r="AQ39" s="82"/>
      <c r="AR39" s="68"/>
      <c r="AS39" s="83"/>
      <c r="AT39" s="84"/>
      <c r="AZ39" s="85"/>
    </row>
    <row r="40" spans="1:52">
      <c r="A40" s="76"/>
      <c r="B40" s="95"/>
      <c r="C40" s="77" t="s">
        <v>224</v>
      </c>
      <c r="D40" s="96" t="s">
        <v>19</v>
      </c>
      <c r="E40" s="172">
        <f>'MS Main'!G91+'MS Main'!G91</f>
        <v>321.00371747211898</v>
      </c>
      <c r="F40" s="154"/>
      <c r="G40" s="79"/>
      <c r="H40" s="87"/>
      <c r="I40" s="80"/>
      <c r="J40" s="81"/>
      <c r="K40" s="81"/>
      <c r="M40" s="81"/>
      <c r="N40" s="87"/>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68"/>
      <c r="AN40" s="68"/>
      <c r="AO40" s="68"/>
      <c r="AQ40" s="82"/>
      <c r="AR40" s="68"/>
      <c r="AS40" s="83"/>
      <c r="AT40" s="84"/>
      <c r="AZ40" s="85"/>
    </row>
    <row r="41" spans="1:52">
      <c r="A41" s="76"/>
      <c r="B41" s="95"/>
      <c r="C41" s="90" t="s">
        <v>223</v>
      </c>
      <c r="D41" s="96"/>
      <c r="E41" s="172"/>
      <c r="F41" s="154"/>
      <c r="G41" s="79"/>
      <c r="H41" s="87"/>
      <c r="I41" s="80"/>
      <c r="J41" s="81"/>
      <c r="K41" s="81"/>
      <c r="M41" s="81"/>
      <c r="N41" s="87"/>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68"/>
      <c r="AN41" s="68"/>
      <c r="AO41" s="68"/>
      <c r="AQ41" s="82"/>
      <c r="AR41" s="68"/>
      <c r="AS41" s="83"/>
      <c r="AT41" s="84"/>
      <c r="AZ41" s="85"/>
    </row>
    <row r="42" spans="1:52" ht="27.6">
      <c r="A42" s="76"/>
      <c r="B42" s="95"/>
      <c r="C42" s="77" t="s">
        <v>225</v>
      </c>
      <c r="D42" s="96" t="s">
        <v>19</v>
      </c>
      <c r="E42" s="172">
        <f>'MS Main'!G77</f>
        <v>132.71375464684016</v>
      </c>
      <c r="F42" s="154"/>
      <c r="G42" s="79"/>
      <c r="H42" s="87"/>
      <c r="I42" s="80"/>
      <c r="J42" s="81"/>
      <c r="K42" s="81"/>
      <c r="M42" s="81"/>
      <c r="N42" s="87"/>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68"/>
      <c r="AN42" s="68"/>
      <c r="AO42" s="68"/>
      <c r="AQ42" s="82"/>
      <c r="AR42" s="68"/>
      <c r="AS42" s="83"/>
      <c r="AT42" s="84"/>
      <c r="AZ42" s="85"/>
    </row>
    <row r="43" spans="1:52">
      <c r="A43" s="76"/>
      <c r="B43" s="95"/>
      <c r="C43" s="90" t="s">
        <v>88</v>
      </c>
      <c r="D43" s="96"/>
      <c r="E43" s="172"/>
      <c r="F43" s="154"/>
      <c r="G43" s="79"/>
      <c r="H43" s="87"/>
      <c r="I43" s="80"/>
      <c r="J43" s="81"/>
      <c r="K43" s="81"/>
      <c r="M43" s="81"/>
      <c r="N43" s="87"/>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68"/>
      <c r="AN43" s="68"/>
      <c r="AO43" s="68"/>
      <c r="AQ43" s="82"/>
      <c r="AR43" s="68"/>
      <c r="AS43" s="83"/>
      <c r="AT43" s="84"/>
      <c r="AZ43" s="85"/>
    </row>
    <row r="44" spans="1:52" ht="55.2">
      <c r="A44" s="76"/>
      <c r="B44" s="95" t="s">
        <v>158</v>
      </c>
      <c r="C44" s="77" t="s">
        <v>303</v>
      </c>
      <c r="D44" s="96" t="s">
        <v>4</v>
      </c>
      <c r="E44" s="172">
        <v>2</v>
      </c>
      <c r="F44" s="155"/>
      <c r="G44" s="79"/>
      <c r="H44" s="87"/>
      <c r="I44" s="80">
        <v>10372</v>
      </c>
      <c r="J44" s="81"/>
      <c r="K44" s="81"/>
      <c r="M44" s="81"/>
      <c r="N44" s="87"/>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68"/>
      <c r="AN44" s="68"/>
      <c r="AO44" s="68"/>
      <c r="AQ44" s="82"/>
      <c r="AR44" s="68"/>
      <c r="AS44" s="83"/>
      <c r="AT44" s="84"/>
      <c r="AZ44" s="85"/>
    </row>
    <row r="45" spans="1:52" ht="55.2">
      <c r="A45" s="76"/>
      <c r="B45" s="95" t="s">
        <v>161</v>
      </c>
      <c r="C45" s="77" t="s">
        <v>160</v>
      </c>
      <c r="D45" s="96" t="s">
        <v>4</v>
      </c>
      <c r="E45" s="172">
        <v>2</v>
      </c>
      <c r="F45" s="154"/>
      <c r="G45" s="79"/>
      <c r="H45" s="87"/>
      <c r="I45" s="80">
        <v>10843</v>
      </c>
      <c r="J45" s="81"/>
      <c r="K45" s="81"/>
      <c r="M45" s="81"/>
      <c r="N45" s="87"/>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68"/>
      <c r="AN45" s="68"/>
      <c r="AO45" s="68"/>
      <c r="AQ45" s="82"/>
      <c r="AR45" s="68"/>
      <c r="AS45" s="83"/>
      <c r="AT45" s="84"/>
      <c r="AZ45" s="85"/>
    </row>
    <row r="46" spans="1:52">
      <c r="A46" s="76"/>
      <c r="B46" s="95"/>
      <c r="C46" s="90" t="s">
        <v>87</v>
      </c>
      <c r="D46" s="96"/>
      <c r="E46" s="172"/>
      <c r="F46" s="154"/>
      <c r="G46" s="79"/>
      <c r="H46" s="87"/>
      <c r="I46" s="80"/>
      <c r="J46" s="81"/>
      <c r="K46" s="81"/>
      <c r="M46" s="81"/>
      <c r="N46" s="87"/>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68"/>
      <c r="AN46" s="68"/>
      <c r="AO46" s="68"/>
      <c r="AQ46" s="82"/>
      <c r="AR46" s="68"/>
      <c r="AS46" s="83"/>
      <c r="AT46" s="84"/>
      <c r="AZ46" s="85"/>
    </row>
    <row r="47" spans="1:52" ht="96.6">
      <c r="A47" s="76"/>
      <c r="B47" s="95" t="s">
        <v>146</v>
      </c>
      <c r="C47" s="108" t="s">
        <v>164</v>
      </c>
      <c r="D47" s="96" t="s">
        <v>19</v>
      </c>
      <c r="E47" s="172">
        <f>'MS Main'!G62</f>
        <v>74.349442379182165</v>
      </c>
      <c r="F47" s="154"/>
      <c r="G47" s="79"/>
      <c r="H47" s="87"/>
      <c r="I47" s="80"/>
      <c r="J47" s="81"/>
      <c r="K47" s="81"/>
      <c r="M47" s="81"/>
      <c r="N47" s="87"/>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68"/>
      <c r="AN47" s="68"/>
      <c r="AO47" s="68"/>
      <c r="AQ47" s="82"/>
      <c r="AR47" s="68"/>
      <c r="AS47" s="83"/>
      <c r="AT47" s="84"/>
      <c r="AZ47" s="85"/>
    </row>
    <row r="48" spans="1:52">
      <c r="A48" s="76"/>
      <c r="B48" s="95"/>
      <c r="C48" s="136" t="s">
        <v>277</v>
      </c>
      <c r="D48" s="96"/>
      <c r="E48" s="172"/>
      <c r="F48" s="154"/>
      <c r="G48" s="79"/>
      <c r="H48" s="87"/>
      <c r="I48" s="80"/>
      <c r="J48" s="81"/>
      <c r="K48" s="81"/>
      <c r="M48" s="81"/>
      <c r="N48" s="87"/>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68"/>
      <c r="AN48" s="68"/>
      <c r="AO48" s="68"/>
      <c r="AQ48" s="82"/>
      <c r="AR48" s="68"/>
      <c r="AS48" s="83"/>
      <c r="AT48" s="84"/>
      <c r="AZ48" s="85"/>
    </row>
    <row r="49" spans="1:52">
      <c r="A49" s="76"/>
      <c r="B49" s="95"/>
      <c r="C49" s="108" t="s">
        <v>276</v>
      </c>
      <c r="D49" s="96" t="s">
        <v>19</v>
      </c>
      <c r="E49" s="172">
        <f>'MS Main'!G67</f>
        <v>88.564436183395301</v>
      </c>
      <c r="F49" s="154"/>
      <c r="G49" s="79"/>
      <c r="H49" s="87"/>
      <c r="I49" s="80"/>
      <c r="J49" s="81"/>
      <c r="K49" s="81"/>
      <c r="M49" s="81"/>
      <c r="N49" s="87"/>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68"/>
      <c r="AN49" s="68"/>
      <c r="AO49" s="68"/>
      <c r="AQ49" s="82"/>
      <c r="AR49" s="68"/>
      <c r="AS49" s="83"/>
      <c r="AT49" s="84"/>
      <c r="AZ49" s="85"/>
    </row>
    <row r="50" spans="1:52">
      <c r="A50" s="76"/>
      <c r="B50" s="95"/>
      <c r="C50" s="136" t="s">
        <v>229</v>
      </c>
      <c r="D50" s="96"/>
      <c r="E50" s="172"/>
      <c r="F50" s="154"/>
      <c r="G50" s="79"/>
      <c r="H50" s="87"/>
      <c r="I50" s="80"/>
      <c r="J50" s="81"/>
      <c r="K50" s="81"/>
      <c r="M50" s="81"/>
      <c r="N50" s="87"/>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68"/>
      <c r="AN50" s="68"/>
      <c r="AO50" s="68"/>
      <c r="AQ50" s="82"/>
      <c r="AR50" s="68"/>
      <c r="AS50" s="83"/>
      <c r="AT50" s="84"/>
      <c r="AZ50" s="85"/>
    </row>
    <row r="51" spans="1:52">
      <c r="A51" s="76"/>
      <c r="B51" s="95"/>
      <c r="C51" s="108" t="s">
        <v>275</v>
      </c>
      <c r="D51" s="96" t="s">
        <v>90</v>
      </c>
      <c r="E51" s="172">
        <v>460</v>
      </c>
      <c r="F51" s="154"/>
      <c r="G51" s="79"/>
      <c r="H51" s="87"/>
      <c r="I51" s="80"/>
      <c r="J51" s="81"/>
      <c r="K51" s="81"/>
      <c r="M51" s="81"/>
      <c r="N51" s="87"/>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68"/>
      <c r="AN51" s="68"/>
      <c r="AO51" s="68"/>
      <c r="AQ51" s="82"/>
      <c r="AR51" s="68"/>
      <c r="AS51" s="83"/>
      <c r="AT51" s="84"/>
      <c r="AZ51" s="85"/>
    </row>
    <row r="52" spans="1:52">
      <c r="A52" s="76"/>
      <c r="B52" s="95"/>
      <c r="C52" s="136" t="s">
        <v>232</v>
      </c>
      <c r="D52" s="96"/>
      <c r="E52" s="172"/>
      <c r="F52" s="154"/>
      <c r="G52" s="79"/>
      <c r="H52" s="87"/>
      <c r="I52" s="80"/>
      <c r="J52" s="81"/>
      <c r="K52" s="81"/>
      <c r="M52" s="81"/>
      <c r="N52" s="87"/>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68"/>
      <c r="AN52" s="68"/>
      <c r="AO52" s="68"/>
      <c r="AQ52" s="82"/>
      <c r="AR52" s="68"/>
      <c r="AS52" s="83"/>
      <c r="AT52" s="84"/>
      <c r="AZ52" s="85"/>
    </row>
    <row r="53" spans="1:52" ht="69">
      <c r="A53" s="76"/>
      <c r="B53" s="95"/>
      <c r="C53" s="108" t="s">
        <v>231</v>
      </c>
      <c r="D53" s="96" t="s">
        <v>198</v>
      </c>
      <c r="E53" s="172">
        <f>'MS Main'!G84</f>
        <v>68.902439024390247</v>
      </c>
      <c r="F53" s="154"/>
      <c r="G53" s="79"/>
      <c r="H53" s="87"/>
      <c r="I53" s="80"/>
      <c r="J53" s="81"/>
      <c r="K53" s="81"/>
      <c r="M53" s="81"/>
      <c r="N53" s="87"/>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68"/>
      <c r="AN53" s="68"/>
      <c r="AO53" s="68"/>
      <c r="AQ53" s="82"/>
      <c r="AR53" s="68"/>
      <c r="AS53" s="83"/>
      <c r="AT53" s="84"/>
      <c r="AZ53" s="85"/>
    </row>
    <row r="54" spans="1:52" hidden="1">
      <c r="A54" s="76"/>
      <c r="B54" s="95"/>
      <c r="C54" s="136" t="s">
        <v>230</v>
      </c>
      <c r="D54" s="96"/>
      <c r="E54" s="172"/>
      <c r="F54" s="154"/>
      <c r="G54" s="79"/>
      <c r="H54" s="87"/>
      <c r="I54" s="80"/>
      <c r="J54" s="81"/>
      <c r="K54" s="81"/>
      <c r="M54" s="81"/>
      <c r="N54" s="87"/>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68"/>
      <c r="AN54" s="68"/>
      <c r="AO54" s="68"/>
      <c r="AQ54" s="82"/>
      <c r="AR54" s="68"/>
      <c r="AS54" s="83"/>
      <c r="AT54" s="84"/>
      <c r="AZ54" s="85"/>
    </row>
    <row r="55" spans="1:52" hidden="1">
      <c r="A55" s="76"/>
      <c r="B55" s="95"/>
      <c r="C55" s="138"/>
      <c r="D55" s="96" t="s">
        <v>19</v>
      </c>
      <c r="E55" s="172"/>
      <c r="F55" s="154"/>
      <c r="G55" s="79"/>
      <c r="H55" s="87"/>
      <c r="I55" s="80"/>
      <c r="J55" s="81"/>
      <c r="K55" s="81"/>
      <c r="M55" s="81"/>
      <c r="N55" s="87"/>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68"/>
      <c r="AN55" s="68"/>
      <c r="AO55" s="68"/>
      <c r="AQ55" s="82"/>
      <c r="AR55" s="68"/>
      <c r="AS55" s="83"/>
      <c r="AT55" s="84"/>
      <c r="AZ55" s="85"/>
    </row>
    <row r="56" spans="1:52" hidden="1">
      <c r="A56" s="76"/>
      <c r="B56" s="95"/>
      <c r="C56" s="136" t="s">
        <v>297</v>
      </c>
      <c r="D56" s="96"/>
      <c r="E56" s="172"/>
      <c r="F56" s="154"/>
      <c r="G56" s="79"/>
      <c r="H56" s="87"/>
      <c r="I56" s="80"/>
      <c r="J56" s="81"/>
      <c r="K56" s="81"/>
      <c r="M56" s="81"/>
      <c r="N56" s="87"/>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68"/>
      <c r="AN56" s="68"/>
      <c r="AO56" s="68"/>
      <c r="AQ56" s="82"/>
      <c r="AR56" s="68"/>
      <c r="AS56" s="83"/>
      <c r="AT56" s="84"/>
      <c r="AZ56" s="85"/>
    </row>
    <row r="57" spans="1:52" ht="41.4" hidden="1">
      <c r="A57" s="76"/>
      <c r="B57" s="95"/>
      <c r="C57" s="108" t="s">
        <v>299</v>
      </c>
      <c r="D57" s="96" t="s">
        <v>298</v>
      </c>
      <c r="E57" s="173"/>
      <c r="F57" s="154"/>
      <c r="G57" s="79"/>
      <c r="H57" s="87"/>
      <c r="I57" s="80"/>
      <c r="J57" s="81"/>
      <c r="K57" s="81"/>
      <c r="M57" s="81"/>
      <c r="N57" s="87"/>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68"/>
      <c r="AN57" s="68"/>
      <c r="AO57" s="68"/>
      <c r="AQ57" s="82"/>
      <c r="AR57" s="68"/>
      <c r="AS57" s="83"/>
      <c r="AT57" s="84"/>
      <c r="AZ57" s="85"/>
    </row>
    <row r="58" spans="1:52">
      <c r="A58" s="76"/>
      <c r="B58" s="95"/>
      <c r="C58" s="90" t="s">
        <v>91</v>
      </c>
      <c r="D58" s="96"/>
      <c r="E58" s="172"/>
      <c r="F58" s="154"/>
      <c r="G58" s="79"/>
      <c r="H58" s="87"/>
      <c r="I58" s="80"/>
      <c r="J58" s="81"/>
      <c r="K58" s="81"/>
      <c r="M58" s="81"/>
      <c r="N58" s="87"/>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68"/>
      <c r="AN58" s="68"/>
      <c r="AO58" s="68"/>
      <c r="AQ58" s="82"/>
      <c r="AR58" s="68"/>
      <c r="AS58" s="83"/>
      <c r="AT58" s="84"/>
      <c r="AZ58" s="85"/>
    </row>
    <row r="59" spans="1:52" ht="41.4">
      <c r="A59" s="76"/>
      <c r="B59" s="95" t="s">
        <v>146</v>
      </c>
      <c r="C59" s="77" t="s">
        <v>302</v>
      </c>
      <c r="D59" s="96" t="s">
        <v>151</v>
      </c>
      <c r="E59" s="172">
        <f>35*2</f>
        <v>70</v>
      </c>
      <c r="F59" s="154"/>
      <c r="G59" s="79"/>
      <c r="H59" s="87"/>
      <c r="I59" s="80"/>
      <c r="J59" s="81"/>
      <c r="K59" s="81"/>
      <c r="M59" s="81"/>
      <c r="N59" s="87"/>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68"/>
      <c r="AN59" s="68"/>
      <c r="AO59" s="68"/>
      <c r="AQ59" s="82"/>
      <c r="AR59" s="68"/>
      <c r="AS59" s="83"/>
      <c r="AT59" s="84"/>
      <c r="AZ59" s="85"/>
    </row>
    <row r="60" spans="1:52" ht="15" hidden="1" customHeight="1">
      <c r="A60" s="76"/>
      <c r="B60" s="95"/>
      <c r="C60" s="97" t="s">
        <v>126</v>
      </c>
      <c r="D60" s="96"/>
      <c r="E60" s="172"/>
      <c r="F60" s="154"/>
      <c r="G60" s="79"/>
      <c r="H60" s="87"/>
      <c r="I60" s="80"/>
      <c r="J60" s="81"/>
      <c r="K60" s="81"/>
      <c r="M60" s="81"/>
      <c r="N60" s="87"/>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68"/>
      <c r="AN60" s="68"/>
      <c r="AO60" s="68"/>
      <c r="AQ60" s="82"/>
      <c r="AR60" s="68"/>
      <c r="AS60" s="83"/>
      <c r="AT60" s="84"/>
      <c r="AZ60" s="85"/>
    </row>
    <row r="61" spans="1:52" ht="28.5" hidden="1" customHeight="1">
      <c r="A61" s="76"/>
      <c r="B61" s="98" t="s">
        <v>127</v>
      </c>
      <c r="C61" s="77" t="s">
        <v>128</v>
      </c>
      <c r="D61" s="96" t="s">
        <v>19</v>
      </c>
      <c r="E61" s="172"/>
      <c r="F61" s="153"/>
      <c r="G61" s="79"/>
      <c r="H61" s="87"/>
      <c r="I61" s="80"/>
      <c r="J61" s="81"/>
      <c r="K61" s="81"/>
      <c r="M61" s="81"/>
      <c r="N61" s="99"/>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68"/>
      <c r="AN61" s="68"/>
      <c r="AO61" s="68"/>
      <c r="AQ61" s="82"/>
      <c r="AR61" s="68"/>
      <c r="AS61" s="83"/>
      <c r="AT61" s="84"/>
      <c r="AZ61" s="85"/>
    </row>
    <row r="62" spans="1:52" ht="15" hidden="1" customHeight="1">
      <c r="A62" s="76"/>
      <c r="B62" s="98"/>
      <c r="C62" s="97" t="s">
        <v>129</v>
      </c>
      <c r="D62" s="96"/>
      <c r="E62" s="172"/>
      <c r="F62" s="153"/>
      <c r="G62" s="79"/>
      <c r="H62" s="87"/>
      <c r="I62" s="80"/>
      <c r="J62" s="81"/>
      <c r="K62" s="81"/>
      <c r="M62" s="81"/>
      <c r="N62" s="99"/>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68"/>
      <c r="AN62" s="68"/>
      <c r="AO62" s="68"/>
      <c r="AQ62" s="82"/>
      <c r="AR62" s="68"/>
      <c r="AS62" s="83"/>
      <c r="AT62" s="84"/>
      <c r="AZ62" s="85"/>
    </row>
    <row r="63" spans="1:52" ht="28.5" hidden="1" customHeight="1">
      <c r="A63" s="76"/>
      <c r="B63" s="98" t="s">
        <v>130</v>
      </c>
      <c r="C63" s="77" t="s">
        <v>131</v>
      </c>
      <c r="D63" s="96" t="s">
        <v>19</v>
      </c>
      <c r="E63" s="172"/>
      <c r="F63" s="153"/>
      <c r="G63" s="79"/>
      <c r="H63" s="87"/>
      <c r="I63" s="80"/>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68"/>
      <c r="AN63" s="68"/>
      <c r="AO63" s="68"/>
      <c r="AQ63" s="82"/>
      <c r="AR63" s="68"/>
      <c r="AS63" s="83"/>
      <c r="AT63" s="84"/>
      <c r="AZ63" s="85"/>
    </row>
    <row r="64" spans="1:52" ht="15" hidden="1" customHeight="1">
      <c r="A64" s="76"/>
      <c r="B64" s="98"/>
      <c r="C64" s="97" t="s">
        <v>132</v>
      </c>
      <c r="D64" s="96"/>
      <c r="E64" s="172"/>
      <c r="F64" s="153"/>
      <c r="G64" s="79"/>
      <c r="H64" s="87"/>
      <c r="I64" s="80"/>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68"/>
      <c r="AN64" s="68"/>
      <c r="AO64" s="68"/>
      <c r="AQ64" s="82"/>
      <c r="AR64" s="68"/>
      <c r="AS64" s="83"/>
      <c r="AT64" s="84"/>
      <c r="AZ64" s="85"/>
    </row>
    <row r="65" spans="1:52" ht="28.5" hidden="1" customHeight="1">
      <c r="A65" s="76"/>
      <c r="B65" s="100" t="s">
        <v>130</v>
      </c>
      <c r="C65" s="77" t="s">
        <v>131</v>
      </c>
      <c r="D65" s="96" t="s">
        <v>133</v>
      </c>
      <c r="E65" s="172"/>
      <c r="F65" s="153"/>
      <c r="G65" s="79"/>
      <c r="H65" s="87"/>
      <c r="I65" s="80"/>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68"/>
      <c r="AN65" s="68"/>
      <c r="AO65" s="68"/>
      <c r="AQ65" s="82"/>
      <c r="AR65" s="68"/>
      <c r="AS65" s="83"/>
      <c r="AT65" s="84"/>
      <c r="AZ65" s="85"/>
    </row>
    <row r="66" spans="1:52" ht="15" hidden="1" customHeight="1">
      <c r="A66" s="76"/>
      <c r="B66" s="98"/>
      <c r="C66" s="97" t="s">
        <v>134</v>
      </c>
      <c r="D66" s="96"/>
      <c r="E66" s="172"/>
      <c r="F66" s="154"/>
      <c r="G66" s="79"/>
      <c r="H66" s="87"/>
      <c r="I66" s="80"/>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68"/>
      <c r="AN66" s="68"/>
      <c r="AO66" s="68"/>
      <c r="AQ66" s="82"/>
      <c r="AR66" s="68"/>
      <c r="AS66" s="83"/>
      <c r="AT66" s="84"/>
      <c r="AZ66" s="85"/>
    </row>
    <row r="67" spans="1:52" ht="42.75" hidden="1" customHeight="1">
      <c r="A67" s="76"/>
      <c r="B67" s="95" t="s">
        <v>135</v>
      </c>
      <c r="C67" s="77" t="s">
        <v>136</v>
      </c>
      <c r="D67" s="96" t="s">
        <v>19</v>
      </c>
      <c r="E67" s="172"/>
      <c r="F67" s="154"/>
      <c r="G67" s="79"/>
      <c r="H67" s="87"/>
      <c r="I67" s="80"/>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68"/>
      <c r="AN67" s="68"/>
      <c r="AO67" s="68"/>
      <c r="AQ67" s="82"/>
      <c r="AR67" s="68"/>
      <c r="AS67" s="83"/>
      <c r="AT67" s="84"/>
      <c r="AZ67" s="85"/>
    </row>
    <row r="68" spans="1:52" ht="15" hidden="1" customHeight="1">
      <c r="A68" s="76"/>
      <c r="B68" s="98"/>
      <c r="C68" s="97" t="s">
        <v>137</v>
      </c>
      <c r="D68" s="96"/>
      <c r="E68" s="172"/>
      <c r="F68" s="154"/>
      <c r="G68" s="79"/>
      <c r="H68" s="87"/>
      <c r="I68" s="80"/>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68"/>
      <c r="AN68" s="68"/>
      <c r="AO68" s="68"/>
      <c r="AQ68" s="82"/>
      <c r="AR68" s="68"/>
      <c r="AS68" s="83"/>
      <c r="AT68" s="84"/>
      <c r="AZ68" s="85"/>
    </row>
    <row r="69" spans="1:52" ht="42.75" hidden="1" customHeight="1">
      <c r="A69" s="76"/>
      <c r="B69" s="95" t="s">
        <v>135</v>
      </c>
      <c r="C69" s="77" t="s">
        <v>136</v>
      </c>
      <c r="D69" s="96" t="s">
        <v>19</v>
      </c>
      <c r="E69" s="172"/>
      <c r="F69" s="154"/>
      <c r="G69" s="79"/>
      <c r="H69" s="87"/>
      <c r="I69" s="80"/>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68"/>
      <c r="AN69" s="68"/>
      <c r="AO69" s="68"/>
      <c r="AQ69" s="82"/>
      <c r="AR69" s="68"/>
      <c r="AS69" s="83"/>
      <c r="AT69" s="84"/>
      <c r="AZ69" s="85"/>
    </row>
    <row r="70" spans="1:52" ht="15" hidden="1" customHeight="1">
      <c r="A70" s="76"/>
      <c r="B70" s="98"/>
      <c r="C70" s="97" t="s">
        <v>138</v>
      </c>
      <c r="D70" s="96"/>
      <c r="E70" s="172"/>
      <c r="F70" s="154"/>
      <c r="G70" s="79"/>
      <c r="H70" s="87"/>
      <c r="I70" s="80"/>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68"/>
      <c r="AN70" s="68"/>
      <c r="AO70" s="68"/>
      <c r="AQ70" s="82"/>
      <c r="AR70" s="68"/>
      <c r="AS70" s="83"/>
      <c r="AT70" s="84"/>
      <c r="AZ70" s="85"/>
    </row>
    <row r="71" spans="1:52" ht="28.5" hidden="1" customHeight="1">
      <c r="A71" s="76"/>
      <c r="B71" s="100" t="s">
        <v>130</v>
      </c>
      <c r="C71" s="77" t="s">
        <v>139</v>
      </c>
      <c r="D71" s="96" t="s">
        <v>19</v>
      </c>
      <c r="E71" s="172"/>
      <c r="F71" s="154"/>
      <c r="G71" s="79"/>
      <c r="H71" s="87"/>
      <c r="I71" s="80"/>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68"/>
      <c r="AN71" s="68"/>
      <c r="AO71" s="68"/>
      <c r="AQ71" s="82"/>
      <c r="AR71" s="68"/>
      <c r="AS71" s="83"/>
      <c r="AT71" s="84"/>
      <c r="AZ71" s="85"/>
    </row>
    <row r="72" spans="1:52" ht="15" hidden="1" customHeight="1">
      <c r="A72" s="76"/>
      <c r="B72" s="100"/>
      <c r="C72" s="97" t="s">
        <v>140</v>
      </c>
      <c r="D72" s="101"/>
      <c r="E72" s="172"/>
      <c r="F72" s="154"/>
      <c r="G72" s="79"/>
      <c r="H72" s="87"/>
      <c r="I72" s="80"/>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68"/>
      <c r="AN72" s="68"/>
      <c r="AO72" s="68"/>
      <c r="AQ72" s="82"/>
      <c r="AR72" s="68"/>
      <c r="AS72" s="83"/>
      <c r="AT72" s="84"/>
      <c r="AZ72" s="85"/>
    </row>
    <row r="73" spans="1:52" ht="71.25" hidden="1" customHeight="1">
      <c r="A73" s="76"/>
      <c r="B73" s="100"/>
      <c r="C73" s="77" t="s">
        <v>141</v>
      </c>
      <c r="D73" s="96" t="s">
        <v>19</v>
      </c>
      <c r="E73" s="172"/>
      <c r="F73" s="154"/>
      <c r="G73" s="79"/>
      <c r="H73" s="87"/>
      <c r="I73" s="80"/>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68"/>
      <c r="AN73" s="68"/>
      <c r="AO73" s="68"/>
      <c r="AQ73" s="82"/>
      <c r="AR73" s="68"/>
      <c r="AS73" s="83"/>
      <c r="AT73" s="84"/>
      <c r="AZ73" s="85"/>
    </row>
    <row r="74" spans="1:52" ht="15" hidden="1" customHeight="1">
      <c r="A74" s="76"/>
      <c r="B74" s="98"/>
      <c r="C74" s="97" t="s">
        <v>142</v>
      </c>
      <c r="D74" s="96"/>
      <c r="E74" s="172"/>
      <c r="F74" s="154"/>
      <c r="G74" s="79"/>
      <c r="H74" s="87"/>
      <c r="I74" s="80"/>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68"/>
      <c r="AN74" s="68"/>
      <c r="AO74" s="68"/>
      <c r="AQ74" s="82"/>
      <c r="AR74" s="68"/>
      <c r="AS74" s="83"/>
      <c r="AT74" s="84"/>
      <c r="AZ74" s="85"/>
    </row>
    <row r="75" spans="1:52" ht="14.25" hidden="1" customHeight="1">
      <c r="A75" s="76"/>
      <c r="B75" s="95" t="s">
        <v>143</v>
      </c>
      <c r="C75" s="77" t="s">
        <v>144</v>
      </c>
      <c r="D75" s="96" t="s">
        <v>19</v>
      </c>
      <c r="E75" s="172"/>
      <c r="F75" s="154"/>
      <c r="G75" s="79"/>
      <c r="H75" s="87"/>
      <c r="I75" s="80"/>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68"/>
      <c r="AN75" s="68"/>
      <c r="AO75" s="68"/>
      <c r="AQ75" s="82"/>
      <c r="AR75" s="68"/>
      <c r="AS75" s="83"/>
      <c r="AT75" s="84"/>
      <c r="AZ75" s="85"/>
    </row>
    <row r="76" spans="1:52" ht="15" hidden="1" customHeight="1">
      <c r="A76" s="76"/>
      <c r="B76" s="95"/>
      <c r="C76" s="90" t="s">
        <v>145</v>
      </c>
      <c r="D76" s="96"/>
      <c r="E76" s="172"/>
      <c r="F76" s="154"/>
      <c r="G76" s="79"/>
      <c r="H76" s="87"/>
      <c r="I76" s="80"/>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68"/>
      <c r="AN76" s="68"/>
      <c r="AO76" s="68"/>
      <c r="AQ76" s="82"/>
      <c r="AR76" s="68"/>
      <c r="AS76" s="83"/>
      <c r="AT76" s="84"/>
      <c r="AZ76" s="85"/>
    </row>
    <row r="77" spans="1:52" ht="14.25" hidden="1" customHeight="1">
      <c r="A77" s="76"/>
      <c r="B77" s="95" t="s">
        <v>146</v>
      </c>
      <c r="C77" s="77" t="s">
        <v>147</v>
      </c>
      <c r="D77" s="96" t="s">
        <v>19</v>
      </c>
      <c r="E77" s="172"/>
      <c r="F77" s="154"/>
      <c r="G77" s="79"/>
      <c r="H77" s="87"/>
      <c r="I77" s="80"/>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68"/>
      <c r="AN77" s="68"/>
      <c r="AO77" s="68"/>
      <c r="AQ77" s="82"/>
      <c r="AR77" s="68"/>
      <c r="AS77" s="83"/>
      <c r="AT77" s="84"/>
      <c r="AZ77" s="85"/>
    </row>
    <row r="78" spans="1:52" hidden="1">
      <c r="A78" s="76"/>
      <c r="B78" s="98"/>
      <c r="C78" s="90" t="s">
        <v>148</v>
      </c>
      <c r="D78" s="101"/>
      <c r="E78" s="172"/>
      <c r="F78" s="154"/>
      <c r="G78" s="79"/>
      <c r="H78" s="87"/>
      <c r="I78" s="80"/>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68"/>
      <c r="AN78" s="68"/>
      <c r="AO78" s="68"/>
      <c r="AQ78" s="82"/>
      <c r="AR78" s="68"/>
      <c r="AS78" s="83"/>
      <c r="AT78" s="84"/>
      <c r="AZ78" s="85"/>
    </row>
    <row r="79" spans="1:52" ht="41.4" hidden="1">
      <c r="A79" s="76"/>
      <c r="B79" s="98" t="s">
        <v>146</v>
      </c>
      <c r="C79" s="77" t="s">
        <v>149</v>
      </c>
      <c r="D79" s="102" t="s">
        <v>19</v>
      </c>
      <c r="E79" s="172">
        <f>'[40]MS JCO OBS Lvng'!G83</f>
        <v>0</v>
      </c>
      <c r="F79" s="154"/>
      <c r="G79" s="79"/>
      <c r="H79" s="87"/>
      <c r="I79" s="80"/>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68"/>
      <c r="AN79" s="68"/>
      <c r="AO79" s="68"/>
      <c r="AQ79" s="82"/>
      <c r="AR79" s="68"/>
      <c r="AS79" s="83"/>
      <c r="AT79" s="84"/>
      <c r="AZ79" s="85"/>
    </row>
    <row r="80" spans="1:52" hidden="1">
      <c r="A80" s="76"/>
      <c r="B80" s="98"/>
      <c r="C80" s="90" t="s">
        <v>148</v>
      </c>
      <c r="D80" s="102"/>
      <c r="E80" s="172"/>
      <c r="F80" s="154"/>
      <c r="G80" s="79"/>
      <c r="H80" s="87"/>
      <c r="I80" s="80"/>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68"/>
      <c r="AN80" s="68"/>
      <c r="AO80" s="68"/>
      <c r="AQ80" s="82"/>
      <c r="AR80" s="68"/>
      <c r="AS80" s="83"/>
      <c r="AT80" s="84"/>
      <c r="AZ80" s="85"/>
    </row>
    <row r="81" spans="1:52" ht="27.6" hidden="1">
      <c r="A81" s="76"/>
      <c r="B81" s="98"/>
      <c r="C81" s="77" t="s">
        <v>150</v>
      </c>
      <c r="D81" s="102" t="s">
        <v>151</v>
      </c>
      <c r="E81" s="172"/>
      <c r="F81" s="154"/>
      <c r="G81" s="79"/>
      <c r="H81" s="87"/>
      <c r="I81" s="80"/>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68"/>
      <c r="AN81" s="68"/>
      <c r="AO81" s="68"/>
      <c r="AQ81" s="82"/>
      <c r="AR81" s="68"/>
      <c r="AS81" s="83"/>
      <c r="AT81" s="84"/>
      <c r="AZ81" s="85"/>
    </row>
    <row r="82" spans="1:52" s="65" customFormat="1">
      <c r="A82" s="78"/>
      <c r="B82" s="78"/>
      <c r="C82" s="72" t="s">
        <v>292</v>
      </c>
      <c r="D82" s="78"/>
      <c r="E82" s="171"/>
      <c r="F82" s="153"/>
      <c r="G82" s="78"/>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Q82" s="66"/>
      <c r="AR82" s="66"/>
      <c r="AS82" s="66"/>
      <c r="AT82" s="66"/>
      <c r="AU82" s="66"/>
      <c r="AV82" s="66"/>
      <c r="AW82" s="66"/>
      <c r="AX82" s="66"/>
      <c r="AY82" s="66"/>
      <c r="AZ82" s="66"/>
    </row>
    <row r="83" spans="1:52">
      <c r="A83" s="78"/>
      <c r="B83" s="78"/>
      <c r="C83" s="147" t="s">
        <v>280</v>
      </c>
      <c r="D83" s="78" t="s">
        <v>14</v>
      </c>
      <c r="E83" s="171">
        <f>'MS Main'!G108</f>
        <v>0.14156285390713477</v>
      </c>
      <c r="F83" s="153"/>
      <c r="G83" s="79"/>
    </row>
    <row r="84" spans="1:52">
      <c r="A84" s="76"/>
      <c r="B84" s="98"/>
      <c r="C84" s="90" t="s">
        <v>287</v>
      </c>
      <c r="D84" s="102"/>
      <c r="E84" s="172"/>
      <c r="F84" s="154"/>
      <c r="G84" s="79"/>
      <c r="H84" s="87"/>
      <c r="I84" s="80"/>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68"/>
      <c r="AN84" s="68"/>
      <c r="AO84" s="68"/>
      <c r="AQ84" s="82"/>
      <c r="AR84" s="68"/>
      <c r="AS84" s="83"/>
      <c r="AT84" s="84"/>
      <c r="AZ84" s="85"/>
    </row>
    <row r="85" spans="1:52">
      <c r="A85" s="76"/>
      <c r="B85" s="98"/>
      <c r="C85" s="77" t="s">
        <v>288</v>
      </c>
      <c r="D85" s="102" t="s">
        <v>4</v>
      </c>
      <c r="E85" s="172">
        <v>2</v>
      </c>
      <c r="F85" s="154"/>
      <c r="G85" s="79"/>
      <c r="H85" s="87"/>
      <c r="I85" s="80"/>
      <c r="J85" s="180"/>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68"/>
      <c r="AN85" s="68"/>
      <c r="AO85" s="68"/>
      <c r="AQ85" s="82"/>
      <c r="AR85" s="68"/>
      <c r="AS85" s="83"/>
      <c r="AT85" s="84"/>
      <c r="AZ85" s="85"/>
    </row>
    <row r="86" spans="1:52">
      <c r="A86" s="76"/>
      <c r="B86" s="98"/>
      <c r="C86" s="90" t="s">
        <v>304</v>
      </c>
      <c r="D86" s="102"/>
      <c r="E86" s="172"/>
      <c r="F86" s="154"/>
      <c r="G86" s="79"/>
      <c r="H86" s="87"/>
      <c r="I86" s="80"/>
      <c r="J86" s="180"/>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68"/>
      <c r="AN86" s="68"/>
      <c r="AO86" s="68"/>
      <c r="AQ86" s="82"/>
      <c r="AR86" s="68"/>
      <c r="AS86" s="83"/>
      <c r="AT86" s="84"/>
      <c r="AZ86" s="85"/>
    </row>
    <row r="87" spans="1:52">
      <c r="A87" s="76"/>
      <c r="B87" s="98"/>
      <c r="C87" s="77" t="s">
        <v>305</v>
      </c>
      <c r="D87" s="102" t="s">
        <v>18</v>
      </c>
      <c r="E87" s="172">
        <f>7*6*2</f>
        <v>84</v>
      </c>
      <c r="F87" s="154"/>
      <c r="G87" s="79"/>
      <c r="H87" s="87"/>
      <c r="I87" s="80"/>
      <c r="J87" s="180"/>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68"/>
      <c r="AN87" s="68"/>
      <c r="AO87" s="68"/>
      <c r="AQ87" s="82"/>
      <c r="AR87" s="68"/>
      <c r="AS87" s="83"/>
      <c r="AT87" s="84"/>
      <c r="AZ87" s="85"/>
    </row>
    <row r="88" spans="1:52">
      <c r="A88" s="76"/>
      <c r="B88" s="98"/>
      <c r="C88" s="271" t="s">
        <v>152</v>
      </c>
      <c r="D88" s="271"/>
      <c r="E88" s="271"/>
      <c r="F88" s="271"/>
      <c r="G88" s="103"/>
      <c r="H88" s="87"/>
      <c r="I88" s="80"/>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68"/>
      <c r="AN88" s="68"/>
      <c r="AO88" s="68"/>
      <c r="AQ88" s="82"/>
      <c r="AR88" s="68"/>
      <c r="AS88" s="83"/>
      <c r="AT88" s="84"/>
      <c r="AZ88" s="85"/>
    </row>
    <row r="89" spans="1:52" s="65" customFormat="1">
      <c r="A89" s="66"/>
      <c r="B89" s="66"/>
      <c r="C89" s="150"/>
      <c r="D89" s="66"/>
      <c r="E89" s="174"/>
      <c r="F89" s="264"/>
      <c r="G89" s="66"/>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Q89" s="66"/>
      <c r="AR89" s="66"/>
      <c r="AS89" s="66"/>
      <c r="AT89" s="66"/>
      <c r="AU89" s="66"/>
      <c r="AV89" s="66"/>
      <c r="AW89" s="66"/>
      <c r="AX89" s="66"/>
      <c r="AY89" s="66"/>
      <c r="AZ89" s="66"/>
    </row>
    <row r="90" spans="1:52">
      <c r="G90" s="140"/>
    </row>
    <row r="91" spans="1:52">
      <c r="D91" s="184"/>
      <c r="E91" s="185"/>
      <c r="F91" s="265"/>
      <c r="G91" s="140"/>
    </row>
    <row r="92" spans="1:52">
      <c r="D92" s="184"/>
      <c r="E92" s="186"/>
      <c r="F92" s="265"/>
    </row>
    <row r="93" spans="1:52">
      <c r="D93" s="184"/>
      <c r="E93" s="185"/>
      <c r="F93" s="265"/>
    </row>
    <row r="94" spans="1:52">
      <c r="D94" s="184"/>
      <c r="E94" s="186"/>
      <c r="F94" s="265"/>
    </row>
    <row r="95" spans="1:52">
      <c r="E95" s="66"/>
    </row>
    <row r="96" spans="1:52">
      <c r="E96" s="185"/>
    </row>
  </sheetData>
  <mergeCells count="11">
    <mergeCell ref="C88:F88"/>
    <mergeCell ref="A1:G1"/>
    <mergeCell ref="A2:G2"/>
    <mergeCell ref="A3:G3"/>
    <mergeCell ref="A4:A6"/>
    <mergeCell ref="B4:B5"/>
    <mergeCell ref="C4:C6"/>
    <mergeCell ref="D4:D6"/>
    <mergeCell ref="E4:E6"/>
    <mergeCell ref="F4:F6"/>
    <mergeCell ref="G4:G6"/>
  </mergeCells>
  <printOptions horizontalCentered="1"/>
  <pageMargins left="0.23622047244094491" right="0.23622047244094491" top="0.23622047244094491" bottom="0.98425196850393704" header="0.19685039370078741" footer="0.23622047244094491"/>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topLeftCell="A29" workbookViewId="0">
      <selection activeCell="F39" sqref="F39"/>
    </sheetView>
  </sheetViews>
  <sheetFormatPr defaultRowHeight="14.4"/>
  <cols>
    <col min="1" max="1" width="6.6640625" customWidth="1"/>
    <col min="2" max="2" width="38.5546875" bestFit="1" customWidth="1"/>
    <col min="3" max="3" width="9.109375" style="16"/>
    <col min="5" max="6" width="9.109375" style="16"/>
    <col min="7" max="7" width="9.109375" style="17"/>
    <col min="8" max="8" width="9.109375" style="16"/>
    <col min="9" max="9" width="13.33203125" bestFit="1" customWidth="1"/>
    <col min="10" max="10" width="10.5546875" bestFit="1" customWidth="1"/>
    <col min="11" max="11" width="9.5546875" bestFit="1" customWidth="1"/>
    <col min="12" max="12" width="43.6640625" customWidth="1"/>
  </cols>
  <sheetData>
    <row r="1" spans="1:9" ht="18">
      <c r="A1" s="268" t="s">
        <v>0</v>
      </c>
      <c r="B1" s="268"/>
      <c r="C1" s="268"/>
      <c r="D1" s="268"/>
      <c r="E1" s="268"/>
      <c r="F1" s="268"/>
      <c r="G1" s="268"/>
      <c r="H1" s="268"/>
      <c r="I1" s="268"/>
    </row>
    <row r="2" spans="1:9" ht="15.6">
      <c r="A2" s="290" t="s">
        <v>78</v>
      </c>
      <c r="B2" s="290"/>
      <c r="C2" s="290"/>
      <c r="D2" s="290"/>
      <c r="E2" s="290"/>
      <c r="F2" s="290"/>
      <c r="G2" s="290"/>
      <c r="H2" s="290"/>
      <c r="I2" s="290"/>
    </row>
    <row r="3" spans="1:9" ht="15.6">
      <c r="A3" s="291" t="s">
        <v>1</v>
      </c>
      <c r="B3" s="291"/>
      <c r="C3" s="291"/>
      <c r="D3" s="291"/>
      <c r="E3" s="291"/>
      <c r="F3" s="291"/>
      <c r="G3" s="291"/>
      <c r="H3" s="291"/>
      <c r="I3" s="291"/>
    </row>
    <row r="4" spans="1:9">
      <c r="A4" s="1" t="s">
        <v>2</v>
      </c>
      <c r="B4" s="1" t="s">
        <v>3</v>
      </c>
      <c r="C4" s="1" t="s">
        <v>4</v>
      </c>
      <c r="D4" s="1" t="s">
        <v>5</v>
      </c>
      <c r="E4" s="1" t="s">
        <v>6</v>
      </c>
      <c r="F4" s="1" t="s">
        <v>7</v>
      </c>
      <c r="G4" s="2" t="s">
        <v>8</v>
      </c>
      <c r="H4" s="1" t="s">
        <v>9</v>
      </c>
      <c r="I4" s="1" t="s">
        <v>10</v>
      </c>
    </row>
    <row r="5" spans="1:9">
      <c r="A5" s="3"/>
      <c r="B5" s="4" t="s">
        <v>11</v>
      </c>
      <c r="C5" s="5"/>
      <c r="D5" s="6"/>
      <c r="E5" s="5"/>
      <c r="F5" s="7"/>
      <c r="G5" s="8"/>
      <c r="H5" s="9"/>
      <c r="I5" s="3"/>
    </row>
    <row r="6" spans="1:9">
      <c r="A6" s="3"/>
      <c r="B6" s="3" t="s">
        <v>24</v>
      </c>
      <c r="C6" s="9">
        <f>C35</f>
        <v>6</v>
      </c>
      <c r="D6" s="9">
        <f>4.5</f>
        <v>4.5</v>
      </c>
      <c r="E6" s="9">
        <f>4.5</f>
        <v>4.5</v>
      </c>
      <c r="F6" s="9">
        <v>5.25</v>
      </c>
      <c r="G6" s="8">
        <f>PRODUCT(C6:F6)</f>
        <v>637.875</v>
      </c>
      <c r="H6" s="9" t="s">
        <v>12</v>
      </c>
      <c r="I6" s="3"/>
    </row>
    <row r="7" spans="1:9">
      <c r="A7" s="3"/>
      <c r="B7" s="3" t="s">
        <v>168</v>
      </c>
      <c r="C7" s="111">
        <v>1</v>
      </c>
      <c r="D7" s="111">
        <v>226</v>
      </c>
      <c r="E7" s="111">
        <v>1.5</v>
      </c>
      <c r="F7" s="111">
        <v>2</v>
      </c>
      <c r="G7" s="111">
        <f t="shared" ref="G7" si="0">PRODUCT(C7:F7)</f>
        <v>678</v>
      </c>
      <c r="H7" s="9" t="s">
        <v>12</v>
      </c>
      <c r="I7" s="3"/>
    </row>
    <row r="8" spans="1:9">
      <c r="A8" s="3"/>
      <c r="B8" s="10"/>
      <c r="C8" s="11"/>
      <c r="D8" s="12"/>
      <c r="E8" s="289" t="s">
        <v>13</v>
      </c>
      <c r="F8" s="289"/>
      <c r="G8" s="2">
        <f>SUM(G6:G7)</f>
        <v>1315.875</v>
      </c>
      <c r="H8" s="1" t="s">
        <v>12</v>
      </c>
      <c r="I8" s="3"/>
    </row>
    <row r="9" spans="1:9">
      <c r="A9" s="3"/>
      <c r="B9" s="10"/>
      <c r="C9" s="11"/>
      <c r="D9" s="12"/>
      <c r="E9" s="289" t="s">
        <v>13</v>
      </c>
      <c r="F9" s="289"/>
      <c r="G9" s="13">
        <f>G8/35.315</f>
        <v>37.261078861673511</v>
      </c>
      <c r="H9" s="1" t="s">
        <v>14</v>
      </c>
      <c r="I9" s="3"/>
    </row>
    <row r="10" spans="1:9">
      <c r="A10" s="3"/>
      <c r="B10" s="10"/>
      <c r="C10" s="11"/>
      <c r="D10" s="14"/>
      <c r="E10" s="5"/>
      <c r="F10" s="7"/>
      <c r="G10" s="13"/>
      <c r="H10" s="1"/>
      <c r="I10" s="3"/>
    </row>
    <row r="11" spans="1:9">
      <c r="A11" s="3"/>
      <c r="B11" s="4" t="s">
        <v>15</v>
      </c>
      <c r="C11" s="5"/>
      <c r="D11" s="6"/>
      <c r="E11" s="5"/>
      <c r="F11" s="7"/>
      <c r="G11" s="8"/>
      <c r="H11" s="9"/>
      <c r="I11" s="3"/>
    </row>
    <row r="12" spans="1:9">
      <c r="A12" s="3"/>
      <c r="B12" s="3" t="s">
        <v>11</v>
      </c>
      <c r="C12" s="9"/>
      <c r="D12" s="3"/>
      <c r="E12" s="9"/>
      <c r="F12" s="9"/>
      <c r="G12" s="8">
        <f>G8</f>
        <v>1315.875</v>
      </c>
      <c r="H12" s="9" t="s">
        <v>12</v>
      </c>
      <c r="I12" s="3"/>
    </row>
    <row r="13" spans="1:9">
      <c r="A13" s="3"/>
      <c r="B13" s="3" t="s">
        <v>16</v>
      </c>
      <c r="C13" s="9"/>
      <c r="D13" s="3"/>
      <c r="E13" s="9"/>
      <c r="F13" s="9"/>
      <c r="G13" s="8">
        <f>-G32</f>
        <v>-30.375</v>
      </c>
      <c r="H13" s="9" t="s">
        <v>12</v>
      </c>
      <c r="I13" s="3"/>
    </row>
    <row r="14" spans="1:9">
      <c r="A14" s="3"/>
      <c r="B14" s="3" t="s">
        <v>32</v>
      </c>
      <c r="C14" s="9"/>
      <c r="D14" s="3"/>
      <c r="E14" s="9"/>
      <c r="F14" s="9"/>
      <c r="G14" s="8">
        <f>-G36</f>
        <v>-96</v>
      </c>
      <c r="H14" s="9" t="s">
        <v>12</v>
      </c>
      <c r="I14" s="3"/>
    </row>
    <row r="15" spans="1:9">
      <c r="A15" s="3"/>
      <c r="B15" s="3" t="s">
        <v>33</v>
      </c>
      <c r="C15" s="9"/>
      <c r="D15" s="3"/>
      <c r="E15" s="9"/>
      <c r="F15" s="9"/>
      <c r="G15" s="8">
        <f>-G40</f>
        <v>-54</v>
      </c>
      <c r="H15" s="9" t="s">
        <v>12</v>
      </c>
      <c r="I15" s="3"/>
    </row>
    <row r="16" spans="1:9">
      <c r="A16" s="3"/>
      <c r="B16" s="10"/>
      <c r="C16" s="11"/>
      <c r="D16" s="12"/>
      <c r="E16" s="289" t="s">
        <v>13</v>
      </c>
      <c r="F16" s="289"/>
      <c r="G16" s="2">
        <f>SUM(G12:G15)</f>
        <v>1135.5</v>
      </c>
      <c r="H16" s="1" t="s">
        <v>12</v>
      </c>
      <c r="I16" s="3"/>
    </row>
    <row r="17" spans="1:9">
      <c r="A17" s="3"/>
      <c r="B17" s="10"/>
      <c r="C17" s="11"/>
      <c r="D17" s="12"/>
      <c r="E17" s="289" t="s">
        <v>13</v>
      </c>
      <c r="F17" s="289"/>
      <c r="G17" s="13">
        <f>G16/35.315</f>
        <v>32.153475860116103</v>
      </c>
      <c r="H17" s="1" t="s">
        <v>14</v>
      </c>
      <c r="I17" s="3"/>
    </row>
    <row r="18" spans="1:9">
      <c r="A18" s="3"/>
      <c r="B18" s="3"/>
      <c r="C18" s="9"/>
      <c r="D18" s="3"/>
      <c r="E18" s="1"/>
      <c r="F18" s="1"/>
      <c r="G18" s="13"/>
      <c r="H18" s="1"/>
      <c r="I18" s="3"/>
    </row>
    <row r="19" spans="1:9">
      <c r="A19" s="3"/>
      <c r="B19" s="4" t="s">
        <v>17</v>
      </c>
      <c r="C19" s="11"/>
      <c r="D19" s="14"/>
      <c r="E19" s="5"/>
      <c r="F19" s="7"/>
      <c r="G19" s="13"/>
      <c r="H19" s="1"/>
      <c r="I19" s="3"/>
    </row>
    <row r="20" spans="1:9">
      <c r="A20" s="3"/>
      <c r="B20" s="3" t="s">
        <v>31</v>
      </c>
      <c r="C20" s="11">
        <f>C35</f>
        <v>6</v>
      </c>
      <c r="D20" s="9">
        <v>4.5</v>
      </c>
      <c r="E20" s="9">
        <v>4.5</v>
      </c>
      <c r="F20" s="7"/>
      <c r="G20" s="15">
        <f>PRODUCT(C20:F20)</f>
        <v>121.5</v>
      </c>
      <c r="H20" s="9" t="s">
        <v>18</v>
      </c>
      <c r="I20" s="3"/>
    </row>
    <row r="21" spans="1:9">
      <c r="A21" s="3"/>
      <c r="B21" s="10"/>
      <c r="C21" s="11"/>
      <c r="D21" s="14"/>
      <c r="E21" s="289" t="s">
        <v>13</v>
      </c>
      <c r="F21" s="289"/>
      <c r="G21" s="13">
        <f>SUM(G20:G20)</f>
        <v>121.5</v>
      </c>
      <c r="H21" s="9" t="s">
        <v>18</v>
      </c>
      <c r="I21" s="3"/>
    </row>
    <row r="22" spans="1:9">
      <c r="A22" s="3"/>
      <c r="B22" s="10"/>
      <c r="C22" s="11"/>
      <c r="D22" s="14"/>
      <c r="E22" s="289" t="s">
        <v>13</v>
      </c>
      <c r="F22" s="289"/>
      <c r="G22" s="13">
        <f>G21/10.764</f>
        <v>11.287625418060202</v>
      </c>
      <c r="H22" s="1" t="s">
        <v>19</v>
      </c>
      <c r="I22" s="3"/>
    </row>
    <row r="23" spans="1:9">
      <c r="A23" s="3"/>
      <c r="B23" s="10"/>
      <c r="C23" s="11"/>
      <c r="D23" s="14"/>
      <c r="E23" s="5"/>
      <c r="F23" s="7"/>
      <c r="G23" s="13"/>
      <c r="H23" s="1"/>
      <c r="I23" s="3"/>
    </row>
    <row r="24" spans="1:9">
      <c r="A24" s="3"/>
      <c r="B24" s="4" t="s">
        <v>20</v>
      </c>
      <c r="C24" s="11"/>
      <c r="D24" s="14"/>
      <c r="E24" s="5"/>
      <c r="F24" s="7"/>
      <c r="G24" s="13"/>
      <c r="H24" s="1"/>
      <c r="I24" s="3"/>
    </row>
    <row r="25" spans="1:9">
      <c r="A25" s="3"/>
      <c r="B25" s="3" t="s">
        <v>29</v>
      </c>
      <c r="C25" s="9">
        <f>C35</f>
        <v>6</v>
      </c>
      <c r="D25" s="9">
        <f>4*4</f>
        <v>16</v>
      </c>
      <c r="E25" s="1"/>
      <c r="F25" s="9">
        <v>1</v>
      </c>
      <c r="G25" s="15">
        <f>PRODUCT(C25:F25)</f>
        <v>96</v>
      </c>
      <c r="H25" s="9" t="s">
        <v>18</v>
      </c>
      <c r="I25" s="3"/>
    </row>
    <row r="26" spans="1:9">
      <c r="A26" s="3"/>
      <c r="B26" s="3" t="s">
        <v>28</v>
      </c>
      <c r="C26" s="9">
        <f>C25</f>
        <v>6</v>
      </c>
      <c r="D26" s="9">
        <v>4</v>
      </c>
      <c r="E26" s="9">
        <v>4</v>
      </c>
      <c r="F26" s="9"/>
      <c r="G26" s="15">
        <f>PRODUCT(C26:F26)</f>
        <v>96</v>
      </c>
      <c r="H26" s="9" t="s">
        <v>18</v>
      </c>
      <c r="I26" s="3"/>
    </row>
    <row r="27" spans="1:9">
      <c r="A27" s="3"/>
      <c r="B27" s="3" t="s">
        <v>30</v>
      </c>
      <c r="C27" s="9">
        <f>C25</f>
        <v>6</v>
      </c>
      <c r="D27" s="9">
        <f>1.75*4</f>
        <v>7</v>
      </c>
      <c r="E27" s="9"/>
      <c r="F27" s="9">
        <v>4</v>
      </c>
      <c r="G27" s="15">
        <f>PRODUCT(C27:F27)</f>
        <v>168</v>
      </c>
      <c r="H27" s="9" t="s">
        <v>18</v>
      </c>
      <c r="I27" s="3"/>
    </row>
    <row r="28" spans="1:9">
      <c r="A28" s="3"/>
      <c r="B28" s="10"/>
      <c r="C28" s="11"/>
      <c r="D28" s="14"/>
      <c r="E28" s="289" t="s">
        <v>13</v>
      </c>
      <c r="F28" s="289"/>
      <c r="G28" s="13">
        <f>SUM(G25:G27)</f>
        <v>360</v>
      </c>
      <c r="H28" s="1" t="s">
        <v>18</v>
      </c>
      <c r="I28" s="3"/>
    </row>
    <row r="29" spans="1:9">
      <c r="A29" s="3"/>
      <c r="B29" s="10"/>
      <c r="C29" s="11"/>
      <c r="D29" s="14"/>
      <c r="E29" s="289" t="s">
        <v>13</v>
      </c>
      <c r="F29" s="289"/>
      <c r="G29" s="13">
        <f>G28/10.764</f>
        <v>33.444816053511708</v>
      </c>
      <c r="H29" s="1" t="s">
        <v>19</v>
      </c>
      <c r="I29" s="3"/>
    </row>
    <row r="30" spans="1:9">
      <c r="A30" s="3"/>
      <c r="B30" s="4" t="s">
        <v>21</v>
      </c>
      <c r="C30" s="5"/>
      <c r="D30" s="6"/>
      <c r="E30" s="5"/>
      <c r="F30" s="7"/>
      <c r="G30" s="8"/>
      <c r="H30" s="9"/>
      <c r="I30" s="3"/>
    </row>
    <row r="31" spans="1:9">
      <c r="A31" s="3"/>
      <c r="B31" s="3"/>
      <c r="C31" s="9">
        <f>C35</f>
        <v>6</v>
      </c>
      <c r="D31" s="9">
        <v>4.5</v>
      </c>
      <c r="E31" s="9">
        <v>4.5</v>
      </c>
      <c r="F31" s="9">
        <v>0.25</v>
      </c>
      <c r="G31" s="8">
        <f>PRODUCT(C31:F31)</f>
        <v>30.375</v>
      </c>
      <c r="H31" s="9" t="s">
        <v>12</v>
      </c>
      <c r="I31" s="3"/>
    </row>
    <row r="32" spans="1:9">
      <c r="A32" s="3"/>
      <c r="B32" s="10"/>
      <c r="C32" s="11"/>
      <c r="D32" s="12"/>
      <c r="E32" s="289" t="s">
        <v>13</v>
      </c>
      <c r="F32" s="289"/>
      <c r="G32" s="2">
        <f>SUM(G31)</f>
        <v>30.375</v>
      </c>
      <c r="H32" s="1" t="s">
        <v>12</v>
      </c>
      <c r="I32" s="3"/>
    </row>
    <row r="33" spans="1:11">
      <c r="A33" s="3"/>
      <c r="B33" s="10"/>
      <c r="C33" s="14"/>
      <c r="D33" s="12"/>
      <c r="E33" s="289" t="s">
        <v>13</v>
      </c>
      <c r="F33" s="289"/>
      <c r="G33" s="13">
        <f>G32/35.315</f>
        <v>0.86011609797536459</v>
      </c>
      <c r="H33" s="1" t="s">
        <v>14</v>
      </c>
      <c r="I33" s="3"/>
    </row>
    <row r="34" spans="1:11">
      <c r="A34" s="3"/>
      <c r="B34" s="4" t="s">
        <v>26</v>
      </c>
      <c r="C34" s="6"/>
      <c r="D34" s="6"/>
      <c r="E34" s="6"/>
      <c r="F34" s="18"/>
      <c r="G34" s="8"/>
      <c r="H34" s="9"/>
      <c r="I34" s="3"/>
    </row>
    <row r="35" spans="1:11">
      <c r="A35" s="3"/>
      <c r="B35" s="3"/>
      <c r="C35" s="9">
        <v>6</v>
      </c>
      <c r="D35" s="9">
        <v>4</v>
      </c>
      <c r="E35" s="9">
        <v>4</v>
      </c>
      <c r="F35" s="9">
        <v>1</v>
      </c>
      <c r="G35" s="8">
        <f>PRODUCT(C35:F35)</f>
        <v>96</v>
      </c>
      <c r="H35" s="9" t="s">
        <v>12</v>
      </c>
      <c r="I35" s="3"/>
    </row>
    <row r="36" spans="1:11">
      <c r="A36" s="3"/>
      <c r="B36" s="10"/>
      <c r="C36" s="14"/>
      <c r="D36" s="12"/>
      <c r="E36" s="289" t="s">
        <v>13</v>
      </c>
      <c r="F36" s="289"/>
      <c r="G36" s="2">
        <f>SUM(G35)</f>
        <v>96</v>
      </c>
      <c r="H36" s="1" t="s">
        <v>12</v>
      </c>
      <c r="I36" s="3"/>
    </row>
    <row r="37" spans="1:11">
      <c r="A37" s="3"/>
      <c r="B37" s="10"/>
      <c r="C37" s="14"/>
      <c r="D37" s="12"/>
      <c r="E37" s="289" t="s">
        <v>13</v>
      </c>
      <c r="F37" s="289"/>
      <c r="G37" s="13">
        <f>G36/35.315</f>
        <v>2.7183916182925105</v>
      </c>
      <c r="H37" s="1" t="s">
        <v>14</v>
      </c>
      <c r="I37" s="3"/>
    </row>
    <row r="38" spans="1:11">
      <c r="A38" s="3"/>
      <c r="B38" s="4" t="s">
        <v>27</v>
      </c>
      <c r="C38" s="6"/>
      <c r="D38" s="6"/>
      <c r="E38" s="6"/>
      <c r="F38" s="18"/>
      <c r="G38" s="8"/>
      <c r="H38" s="9"/>
      <c r="I38" s="3"/>
    </row>
    <row r="39" spans="1:11">
      <c r="A39" s="3"/>
      <c r="B39" s="3"/>
      <c r="C39" s="9">
        <f>C35</f>
        <v>6</v>
      </c>
      <c r="D39" s="9">
        <v>1.5</v>
      </c>
      <c r="E39" s="9">
        <v>1.5</v>
      </c>
      <c r="F39" s="9">
        <v>4</v>
      </c>
      <c r="G39" s="8">
        <f>PRODUCT(C39:F39)</f>
        <v>54</v>
      </c>
      <c r="H39" s="9" t="s">
        <v>12</v>
      </c>
      <c r="I39" s="3"/>
    </row>
    <row r="40" spans="1:11">
      <c r="A40" s="3"/>
      <c r="B40" s="10"/>
      <c r="C40" s="14"/>
      <c r="D40" s="12"/>
      <c r="E40" s="289" t="s">
        <v>13</v>
      </c>
      <c r="F40" s="289"/>
      <c r="G40" s="2">
        <f>SUM(G39)</f>
        <v>54</v>
      </c>
      <c r="H40" s="1" t="s">
        <v>12</v>
      </c>
      <c r="I40" s="3"/>
    </row>
    <row r="41" spans="1:11">
      <c r="A41" s="3"/>
      <c r="B41" s="10"/>
      <c r="C41" s="14"/>
      <c r="D41" s="12"/>
      <c r="E41" s="289" t="s">
        <v>13</v>
      </c>
      <c r="F41" s="289"/>
      <c r="G41" s="13">
        <f>G40/35.315</f>
        <v>1.5290952852895372</v>
      </c>
      <c r="H41" s="1" t="s">
        <v>14</v>
      </c>
      <c r="I41" s="3"/>
    </row>
    <row r="42" spans="1:11">
      <c r="A42" s="3"/>
      <c r="B42" s="19" t="s">
        <v>34</v>
      </c>
      <c r="C42" s="9"/>
      <c r="D42" s="9" t="s">
        <v>35</v>
      </c>
      <c r="E42" s="9" t="s">
        <v>39</v>
      </c>
      <c r="F42" s="9"/>
      <c r="G42" s="8"/>
      <c r="H42" s="9"/>
      <c r="I42" s="3"/>
      <c r="K42">
        <f>17.75*6</f>
        <v>106.5</v>
      </c>
    </row>
    <row r="43" spans="1:11">
      <c r="A43" s="3"/>
      <c r="B43" s="3" t="s">
        <v>41</v>
      </c>
      <c r="C43" s="9">
        <v>2</v>
      </c>
      <c r="D43" s="9">
        <f>178.5*2+102+106.5</f>
        <v>565.5</v>
      </c>
      <c r="E43" s="9">
        <v>0.75</v>
      </c>
      <c r="F43" s="9"/>
      <c r="G43" s="8">
        <f>PRODUCT(C43:F43)</f>
        <v>848.25</v>
      </c>
      <c r="H43" s="9" t="s">
        <v>12</v>
      </c>
      <c r="I43" s="3"/>
      <c r="K43">
        <f>17*6</f>
        <v>102</v>
      </c>
    </row>
    <row r="44" spans="1:11">
      <c r="A44" s="3"/>
      <c r="B44" s="3" t="s">
        <v>40</v>
      </c>
      <c r="C44" s="9">
        <v>1</v>
      </c>
      <c r="D44" s="9">
        <f>17*6*4</f>
        <v>408</v>
      </c>
      <c r="E44" s="9">
        <v>0.75</v>
      </c>
      <c r="F44" s="9"/>
      <c r="G44" s="8">
        <f>PRODUCT(C44:F44)</f>
        <v>306</v>
      </c>
      <c r="H44" s="9" t="s">
        <v>12</v>
      </c>
      <c r="I44" s="3"/>
    </row>
    <row r="45" spans="1:11">
      <c r="A45" s="3"/>
      <c r="B45" s="10"/>
      <c r="C45" s="14"/>
      <c r="D45" s="12"/>
      <c r="E45" s="289" t="s">
        <v>13</v>
      </c>
      <c r="F45" s="289"/>
      <c r="G45" s="13">
        <f>SUM(G43:G44)</f>
        <v>1154.25</v>
      </c>
      <c r="H45" s="1" t="s">
        <v>12</v>
      </c>
      <c r="I45" s="3"/>
    </row>
    <row r="46" spans="1:11">
      <c r="A46" s="3"/>
      <c r="B46" s="10"/>
      <c r="C46" s="14"/>
      <c r="D46" s="12"/>
      <c r="E46" s="289" t="s">
        <v>13</v>
      </c>
      <c r="F46" s="289"/>
      <c r="G46" s="13">
        <f>G45/35.315</f>
        <v>32.684411723063853</v>
      </c>
      <c r="H46" s="1" t="s">
        <v>14</v>
      </c>
      <c r="I46" s="3"/>
    </row>
    <row r="47" spans="1:11">
      <c r="A47" s="3"/>
      <c r="B47" s="4" t="s">
        <v>38</v>
      </c>
      <c r="C47" s="14"/>
      <c r="D47" s="14"/>
      <c r="E47" s="14"/>
      <c r="F47" s="12"/>
      <c r="G47" s="8"/>
      <c r="H47" s="9"/>
      <c r="I47" s="3"/>
    </row>
    <row r="48" spans="1:11">
      <c r="A48" s="3"/>
      <c r="B48" s="3" t="s">
        <v>37</v>
      </c>
      <c r="C48" s="9">
        <v>2</v>
      </c>
      <c r="D48" s="9" t="s">
        <v>35</v>
      </c>
      <c r="E48" s="9">
        <f>178.5*2+102+106.5</f>
        <v>565.5</v>
      </c>
      <c r="F48" s="9"/>
      <c r="G48" s="8">
        <f>PRODUCT(C48:F48)</f>
        <v>1131</v>
      </c>
      <c r="H48" s="9" t="s">
        <v>18</v>
      </c>
      <c r="I48" s="3"/>
    </row>
    <row r="49" spans="1:9">
      <c r="A49" s="3"/>
      <c r="B49" s="3" t="s">
        <v>36</v>
      </c>
      <c r="C49" s="9">
        <v>1</v>
      </c>
      <c r="D49" s="9" t="s">
        <v>35</v>
      </c>
      <c r="E49" s="9">
        <f>17*6*4</f>
        <v>408</v>
      </c>
      <c r="F49" s="9"/>
      <c r="G49" s="8">
        <f>PRODUCT(C49:F49)</f>
        <v>408</v>
      </c>
      <c r="H49" s="9" t="s">
        <v>18</v>
      </c>
      <c r="I49" s="3"/>
    </row>
    <row r="50" spans="1:9">
      <c r="A50" s="3"/>
      <c r="B50" s="3" t="s">
        <v>42</v>
      </c>
      <c r="C50" s="9">
        <v>2</v>
      </c>
      <c r="D50" s="9">
        <v>52</v>
      </c>
      <c r="E50" s="9">
        <v>3</v>
      </c>
      <c r="F50" s="9"/>
      <c r="G50" s="8">
        <f t="shared" ref="G50:G51" si="1">PRODUCT(C50:F50)</f>
        <v>312</v>
      </c>
      <c r="H50" s="9" t="s">
        <v>18</v>
      </c>
      <c r="I50" s="3"/>
    </row>
    <row r="51" spans="1:9">
      <c r="A51" s="3"/>
      <c r="B51" s="3" t="s">
        <v>43</v>
      </c>
      <c r="C51" s="9">
        <v>2</v>
      </c>
      <c r="D51" s="9">
        <v>52</v>
      </c>
      <c r="E51" s="9">
        <v>3</v>
      </c>
      <c r="F51" s="9"/>
      <c r="G51" s="8">
        <f t="shared" si="1"/>
        <v>312</v>
      </c>
      <c r="H51" s="9" t="s">
        <v>18</v>
      </c>
      <c r="I51" s="3"/>
    </row>
    <row r="52" spans="1:9">
      <c r="A52" s="3"/>
      <c r="B52" s="3" t="s">
        <v>42</v>
      </c>
      <c r="C52" s="9">
        <v>2</v>
      </c>
      <c r="D52" s="9">
        <v>3</v>
      </c>
      <c r="E52" s="9"/>
      <c r="F52" s="9">
        <v>3</v>
      </c>
      <c r="G52" s="8">
        <f t="shared" ref="G52" si="2">PRODUCT(C52:F52)</f>
        <v>18</v>
      </c>
      <c r="H52" s="9" t="s">
        <v>18</v>
      </c>
      <c r="I52" s="3"/>
    </row>
    <row r="53" spans="1:9">
      <c r="A53" s="3"/>
      <c r="B53" s="3" t="s">
        <v>85</v>
      </c>
      <c r="C53" s="9">
        <v>2</v>
      </c>
      <c r="D53" s="9">
        <v>8</v>
      </c>
      <c r="E53" s="9">
        <v>6</v>
      </c>
      <c r="F53" s="9"/>
      <c r="G53" s="8">
        <f t="shared" ref="G53:G54" si="3">PRODUCT(C53:F53)</f>
        <v>96</v>
      </c>
      <c r="H53" s="9" t="s">
        <v>18</v>
      </c>
      <c r="I53" s="3"/>
    </row>
    <row r="54" spans="1:9">
      <c r="A54" s="3"/>
      <c r="B54" s="3" t="s">
        <v>86</v>
      </c>
      <c r="C54" s="9">
        <v>1</v>
      </c>
      <c r="D54" s="9">
        <v>6</v>
      </c>
      <c r="E54" s="9">
        <v>6</v>
      </c>
      <c r="F54" s="9"/>
      <c r="G54" s="8">
        <f t="shared" si="3"/>
        <v>36</v>
      </c>
      <c r="H54" s="9" t="s">
        <v>18</v>
      </c>
      <c r="I54" s="3"/>
    </row>
    <row r="55" spans="1:9">
      <c r="A55" s="3"/>
      <c r="B55" s="10"/>
      <c r="C55" s="14"/>
      <c r="D55" s="12"/>
      <c r="E55" s="289" t="s">
        <v>13</v>
      </c>
      <c r="F55" s="289"/>
      <c r="G55" s="13">
        <f>SUM(G48:G54)</f>
        <v>2313</v>
      </c>
      <c r="H55" s="9" t="s">
        <v>18</v>
      </c>
      <c r="I55" s="3"/>
    </row>
    <row r="56" spans="1:9">
      <c r="A56" s="3"/>
      <c r="B56" s="10"/>
      <c r="C56" s="14"/>
      <c r="D56" s="12"/>
      <c r="E56" s="289" t="s">
        <v>13</v>
      </c>
      <c r="F56" s="289"/>
      <c r="G56" s="13">
        <f>G55/10.764</f>
        <v>214.88294314381272</v>
      </c>
      <c r="H56" s="1" t="s">
        <v>19</v>
      </c>
      <c r="I56" s="3"/>
    </row>
    <row r="57" spans="1:9">
      <c r="A57" s="3"/>
      <c r="B57" s="19" t="s">
        <v>83</v>
      </c>
      <c r="C57" s="9"/>
      <c r="D57" s="3"/>
      <c r="E57" s="9"/>
      <c r="F57" s="9"/>
      <c r="G57" s="8"/>
      <c r="H57" s="9"/>
      <c r="I57" s="3"/>
    </row>
    <row r="58" spans="1:9">
      <c r="A58" s="3"/>
      <c r="B58" s="3" t="s">
        <v>44</v>
      </c>
      <c r="C58" s="9">
        <v>2</v>
      </c>
      <c r="D58" s="9">
        <v>3.5</v>
      </c>
      <c r="E58" s="9"/>
      <c r="F58" s="9">
        <v>7</v>
      </c>
      <c r="G58" s="8">
        <f t="shared" ref="G58:G61" si="4">PRODUCT(C58:F58)</f>
        <v>49</v>
      </c>
      <c r="H58" s="9" t="s">
        <v>18</v>
      </c>
      <c r="I58" s="3"/>
    </row>
    <row r="59" spans="1:9">
      <c r="A59" s="3"/>
      <c r="B59" s="3"/>
      <c r="C59" s="9"/>
      <c r="D59" s="9"/>
      <c r="E59" s="289" t="s">
        <v>13</v>
      </c>
      <c r="F59" s="289"/>
      <c r="G59" s="13">
        <f>SUM(G58)</f>
        <v>49</v>
      </c>
      <c r="H59" s="1" t="s">
        <v>18</v>
      </c>
      <c r="I59" s="3"/>
    </row>
    <row r="60" spans="1:9">
      <c r="A60" s="3"/>
      <c r="B60" s="3"/>
      <c r="C60" s="9"/>
      <c r="D60" s="9"/>
      <c r="E60" s="289" t="s">
        <v>13</v>
      </c>
      <c r="F60" s="289"/>
      <c r="G60" s="13">
        <f>G59/10.764</f>
        <v>4.5522110739502049</v>
      </c>
      <c r="H60" s="1" t="s">
        <v>19</v>
      </c>
      <c r="I60" s="3"/>
    </row>
    <row r="61" spans="1:9">
      <c r="A61" s="3"/>
      <c r="B61" s="3" t="s">
        <v>45</v>
      </c>
      <c r="C61" s="9">
        <v>2</v>
      </c>
      <c r="D61" s="9">
        <v>4</v>
      </c>
      <c r="E61" s="9"/>
      <c r="F61" s="9">
        <v>5</v>
      </c>
      <c r="G61" s="8">
        <f t="shared" si="4"/>
        <v>40</v>
      </c>
      <c r="H61" s="9" t="s">
        <v>18</v>
      </c>
      <c r="I61" s="3"/>
    </row>
    <row r="62" spans="1:9">
      <c r="A62" s="3"/>
      <c r="B62" s="10"/>
      <c r="C62" s="14"/>
      <c r="D62" s="12"/>
      <c r="E62" s="289" t="s">
        <v>13</v>
      </c>
      <c r="F62" s="289"/>
      <c r="G62" s="13">
        <f>SUM(G61)</f>
        <v>40</v>
      </c>
      <c r="H62" s="1" t="s">
        <v>18</v>
      </c>
      <c r="I62" s="3"/>
    </row>
    <row r="63" spans="1:9">
      <c r="A63" s="3"/>
      <c r="B63" s="10"/>
      <c r="C63" s="14"/>
      <c r="D63" s="12"/>
      <c r="E63" s="289" t="s">
        <v>13</v>
      </c>
      <c r="F63" s="289"/>
      <c r="G63" s="13">
        <f>G62/10.764</f>
        <v>3.7160906726124119</v>
      </c>
      <c r="H63" s="1" t="s">
        <v>19</v>
      </c>
      <c r="I63" s="3"/>
    </row>
  </sheetData>
  <mergeCells count="25">
    <mergeCell ref="E55:F55"/>
    <mergeCell ref="E56:F56"/>
    <mergeCell ref="E62:F62"/>
    <mergeCell ref="E63:F63"/>
    <mergeCell ref="E59:F59"/>
    <mergeCell ref="E60:F60"/>
    <mergeCell ref="E37:F37"/>
    <mergeCell ref="E40:F40"/>
    <mergeCell ref="E41:F41"/>
    <mergeCell ref="E45:F45"/>
    <mergeCell ref="E46:F46"/>
    <mergeCell ref="E16:F16"/>
    <mergeCell ref="E36:F36"/>
    <mergeCell ref="A1:I1"/>
    <mergeCell ref="A2:I2"/>
    <mergeCell ref="A3:I3"/>
    <mergeCell ref="E8:F8"/>
    <mergeCell ref="E9:F9"/>
    <mergeCell ref="E17:F17"/>
    <mergeCell ref="E21:F21"/>
    <mergeCell ref="E22:F22"/>
    <mergeCell ref="E28:F28"/>
    <mergeCell ref="E29:F29"/>
    <mergeCell ref="E32:F32"/>
    <mergeCell ref="E33:F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89"/>
  <sheetViews>
    <sheetView showGridLines="0" view="pageBreakPreview" zoomScaleSheetLayoutView="100" workbookViewId="0">
      <selection activeCell="J7" sqref="J7"/>
    </sheetView>
  </sheetViews>
  <sheetFormatPr defaultColWidth="13.33203125" defaultRowHeight="13.8"/>
  <cols>
    <col min="1" max="1" width="7.33203125" style="66" bestFit="1" customWidth="1"/>
    <col min="2" max="2" width="10.44140625" style="66" hidden="1" customWidth="1"/>
    <col min="3" max="3" width="57.33203125" style="104" customWidth="1"/>
    <col min="4" max="4" width="7.88671875" style="66" customWidth="1"/>
    <col min="5" max="5" width="13.6640625" style="174" customWidth="1"/>
    <col min="6" max="6" width="13.6640625" style="262" customWidth="1"/>
    <col min="7" max="7" width="13.6640625" style="66" customWidth="1"/>
    <col min="8" max="8" width="15.6640625" style="66" bestFit="1" customWidth="1"/>
    <col min="9" max="9" width="11.5546875" style="66" hidden="1" customWidth="1"/>
    <col min="10" max="38" width="13.33203125" style="66"/>
    <col min="39" max="39" width="7.109375" style="65" bestFit="1" customWidth="1"/>
    <col min="40" max="40" width="15.6640625" style="65" bestFit="1" customWidth="1"/>
    <col min="41" max="41" width="7.44140625" style="65" bestFit="1" customWidth="1"/>
    <col min="42" max="42" width="9.33203125" style="65" bestFit="1" customWidth="1"/>
    <col min="43" max="43" width="13.5546875" style="66" bestFit="1" customWidth="1"/>
    <col min="44" max="44" width="11.109375" style="66" bestFit="1" customWidth="1"/>
    <col min="45" max="45" width="13.5546875" style="66" bestFit="1" customWidth="1"/>
    <col min="46" max="46" width="9.6640625" style="66" bestFit="1" customWidth="1"/>
    <col min="47" max="51" width="13.33203125" style="66"/>
    <col min="52" max="52" width="13.5546875" style="66" bestFit="1" customWidth="1"/>
    <col min="53" max="53" width="12.44140625" style="66" bestFit="1" customWidth="1"/>
    <col min="54" max="16384" width="13.33203125" style="66"/>
  </cols>
  <sheetData>
    <row r="1" spans="1:52" s="62" customFormat="1" ht="17.399999999999999">
      <c r="A1" s="272"/>
      <c r="B1" s="272"/>
      <c r="C1" s="272"/>
      <c r="D1" s="272"/>
      <c r="E1" s="272"/>
      <c r="F1" s="272"/>
      <c r="G1" s="272"/>
      <c r="H1" s="60"/>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61"/>
      <c r="AN1" s="61"/>
      <c r="AO1" s="61"/>
      <c r="AP1" s="61"/>
    </row>
    <row r="2" spans="1:52" s="62" customFormat="1" ht="17.399999999999999">
      <c r="A2" s="273" t="s">
        <v>393</v>
      </c>
      <c r="B2" s="273"/>
      <c r="C2" s="273"/>
      <c r="D2" s="273"/>
      <c r="E2" s="273"/>
      <c r="F2" s="273"/>
      <c r="G2" s="273"/>
      <c r="H2" s="60"/>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61"/>
      <c r="AN2" s="61"/>
      <c r="AO2" s="61"/>
      <c r="AP2" s="61"/>
    </row>
    <row r="3" spans="1:52" s="62" customFormat="1" ht="17.399999999999999">
      <c r="A3" s="274" t="s">
        <v>153</v>
      </c>
      <c r="B3" s="274"/>
      <c r="C3" s="274"/>
      <c r="D3" s="274"/>
      <c r="E3" s="274"/>
      <c r="F3" s="274"/>
      <c r="G3" s="274"/>
      <c r="H3" s="60"/>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61"/>
      <c r="AN3" s="61"/>
      <c r="AO3" s="61"/>
      <c r="AP3" s="61"/>
    </row>
    <row r="4" spans="1:52" ht="15" customHeight="1">
      <c r="A4" s="275" t="s">
        <v>92</v>
      </c>
      <c r="B4" s="278" t="s">
        <v>93</v>
      </c>
      <c r="C4" s="280" t="s">
        <v>50</v>
      </c>
      <c r="D4" s="281" t="s">
        <v>9</v>
      </c>
      <c r="E4" s="282" t="s">
        <v>94</v>
      </c>
      <c r="F4" s="292" t="s">
        <v>95</v>
      </c>
      <c r="G4" s="286" t="s">
        <v>96</v>
      </c>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row>
    <row r="5" spans="1:52">
      <c r="A5" s="276"/>
      <c r="B5" s="279"/>
      <c r="C5" s="280"/>
      <c r="D5" s="281"/>
      <c r="E5" s="283"/>
      <c r="F5" s="292"/>
      <c r="G5" s="28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8"/>
      <c r="AN5" s="68"/>
      <c r="AO5" s="68"/>
      <c r="AP5" s="68"/>
      <c r="AQ5" s="68"/>
      <c r="AR5" s="68"/>
    </row>
    <row r="6" spans="1:52" s="64" customFormat="1">
      <c r="A6" s="277"/>
      <c r="B6" s="63">
        <v>2021</v>
      </c>
      <c r="C6" s="280"/>
      <c r="D6" s="281"/>
      <c r="E6" s="284"/>
      <c r="F6" s="292"/>
      <c r="G6" s="288"/>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8"/>
      <c r="AN6" s="68"/>
      <c r="AO6" s="68"/>
      <c r="AP6" s="68"/>
      <c r="AQ6" s="68"/>
      <c r="AR6" s="68"/>
    </row>
    <row r="7" spans="1:52" s="64" customFormat="1" ht="35.1" customHeight="1">
      <c r="A7" s="110"/>
      <c r="B7" s="163"/>
      <c r="C7" s="293" t="s">
        <v>233</v>
      </c>
      <c r="D7" s="293"/>
      <c r="E7" s="293"/>
      <c r="F7" s="293"/>
      <c r="G7" s="293"/>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8"/>
      <c r="AN7" s="68"/>
      <c r="AO7" s="68"/>
      <c r="AP7" s="68"/>
      <c r="AQ7" s="68"/>
      <c r="AR7" s="68"/>
    </row>
    <row r="8" spans="1:52">
      <c r="A8" s="70"/>
      <c r="B8" s="71"/>
      <c r="C8" s="72" t="s">
        <v>11</v>
      </c>
      <c r="D8" s="73"/>
      <c r="E8" s="170"/>
      <c r="F8" s="156"/>
      <c r="G8" s="74"/>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68"/>
      <c r="AN8" s="68"/>
      <c r="AO8" s="68"/>
      <c r="AP8" s="68"/>
      <c r="AQ8" s="68"/>
      <c r="AR8" s="68"/>
    </row>
    <row r="9" spans="1:52" ht="82.8">
      <c r="A9" s="76"/>
      <c r="B9" s="76" t="s">
        <v>162</v>
      </c>
      <c r="C9" s="77" t="s">
        <v>163</v>
      </c>
      <c r="D9" s="78" t="s">
        <v>14</v>
      </c>
      <c r="E9" s="171">
        <f>'MS Rear side'!G8</f>
        <v>16.987542468856173</v>
      </c>
      <c r="F9" s="156"/>
      <c r="G9" s="79"/>
      <c r="H9" s="69"/>
      <c r="I9" s="80">
        <v>221</v>
      </c>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68"/>
      <c r="AN9" s="68"/>
      <c r="AO9" s="68"/>
      <c r="AQ9" s="82"/>
      <c r="AR9" s="68"/>
      <c r="AS9" s="83"/>
      <c r="AT9" s="84"/>
      <c r="AZ9" s="85"/>
    </row>
    <row r="10" spans="1:52" ht="27.6" hidden="1">
      <c r="A10" s="76"/>
      <c r="B10" s="76" t="s">
        <v>97</v>
      </c>
      <c r="C10" s="77" t="s">
        <v>98</v>
      </c>
      <c r="D10" s="78"/>
      <c r="E10" s="171"/>
      <c r="F10" s="156"/>
      <c r="G10" s="79"/>
      <c r="H10" s="86"/>
      <c r="I10" s="80"/>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68"/>
      <c r="AN10" s="68"/>
      <c r="AO10" s="68"/>
      <c r="AQ10" s="82"/>
      <c r="AR10" s="68"/>
      <c r="AS10" s="83"/>
      <c r="AT10" s="84"/>
      <c r="AZ10" s="85"/>
    </row>
    <row r="11" spans="1:52" hidden="1">
      <c r="A11" s="76"/>
      <c r="B11" s="76" t="s">
        <v>99</v>
      </c>
      <c r="C11" s="77" t="s">
        <v>100</v>
      </c>
      <c r="D11" s="78"/>
      <c r="E11" s="171"/>
      <c r="F11" s="156"/>
      <c r="G11" s="79"/>
      <c r="H11" s="86"/>
      <c r="I11" s="80"/>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68"/>
      <c r="AN11" s="68"/>
      <c r="AO11" s="68"/>
      <c r="AQ11" s="82"/>
      <c r="AR11" s="68"/>
      <c r="AS11" s="83"/>
      <c r="AT11" s="84"/>
      <c r="AZ11" s="85"/>
    </row>
    <row r="12" spans="1:52" hidden="1">
      <c r="A12" s="70"/>
      <c r="B12" s="73"/>
      <c r="C12" s="72" t="s">
        <v>17</v>
      </c>
      <c r="D12" s="73"/>
      <c r="E12" s="170"/>
      <c r="F12" s="156"/>
      <c r="G12" s="79"/>
      <c r="H12" s="87"/>
      <c r="I12" s="80"/>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68"/>
      <c r="AN12" s="68"/>
      <c r="AO12" s="68"/>
      <c r="AQ12" s="82"/>
      <c r="AR12" s="68"/>
      <c r="AZ12" s="85"/>
    </row>
    <row r="13" spans="1:52" ht="27.6" hidden="1">
      <c r="A13" s="88"/>
      <c r="B13" s="73" t="s">
        <v>101</v>
      </c>
      <c r="C13" s="77" t="s">
        <v>102</v>
      </c>
      <c r="D13" s="78" t="s">
        <v>19</v>
      </c>
      <c r="E13" s="171"/>
      <c r="F13" s="156"/>
      <c r="G13" s="79"/>
      <c r="H13" s="87"/>
      <c r="I13" s="80">
        <v>248</v>
      </c>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68"/>
      <c r="AN13" s="68"/>
      <c r="AO13" s="68"/>
      <c r="AQ13" s="82"/>
      <c r="AR13" s="89"/>
      <c r="AS13" s="83"/>
      <c r="AT13" s="84"/>
      <c r="AZ13" s="85"/>
    </row>
    <row r="14" spans="1:52">
      <c r="A14" s="70"/>
      <c r="B14" s="78"/>
      <c r="C14" s="90" t="s">
        <v>103</v>
      </c>
      <c r="D14" s="73"/>
      <c r="E14" s="170"/>
      <c r="F14" s="156"/>
      <c r="G14" s="79"/>
      <c r="H14" s="87"/>
      <c r="I14" s="80"/>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68"/>
      <c r="AN14" s="68"/>
      <c r="AO14" s="68"/>
      <c r="AQ14" s="82"/>
      <c r="AR14" s="68"/>
      <c r="AS14" s="83"/>
      <c r="AT14" s="84"/>
      <c r="AZ14" s="85"/>
    </row>
    <row r="15" spans="1:52" ht="55.2">
      <c r="A15" s="78"/>
      <c r="B15" s="91" t="s">
        <v>104</v>
      </c>
      <c r="C15" s="77" t="s">
        <v>105</v>
      </c>
      <c r="D15" s="78" t="s">
        <v>14</v>
      </c>
      <c r="E15" s="171">
        <f>'MS Rear side'!G15</f>
        <v>13.19105322763307</v>
      </c>
      <c r="F15" s="156"/>
      <c r="G15" s="79"/>
      <c r="H15" s="87"/>
      <c r="I15" s="80">
        <v>240</v>
      </c>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68"/>
      <c r="AN15" s="68"/>
      <c r="AO15" s="68"/>
      <c r="AQ15" s="82"/>
      <c r="AR15" s="68"/>
      <c r="AS15" s="83"/>
      <c r="AT15" s="84"/>
      <c r="AZ15" s="85"/>
    </row>
    <row r="16" spans="1:52" hidden="1">
      <c r="A16" s="92"/>
      <c r="B16" s="76"/>
      <c r="C16" s="90" t="s">
        <v>106</v>
      </c>
      <c r="D16" s="78"/>
      <c r="E16" s="171"/>
      <c r="F16" s="156"/>
      <c r="G16" s="79"/>
      <c r="H16" s="87"/>
      <c r="I16" s="80"/>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68"/>
      <c r="AN16" s="68"/>
      <c r="AO16" s="68"/>
      <c r="AQ16" s="82"/>
      <c r="AR16" s="68"/>
      <c r="AS16" s="83"/>
      <c r="AT16" s="84"/>
      <c r="AZ16" s="85"/>
    </row>
    <row r="17" spans="1:52" ht="41.4" hidden="1">
      <c r="A17" s="76"/>
      <c r="B17" s="76"/>
      <c r="C17" s="77" t="s">
        <v>107</v>
      </c>
      <c r="D17" s="78" t="s">
        <v>14</v>
      </c>
      <c r="E17" s="171"/>
      <c r="F17" s="156"/>
      <c r="G17" s="79"/>
      <c r="H17" s="87"/>
      <c r="I17" s="80">
        <v>6181</v>
      </c>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68"/>
      <c r="AN17" s="68"/>
      <c r="AO17" s="68"/>
      <c r="AQ17" s="82"/>
      <c r="AR17" s="68"/>
      <c r="AS17" s="83"/>
      <c r="AT17" s="84"/>
      <c r="AZ17" s="85"/>
    </row>
    <row r="18" spans="1:52">
      <c r="A18" s="70"/>
      <c r="B18" s="78"/>
      <c r="C18" s="90" t="s">
        <v>108</v>
      </c>
      <c r="D18" s="73"/>
      <c r="E18" s="170"/>
      <c r="F18" s="156"/>
      <c r="G18" s="79"/>
      <c r="H18" s="87"/>
      <c r="I18" s="80"/>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68"/>
      <c r="AN18" s="68"/>
      <c r="AO18" s="68"/>
      <c r="AQ18" s="82"/>
      <c r="AR18" s="68"/>
      <c r="AS18" s="83"/>
      <c r="AT18" s="84"/>
      <c r="AZ18" s="85"/>
    </row>
    <row r="19" spans="1:52" ht="27.6">
      <c r="A19" s="76"/>
      <c r="B19" s="91" t="s">
        <v>111</v>
      </c>
      <c r="C19" s="77" t="s">
        <v>109</v>
      </c>
      <c r="D19" s="78" t="s">
        <v>14</v>
      </c>
      <c r="E19" s="171">
        <f>'MS Rear side'!G19</f>
        <v>0.86707248018120042</v>
      </c>
      <c r="F19" s="156"/>
      <c r="G19" s="79"/>
      <c r="H19" s="87"/>
      <c r="I19" s="80">
        <v>7075</v>
      </c>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68"/>
      <c r="AN19" s="68"/>
      <c r="AO19" s="68"/>
      <c r="AQ19" s="82"/>
      <c r="AR19" s="68"/>
      <c r="AS19" s="83"/>
      <c r="AT19" s="84"/>
      <c r="AZ19" s="85"/>
    </row>
    <row r="20" spans="1:52" hidden="1">
      <c r="A20" s="70"/>
      <c r="B20" s="73"/>
      <c r="C20" s="72" t="s">
        <v>110</v>
      </c>
      <c r="D20" s="73"/>
      <c r="E20" s="170"/>
      <c r="F20" s="156"/>
      <c r="G20" s="79"/>
      <c r="H20" s="87"/>
      <c r="I20" s="80"/>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68"/>
      <c r="AN20" s="68"/>
      <c r="AO20" s="68"/>
      <c r="AQ20" s="82"/>
      <c r="AR20" s="68"/>
      <c r="AS20" s="83"/>
      <c r="AT20" s="84"/>
      <c r="AZ20" s="85"/>
    </row>
    <row r="21" spans="1:52" ht="27.6" hidden="1">
      <c r="A21" s="76"/>
      <c r="B21" s="91" t="s">
        <v>111</v>
      </c>
      <c r="C21" s="77" t="s">
        <v>109</v>
      </c>
      <c r="D21" s="78" t="s">
        <v>14</v>
      </c>
      <c r="E21" s="171"/>
      <c r="F21" s="156"/>
      <c r="G21" s="79"/>
      <c r="H21" s="87"/>
      <c r="I21" s="80">
        <v>23523</v>
      </c>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68"/>
      <c r="AN21" s="68"/>
      <c r="AO21" s="68"/>
      <c r="AQ21" s="82"/>
      <c r="AR21" s="68"/>
      <c r="AS21" s="83"/>
      <c r="AT21" s="84"/>
      <c r="AZ21" s="85"/>
    </row>
    <row r="22" spans="1:52" hidden="1">
      <c r="A22" s="70"/>
      <c r="B22" s="73"/>
      <c r="C22" s="72" t="s">
        <v>112</v>
      </c>
      <c r="D22" s="73"/>
      <c r="E22" s="170"/>
      <c r="F22" s="156"/>
      <c r="G22" s="79"/>
      <c r="H22" s="87"/>
      <c r="I22" s="80"/>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68"/>
      <c r="AN22" s="68"/>
      <c r="AO22" s="68"/>
      <c r="AQ22" s="82"/>
      <c r="AR22" s="68"/>
      <c r="AS22" s="83"/>
      <c r="AT22" s="84"/>
      <c r="AZ22" s="85"/>
    </row>
    <row r="23" spans="1:52" ht="41.4" hidden="1">
      <c r="A23" s="76"/>
      <c r="B23" s="91" t="s">
        <v>113</v>
      </c>
      <c r="C23" s="77" t="s">
        <v>114</v>
      </c>
      <c r="D23" s="78" t="s">
        <v>14</v>
      </c>
      <c r="E23" s="171"/>
      <c r="F23" s="156"/>
      <c r="G23" s="79"/>
      <c r="H23" s="87"/>
      <c r="I23" s="80">
        <v>32459</v>
      </c>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68"/>
      <c r="AN23" s="68"/>
      <c r="AO23" s="68"/>
      <c r="AQ23" s="82"/>
      <c r="AR23" s="68"/>
      <c r="AS23" s="83"/>
      <c r="AT23" s="84"/>
      <c r="AZ23" s="85"/>
    </row>
    <row r="24" spans="1:52">
      <c r="A24" s="92"/>
      <c r="B24" s="91"/>
      <c r="C24" s="90" t="s">
        <v>89</v>
      </c>
      <c r="D24" s="78"/>
      <c r="E24" s="171"/>
      <c r="F24" s="156"/>
      <c r="G24" s="79"/>
      <c r="H24" s="87"/>
      <c r="I24" s="80"/>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68"/>
      <c r="AN24" s="68"/>
      <c r="AO24" s="68"/>
      <c r="AQ24" s="82"/>
      <c r="AR24" s="68"/>
      <c r="AS24" s="83"/>
      <c r="AT24" s="84"/>
      <c r="AZ24" s="85"/>
    </row>
    <row r="25" spans="1:52" ht="41.4">
      <c r="A25" s="76"/>
      <c r="B25" s="76" t="s">
        <v>115</v>
      </c>
      <c r="C25" s="77" t="s">
        <v>116</v>
      </c>
      <c r="D25" s="78" t="s">
        <v>90</v>
      </c>
      <c r="E25" s="170">
        <f>'BBS Rear Gate side'!J17</f>
        <v>826.36740000000009</v>
      </c>
      <c r="F25" s="156"/>
      <c r="G25" s="79"/>
      <c r="H25" s="87"/>
      <c r="I25" s="80">
        <v>154</v>
      </c>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93"/>
      <c r="AN25" s="93"/>
      <c r="AO25" s="93"/>
      <c r="AQ25" s="82"/>
      <c r="AR25" s="68"/>
      <c r="AS25" s="83"/>
      <c r="AT25" s="84"/>
      <c r="AZ25" s="85"/>
    </row>
    <row r="26" spans="1:52" hidden="1">
      <c r="A26" s="70"/>
      <c r="B26" s="78"/>
      <c r="C26" s="90" t="s">
        <v>117</v>
      </c>
      <c r="D26" s="73"/>
      <c r="E26" s="170"/>
      <c r="F26" s="156"/>
      <c r="G26" s="79"/>
      <c r="H26" s="87"/>
      <c r="I26" s="80"/>
      <c r="J26" s="81"/>
      <c r="K26" s="81"/>
      <c r="L26" s="81"/>
      <c r="M26" s="81"/>
      <c r="N26" s="81"/>
      <c r="O26" s="81"/>
      <c r="P26" s="81"/>
      <c r="Q26" s="68"/>
      <c r="R26" s="65"/>
      <c r="S26" s="82"/>
      <c r="T26" s="68"/>
      <c r="U26" s="83"/>
      <c r="V26" s="84"/>
      <c r="AM26" s="66"/>
      <c r="AN26" s="66"/>
      <c r="AO26" s="66"/>
      <c r="AP26" s="66"/>
    </row>
    <row r="27" spans="1:52" ht="27.6" hidden="1">
      <c r="A27" s="76"/>
      <c r="B27" s="94" t="s">
        <v>118</v>
      </c>
      <c r="C27" s="77" t="str">
        <f>'[39]Abstract-GantryEY'!$AN$9</f>
        <v>One coat of water proofing compound using bitumen 10-20  applied hot at 14.68 Kg per 10 Sqm.</v>
      </c>
      <c r="D27" s="78" t="s">
        <v>19</v>
      </c>
      <c r="E27" s="171"/>
      <c r="F27" s="156"/>
      <c r="G27" s="79"/>
      <c r="H27" s="87"/>
      <c r="I27" s="80">
        <v>335</v>
      </c>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68"/>
      <c r="AN27" s="68"/>
      <c r="AO27" s="68"/>
      <c r="AQ27" s="82"/>
      <c r="AR27" s="68"/>
      <c r="AS27" s="83"/>
      <c r="AT27" s="84"/>
      <c r="AZ27" s="85"/>
    </row>
    <row r="28" spans="1:52">
      <c r="A28" s="70"/>
      <c r="B28" s="78"/>
      <c r="C28" s="90" t="s">
        <v>119</v>
      </c>
      <c r="D28" s="73"/>
      <c r="E28" s="170"/>
      <c r="F28" s="156"/>
      <c r="G28" s="79"/>
      <c r="H28" s="87"/>
      <c r="I28" s="80"/>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68"/>
      <c r="AN28" s="68"/>
      <c r="AO28" s="68"/>
      <c r="AQ28" s="82"/>
      <c r="AR28" s="68"/>
      <c r="AS28" s="83"/>
      <c r="AT28" s="84"/>
      <c r="AZ28" s="85"/>
    </row>
    <row r="29" spans="1:52" ht="55.2">
      <c r="A29" s="76"/>
      <c r="B29" s="91" t="s">
        <v>120</v>
      </c>
      <c r="C29" s="77" t="s">
        <v>121</v>
      </c>
      <c r="D29" s="78" t="s">
        <v>14</v>
      </c>
      <c r="E29" s="171">
        <f>'MS Rear side'!G23</f>
        <v>2.5481313703284258</v>
      </c>
      <c r="F29" s="156"/>
      <c r="G29" s="79"/>
      <c r="H29" s="87"/>
      <c r="I29" s="80">
        <v>10095</v>
      </c>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68"/>
      <c r="AN29" s="68"/>
      <c r="AO29" s="68"/>
      <c r="AQ29" s="82"/>
      <c r="AR29" s="68"/>
      <c r="AS29" s="83"/>
      <c r="AT29" s="84"/>
      <c r="AZ29" s="85"/>
    </row>
    <row r="30" spans="1:52" ht="55.2">
      <c r="A30" s="76"/>
      <c r="B30" s="91" t="s">
        <v>122</v>
      </c>
      <c r="C30" s="77" t="s">
        <v>294</v>
      </c>
      <c r="D30" s="78" t="s">
        <v>14</v>
      </c>
      <c r="E30" s="171">
        <f>'MS Rear side'!G27</f>
        <v>1.9064269535673841</v>
      </c>
      <c r="F30" s="156"/>
      <c r="G30" s="79"/>
      <c r="H30" s="87"/>
      <c r="I30" s="80">
        <v>13921</v>
      </c>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68"/>
      <c r="AN30" s="68"/>
      <c r="AO30" s="68"/>
      <c r="AQ30" s="82"/>
      <c r="AR30" s="68"/>
      <c r="AS30" s="83"/>
      <c r="AT30" s="84"/>
      <c r="AZ30" s="85"/>
    </row>
    <row r="31" spans="1:52" ht="55.2" hidden="1">
      <c r="A31" s="76"/>
      <c r="B31" s="91" t="s">
        <v>124</v>
      </c>
      <c r="C31" s="77" t="s">
        <v>125</v>
      </c>
      <c r="D31" s="78" t="s">
        <v>14</v>
      </c>
      <c r="E31" s="171"/>
      <c r="F31" s="156"/>
      <c r="G31" s="79"/>
      <c r="H31" s="87"/>
      <c r="I31" s="80">
        <v>42155</v>
      </c>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68"/>
      <c r="AN31" s="68"/>
      <c r="AO31" s="68"/>
      <c r="AQ31" s="82"/>
      <c r="AR31" s="68"/>
      <c r="AS31" s="83"/>
      <c r="AT31" s="84"/>
      <c r="AZ31" s="85"/>
    </row>
    <row r="32" spans="1:52" hidden="1">
      <c r="A32" s="76"/>
      <c r="B32" s="91"/>
      <c r="C32" s="90" t="s">
        <v>154</v>
      </c>
      <c r="D32" s="78"/>
      <c r="E32" s="171"/>
      <c r="F32" s="156"/>
      <c r="G32" s="79"/>
      <c r="H32" s="87"/>
      <c r="I32" s="80"/>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68"/>
      <c r="AN32" s="68"/>
      <c r="AO32" s="68"/>
      <c r="AQ32" s="82"/>
      <c r="AR32" s="68"/>
      <c r="AS32" s="83"/>
      <c r="AT32" s="84"/>
      <c r="AZ32" s="85"/>
    </row>
    <row r="33" spans="1:52" ht="41.4" hidden="1">
      <c r="A33" s="76"/>
      <c r="B33" s="95" t="s">
        <v>156</v>
      </c>
      <c r="C33" s="77" t="s">
        <v>155</v>
      </c>
      <c r="D33" s="96" t="s">
        <v>14</v>
      </c>
      <c r="E33" s="172"/>
      <c r="F33" s="157"/>
      <c r="G33" s="79"/>
      <c r="H33" s="87"/>
      <c r="I33" s="80">
        <v>12905</v>
      </c>
      <c r="J33" s="81"/>
      <c r="K33" s="81"/>
      <c r="M33" s="81"/>
      <c r="N33" s="87"/>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68"/>
      <c r="AN33" s="68"/>
      <c r="AO33" s="68"/>
      <c r="AQ33" s="82"/>
      <c r="AR33" s="68"/>
      <c r="AS33" s="83"/>
      <c r="AT33" s="84"/>
      <c r="AZ33" s="85"/>
    </row>
    <row r="34" spans="1:52" hidden="1">
      <c r="A34" s="76"/>
      <c r="B34" s="95"/>
      <c r="C34" s="90" t="s">
        <v>199</v>
      </c>
      <c r="D34" s="96"/>
      <c r="E34" s="172"/>
      <c r="F34" s="157"/>
      <c r="G34" s="79"/>
      <c r="H34" s="87"/>
      <c r="I34" s="80"/>
      <c r="J34" s="81"/>
      <c r="K34" s="81"/>
      <c r="M34" s="81"/>
      <c r="N34" s="87"/>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68"/>
      <c r="AN34" s="68"/>
      <c r="AO34" s="68"/>
      <c r="AQ34" s="82"/>
      <c r="AR34" s="68"/>
      <c r="AS34" s="83"/>
      <c r="AT34" s="84"/>
      <c r="AZ34" s="85"/>
    </row>
    <row r="35" spans="1:52" hidden="1">
      <c r="A35" s="76"/>
      <c r="B35" s="95"/>
      <c r="C35" s="77" t="s">
        <v>224</v>
      </c>
      <c r="D35" s="96" t="s">
        <v>19</v>
      </c>
      <c r="E35" s="172"/>
      <c r="F35" s="157"/>
      <c r="G35" s="79"/>
      <c r="H35" s="87"/>
      <c r="I35" s="80"/>
      <c r="J35" s="81"/>
      <c r="K35" s="81"/>
      <c r="M35" s="81"/>
      <c r="N35" s="87"/>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68"/>
      <c r="AN35" s="68"/>
      <c r="AO35" s="68"/>
      <c r="AQ35" s="82"/>
      <c r="AR35" s="68"/>
      <c r="AS35" s="83"/>
      <c r="AT35" s="84"/>
      <c r="AZ35" s="85"/>
    </row>
    <row r="36" spans="1:52" hidden="1">
      <c r="A36" s="76"/>
      <c r="B36" s="95"/>
      <c r="C36" s="90" t="s">
        <v>223</v>
      </c>
      <c r="D36" s="96"/>
      <c r="E36" s="172"/>
      <c r="F36" s="157"/>
      <c r="G36" s="79"/>
      <c r="H36" s="87"/>
      <c r="I36" s="80"/>
      <c r="J36" s="81"/>
      <c r="K36" s="81"/>
      <c r="M36" s="81"/>
      <c r="N36" s="87"/>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68"/>
      <c r="AN36" s="68"/>
      <c r="AO36" s="68"/>
      <c r="AQ36" s="82"/>
      <c r="AR36" s="68"/>
      <c r="AS36" s="83"/>
      <c r="AT36" s="84"/>
      <c r="AZ36" s="85"/>
    </row>
    <row r="37" spans="1:52" ht="27.6" hidden="1">
      <c r="A37" s="76"/>
      <c r="B37" s="95"/>
      <c r="C37" s="77" t="s">
        <v>225</v>
      </c>
      <c r="D37" s="96" t="s">
        <v>19</v>
      </c>
      <c r="E37" s="172"/>
      <c r="F37" s="157"/>
      <c r="G37" s="79"/>
      <c r="H37" s="87"/>
      <c r="I37" s="80"/>
      <c r="J37" s="81"/>
      <c r="K37" s="81"/>
      <c r="M37" s="81"/>
      <c r="N37" s="87"/>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68"/>
      <c r="AN37" s="68"/>
      <c r="AO37" s="68"/>
      <c r="AQ37" s="82"/>
      <c r="AR37" s="68"/>
      <c r="AS37" s="83"/>
      <c r="AT37" s="84"/>
      <c r="AZ37" s="85"/>
    </row>
    <row r="38" spans="1:52" hidden="1">
      <c r="A38" s="76"/>
      <c r="B38" s="95"/>
      <c r="C38" s="90" t="s">
        <v>88</v>
      </c>
      <c r="D38" s="96"/>
      <c r="E38" s="172"/>
      <c r="F38" s="157"/>
      <c r="G38" s="79"/>
      <c r="H38" s="87"/>
      <c r="I38" s="80"/>
      <c r="J38" s="81"/>
      <c r="K38" s="81"/>
      <c r="M38" s="81"/>
      <c r="N38" s="87"/>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68"/>
      <c r="AN38" s="68"/>
      <c r="AO38" s="68"/>
      <c r="AQ38" s="82"/>
      <c r="AR38" s="68"/>
      <c r="AS38" s="83"/>
      <c r="AT38" s="84"/>
      <c r="AZ38" s="85"/>
    </row>
    <row r="39" spans="1:52" ht="55.2" hidden="1">
      <c r="A39" s="76"/>
      <c r="B39" s="95" t="s">
        <v>158</v>
      </c>
      <c r="C39" s="77" t="s">
        <v>157</v>
      </c>
      <c r="D39" s="96" t="s">
        <v>19</v>
      </c>
      <c r="E39" s="172"/>
      <c r="F39" s="158"/>
      <c r="G39" s="79"/>
      <c r="H39" s="87"/>
      <c r="I39" s="80">
        <v>10372</v>
      </c>
      <c r="J39" s="81"/>
      <c r="K39" s="81"/>
      <c r="M39" s="81"/>
      <c r="N39" s="87"/>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68"/>
      <c r="AN39" s="68"/>
      <c r="AO39" s="68"/>
      <c r="AQ39" s="82"/>
      <c r="AR39" s="68"/>
      <c r="AS39" s="83"/>
      <c r="AT39" s="84"/>
      <c r="AZ39" s="85"/>
    </row>
    <row r="40" spans="1:52" ht="55.2" hidden="1">
      <c r="A40" s="76"/>
      <c r="B40" s="95" t="s">
        <v>161</v>
      </c>
      <c r="C40" s="77" t="s">
        <v>160</v>
      </c>
      <c r="D40" s="96" t="s">
        <v>19</v>
      </c>
      <c r="E40" s="172"/>
      <c r="F40" s="157"/>
      <c r="G40" s="79"/>
      <c r="H40" s="87"/>
      <c r="I40" s="80">
        <v>10843</v>
      </c>
      <c r="J40" s="81"/>
      <c r="K40" s="81"/>
      <c r="M40" s="81"/>
      <c r="N40" s="87"/>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68"/>
      <c r="AN40" s="68"/>
      <c r="AO40" s="68"/>
      <c r="AQ40" s="82"/>
      <c r="AR40" s="68"/>
      <c r="AS40" s="83"/>
      <c r="AT40" s="84"/>
      <c r="AZ40" s="85"/>
    </row>
    <row r="41" spans="1:52" hidden="1">
      <c r="A41" s="76"/>
      <c r="B41" s="95"/>
      <c r="C41" s="90" t="s">
        <v>87</v>
      </c>
      <c r="D41" s="96"/>
      <c r="E41" s="172"/>
      <c r="F41" s="157"/>
      <c r="G41" s="79"/>
      <c r="H41" s="87"/>
      <c r="I41" s="80"/>
      <c r="J41" s="81"/>
      <c r="K41" s="81"/>
      <c r="M41" s="81"/>
      <c r="N41" s="87"/>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68"/>
      <c r="AN41" s="68"/>
      <c r="AO41" s="68"/>
      <c r="AQ41" s="82"/>
      <c r="AR41" s="68"/>
      <c r="AS41" s="83"/>
      <c r="AT41" s="84"/>
      <c r="AZ41" s="85"/>
    </row>
    <row r="42" spans="1:52" ht="96.6" hidden="1">
      <c r="A42" s="76"/>
      <c r="B42" s="95" t="s">
        <v>146</v>
      </c>
      <c r="C42" s="108" t="s">
        <v>164</v>
      </c>
      <c r="D42" s="96" t="s">
        <v>19</v>
      </c>
      <c r="E42" s="172"/>
      <c r="F42" s="157"/>
      <c r="G42" s="79"/>
      <c r="H42" s="87"/>
      <c r="I42" s="80"/>
      <c r="J42" s="81"/>
      <c r="K42" s="81"/>
      <c r="M42" s="81"/>
      <c r="N42" s="87"/>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68"/>
      <c r="AN42" s="68"/>
      <c r="AO42" s="68"/>
      <c r="AQ42" s="82"/>
      <c r="AR42" s="68"/>
      <c r="AS42" s="83"/>
      <c r="AT42" s="84"/>
      <c r="AZ42" s="85"/>
    </row>
    <row r="43" spans="1:52">
      <c r="A43" s="76"/>
      <c r="B43" s="95"/>
      <c r="C43" s="136" t="s">
        <v>228</v>
      </c>
      <c r="D43" s="96"/>
      <c r="E43" s="172"/>
      <c r="F43" s="157"/>
      <c r="G43" s="79"/>
      <c r="H43" s="87"/>
      <c r="I43" s="80"/>
      <c r="J43" s="81"/>
      <c r="K43" s="81"/>
      <c r="M43" s="81"/>
      <c r="N43" s="87"/>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68"/>
      <c r="AN43" s="68"/>
      <c r="AO43" s="68"/>
      <c r="AQ43" s="82"/>
      <c r="AR43" s="68"/>
      <c r="AS43" s="83"/>
      <c r="AT43" s="84"/>
      <c r="AZ43" s="85"/>
    </row>
    <row r="44" spans="1:52">
      <c r="A44" s="76"/>
      <c r="B44" s="95"/>
      <c r="C44" s="108" t="s">
        <v>301</v>
      </c>
      <c r="D44" s="96" t="s">
        <v>90</v>
      </c>
      <c r="E44" s="172">
        <v>2110</v>
      </c>
      <c r="F44" s="157"/>
      <c r="G44" s="79"/>
      <c r="H44" s="87"/>
      <c r="I44" s="80"/>
      <c r="J44" s="81"/>
      <c r="K44" s="81"/>
      <c r="M44" s="81"/>
      <c r="N44" s="87"/>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68"/>
      <c r="AN44" s="68"/>
      <c r="AO44" s="68"/>
      <c r="AQ44" s="82"/>
      <c r="AR44" s="68"/>
      <c r="AS44" s="83"/>
      <c r="AT44" s="84"/>
      <c r="AZ44" s="85"/>
    </row>
    <row r="45" spans="1:52" hidden="1">
      <c r="A45" s="76"/>
      <c r="B45" s="95"/>
      <c r="C45" s="136" t="s">
        <v>229</v>
      </c>
      <c r="D45" s="96"/>
      <c r="E45" s="172"/>
      <c r="F45" s="157"/>
      <c r="G45" s="79"/>
      <c r="H45" s="87"/>
      <c r="I45" s="80"/>
      <c r="J45" s="81"/>
      <c r="K45" s="81"/>
      <c r="M45" s="81"/>
      <c r="N45" s="87"/>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68"/>
      <c r="AN45" s="68"/>
      <c r="AO45" s="68"/>
      <c r="AQ45" s="82"/>
      <c r="AR45" s="68"/>
      <c r="AS45" s="83"/>
      <c r="AT45" s="84"/>
      <c r="AZ45" s="85"/>
    </row>
    <row r="46" spans="1:52" hidden="1">
      <c r="A46" s="76"/>
      <c r="B46" s="95"/>
      <c r="C46" s="108"/>
      <c r="D46" s="96" t="s">
        <v>90</v>
      </c>
      <c r="E46" s="172"/>
      <c r="F46" s="157">
        <v>600</v>
      </c>
      <c r="G46" s="79">
        <f t="shared" ref="G10:G74" si="0">E46*F46</f>
        <v>0</v>
      </c>
      <c r="H46" s="87"/>
      <c r="I46" s="80"/>
      <c r="J46" s="81"/>
      <c r="K46" s="81"/>
      <c r="M46" s="81"/>
      <c r="N46" s="87"/>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68"/>
      <c r="AN46" s="68"/>
      <c r="AO46" s="68"/>
      <c r="AQ46" s="82"/>
      <c r="AR46" s="68"/>
      <c r="AS46" s="83"/>
      <c r="AT46" s="84"/>
      <c r="AZ46" s="85"/>
    </row>
    <row r="47" spans="1:52" hidden="1">
      <c r="A47" s="76"/>
      <c r="B47" s="95"/>
      <c r="C47" s="136" t="s">
        <v>232</v>
      </c>
      <c r="D47" s="96"/>
      <c r="E47" s="172"/>
      <c r="F47" s="157"/>
      <c r="G47" s="79"/>
      <c r="H47" s="87"/>
      <c r="I47" s="80"/>
      <c r="J47" s="81"/>
      <c r="K47" s="81"/>
      <c r="M47" s="81"/>
      <c r="N47" s="87"/>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68"/>
      <c r="AN47" s="68"/>
      <c r="AO47" s="68"/>
      <c r="AQ47" s="82"/>
      <c r="AR47" s="68"/>
      <c r="AS47" s="83"/>
      <c r="AT47" s="84"/>
      <c r="AZ47" s="85"/>
    </row>
    <row r="48" spans="1:52" ht="69" hidden="1">
      <c r="A48" s="76"/>
      <c r="B48" s="95"/>
      <c r="C48" s="108" t="s">
        <v>231</v>
      </c>
      <c r="D48" s="96" t="s">
        <v>198</v>
      </c>
      <c r="E48" s="172"/>
      <c r="F48" s="157">
        <v>1640</v>
      </c>
      <c r="G48" s="79">
        <f t="shared" si="0"/>
        <v>0</v>
      </c>
      <c r="H48" s="87"/>
      <c r="I48" s="80"/>
      <c r="J48" s="81"/>
      <c r="K48" s="81"/>
      <c r="M48" s="81"/>
      <c r="N48" s="87"/>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68"/>
      <c r="AN48" s="68"/>
      <c r="AO48" s="68"/>
      <c r="AQ48" s="82"/>
      <c r="AR48" s="68"/>
      <c r="AS48" s="83"/>
      <c r="AT48" s="84"/>
      <c r="AZ48" s="85"/>
    </row>
    <row r="49" spans="1:52" hidden="1">
      <c r="A49" s="76"/>
      <c r="B49" s="95"/>
      <c r="C49" s="136" t="s">
        <v>230</v>
      </c>
      <c r="D49" s="96"/>
      <c r="E49" s="172"/>
      <c r="F49" s="157"/>
      <c r="G49" s="79"/>
      <c r="H49" s="87"/>
      <c r="I49" s="80"/>
      <c r="J49" s="81"/>
      <c r="K49" s="81"/>
      <c r="M49" s="81"/>
      <c r="N49" s="87"/>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68"/>
      <c r="AN49" s="68"/>
      <c r="AO49" s="68"/>
      <c r="AQ49" s="82"/>
      <c r="AR49" s="68"/>
      <c r="AS49" s="83"/>
      <c r="AT49" s="84"/>
      <c r="AZ49" s="85"/>
    </row>
    <row r="50" spans="1:52" hidden="1">
      <c r="A50" s="76"/>
      <c r="B50" s="95"/>
      <c r="C50" s="108"/>
      <c r="D50" s="96" t="s">
        <v>19</v>
      </c>
      <c r="E50" s="172"/>
      <c r="F50" s="157">
        <v>3228</v>
      </c>
      <c r="G50" s="79">
        <f t="shared" si="0"/>
        <v>0</v>
      </c>
      <c r="H50" s="87"/>
      <c r="I50" s="80"/>
      <c r="J50" s="81"/>
      <c r="K50" s="81"/>
      <c r="M50" s="81"/>
      <c r="N50" s="87"/>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68"/>
      <c r="AN50" s="68"/>
      <c r="AO50" s="68"/>
      <c r="AQ50" s="82"/>
      <c r="AR50" s="68"/>
      <c r="AS50" s="83"/>
      <c r="AT50" s="84"/>
      <c r="AZ50" s="85"/>
    </row>
    <row r="51" spans="1:52" hidden="1">
      <c r="A51" s="76"/>
      <c r="B51" s="95"/>
      <c r="C51" s="90" t="s">
        <v>91</v>
      </c>
      <c r="D51" s="96"/>
      <c r="E51" s="172"/>
      <c r="F51" s="157"/>
      <c r="G51" s="79"/>
      <c r="H51" s="87"/>
      <c r="I51" s="80"/>
      <c r="J51" s="81"/>
      <c r="K51" s="81"/>
      <c r="M51" s="81"/>
      <c r="N51" s="87"/>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68"/>
      <c r="AN51" s="68"/>
      <c r="AO51" s="68"/>
      <c r="AQ51" s="82"/>
      <c r="AR51" s="68"/>
      <c r="AS51" s="83"/>
      <c r="AT51" s="84"/>
      <c r="AZ51" s="85"/>
    </row>
    <row r="52" spans="1:52" hidden="1">
      <c r="A52" s="76"/>
      <c r="B52" s="95" t="s">
        <v>146</v>
      </c>
      <c r="C52" s="77" t="s">
        <v>165</v>
      </c>
      <c r="D52" s="96" t="s">
        <v>4</v>
      </c>
      <c r="E52" s="172"/>
      <c r="F52" s="157"/>
      <c r="G52" s="79">
        <f t="shared" si="0"/>
        <v>0</v>
      </c>
      <c r="H52" s="87"/>
      <c r="I52" s="80"/>
      <c r="J52" s="81"/>
      <c r="K52" s="81"/>
      <c r="M52" s="81"/>
      <c r="N52" s="87"/>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68"/>
      <c r="AN52" s="68"/>
      <c r="AO52" s="68"/>
      <c r="AQ52" s="82"/>
      <c r="AR52" s="68"/>
      <c r="AS52" s="83"/>
      <c r="AT52" s="84"/>
      <c r="AZ52" s="85"/>
    </row>
    <row r="53" spans="1:52" ht="15" hidden="1" customHeight="1">
      <c r="A53" s="76"/>
      <c r="B53" s="95"/>
      <c r="C53" s="97" t="s">
        <v>126</v>
      </c>
      <c r="D53" s="96"/>
      <c r="E53" s="172"/>
      <c r="F53" s="157"/>
      <c r="G53" s="79">
        <f t="shared" si="0"/>
        <v>0</v>
      </c>
      <c r="H53" s="87"/>
      <c r="I53" s="80"/>
      <c r="J53" s="81"/>
      <c r="K53" s="81"/>
      <c r="M53" s="81"/>
      <c r="N53" s="87"/>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68"/>
      <c r="AN53" s="68"/>
      <c r="AO53" s="68"/>
      <c r="AQ53" s="82"/>
      <c r="AR53" s="68"/>
      <c r="AS53" s="83"/>
      <c r="AT53" s="84"/>
      <c r="AZ53" s="85"/>
    </row>
    <row r="54" spans="1:52" ht="28.5" hidden="1" customHeight="1">
      <c r="A54" s="76"/>
      <c r="B54" s="98" t="s">
        <v>127</v>
      </c>
      <c r="C54" s="77" t="s">
        <v>128</v>
      </c>
      <c r="D54" s="96" t="s">
        <v>19</v>
      </c>
      <c r="E54" s="172"/>
      <c r="F54" s="156">
        <v>891</v>
      </c>
      <c r="G54" s="79">
        <f t="shared" si="0"/>
        <v>0</v>
      </c>
      <c r="H54" s="87"/>
      <c r="I54" s="80"/>
      <c r="J54" s="81"/>
      <c r="K54" s="81"/>
      <c r="M54" s="81"/>
      <c r="N54" s="99"/>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68"/>
      <c r="AN54" s="68"/>
      <c r="AO54" s="68"/>
      <c r="AQ54" s="82"/>
      <c r="AR54" s="68"/>
      <c r="AS54" s="83"/>
      <c r="AT54" s="84"/>
      <c r="AZ54" s="85"/>
    </row>
    <row r="55" spans="1:52" ht="15" hidden="1" customHeight="1">
      <c r="A55" s="76"/>
      <c r="B55" s="98"/>
      <c r="C55" s="97" t="s">
        <v>129</v>
      </c>
      <c r="D55" s="96"/>
      <c r="E55" s="172"/>
      <c r="F55" s="156"/>
      <c r="G55" s="79">
        <f t="shared" si="0"/>
        <v>0</v>
      </c>
      <c r="H55" s="87"/>
      <c r="I55" s="80"/>
      <c r="J55" s="81"/>
      <c r="K55" s="81"/>
      <c r="M55" s="81"/>
      <c r="N55" s="99"/>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68"/>
      <c r="AN55" s="68"/>
      <c r="AO55" s="68"/>
      <c r="AQ55" s="82"/>
      <c r="AR55" s="68"/>
      <c r="AS55" s="83"/>
      <c r="AT55" s="84"/>
      <c r="AZ55" s="85"/>
    </row>
    <row r="56" spans="1:52" ht="28.5" hidden="1" customHeight="1">
      <c r="A56" s="76"/>
      <c r="B56" s="98" t="s">
        <v>130</v>
      </c>
      <c r="C56" s="77" t="s">
        <v>131</v>
      </c>
      <c r="D56" s="96" t="s">
        <v>19</v>
      </c>
      <c r="E56" s="172"/>
      <c r="F56" s="156">
        <v>8069</v>
      </c>
      <c r="G56" s="79">
        <f t="shared" si="0"/>
        <v>0</v>
      </c>
      <c r="H56" s="87"/>
      <c r="I56" s="80"/>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68"/>
      <c r="AN56" s="68"/>
      <c r="AO56" s="68"/>
      <c r="AQ56" s="82"/>
      <c r="AR56" s="68"/>
      <c r="AS56" s="83"/>
      <c r="AT56" s="84"/>
      <c r="AZ56" s="85"/>
    </row>
    <row r="57" spans="1:52" ht="15" hidden="1" customHeight="1">
      <c r="A57" s="76"/>
      <c r="B57" s="98"/>
      <c r="C57" s="97" t="s">
        <v>132</v>
      </c>
      <c r="D57" s="96"/>
      <c r="E57" s="172"/>
      <c r="F57" s="156"/>
      <c r="G57" s="79">
        <f t="shared" si="0"/>
        <v>0</v>
      </c>
      <c r="H57" s="87"/>
      <c r="I57" s="80"/>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68"/>
      <c r="AN57" s="68"/>
      <c r="AO57" s="68"/>
      <c r="AQ57" s="82"/>
      <c r="AR57" s="68"/>
      <c r="AS57" s="83"/>
      <c r="AT57" s="84"/>
      <c r="AZ57" s="85"/>
    </row>
    <row r="58" spans="1:52" ht="28.5" hidden="1" customHeight="1">
      <c r="A58" s="76"/>
      <c r="B58" s="100" t="s">
        <v>130</v>
      </c>
      <c r="C58" s="77" t="s">
        <v>131</v>
      </c>
      <c r="D58" s="96" t="s">
        <v>133</v>
      </c>
      <c r="E58" s="172"/>
      <c r="F58" s="156">
        <v>338</v>
      </c>
      <c r="G58" s="79">
        <f t="shared" si="0"/>
        <v>0</v>
      </c>
      <c r="H58" s="87"/>
      <c r="I58" s="80"/>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68"/>
      <c r="AN58" s="68"/>
      <c r="AO58" s="68"/>
      <c r="AQ58" s="82"/>
      <c r="AR58" s="68"/>
      <c r="AS58" s="83"/>
      <c r="AT58" s="84"/>
      <c r="AZ58" s="85"/>
    </row>
    <row r="59" spans="1:52" ht="15" hidden="1" customHeight="1">
      <c r="A59" s="76"/>
      <c r="B59" s="98"/>
      <c r="C59" s="97" t="s">
        <v>134</v>
      </c>
      <c r="D59" s="96"/>
      <c r="E59" s="172"/>
      <c r="F59" s="157"/>
      <c r="G59" s="79">
        <f t="shared" si="0"/>
        <v>0</v>
      </c>
      <c r="H59" s="87"/>
      <c r="I59" s="80"/>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68"/>
      <c r="AN59" s="68"/>
      <c r="AO59" s="68"/>
      <c r="AQ59" s="82"/>
      <c r="AR59" s="68"/>
      <c r="AS59" s="83"/>
      <c r="AT59" s="84"/>
      <c r="AZ59" s="85"/>
    </row>
    <row r="60" spans="1:52" ht="42.75" hidden="1" customHeight="1">
      <c r="A60" s="76"/>
      <c r="B60" s="95" t="s">
        <v>135</v>
      </c>
      <c r="C60" s="77" t="s">
        <v>136</v>
      </c>
      <c r="D60" s="96" t="s">
        <v>19</v>
      </c>
      <c r="E60" s="172"/>
      <c r="F60" s="157">
        <f>1300*10.76</f>
        <v>13988</v>
      </c>
      <c r="G60" s="79">
        <f t="shared" si="0"/>
        <v>0</v>
      </c>
      <c r="H60" s="87"/>
      <c r="I60" s="80"/>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68"/>
      <c r="AN60" s="68"/>
      <c r="AO60" s="68"/>
      <c r="AQ60" s="82"/>
      <c r="AR60" s="68"/>
      <c r="AS60" s="83"/>
      <c r="AT60" s="84"/>
      <c r="AZ60" s="85"/>
    </row>
    <row r="61" spans="1:52" ht="15" hidden="1" customHeight="1">
      <c r="A61" s="76"/>
      <c r="B61" s="98"/>
      <c r="C61" s="97" t="s">
        <v>137</v>
      </c>
      <c r="D61" s="96"/>
      <c r="E61" s="172"/>
      <c r="F61" s="157"/>
      <c r="G61" s="79">
        <f t="shared" si="0"/>
        <v>0</v>
      </c>
      <c r="H61" s="87"/>
      <c r="I61" s="80"/>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68"/>
      <c r="AN61" s="68"/>
      <c r="AO61" s="68"/>
      <c r="AQ61" s="82"/>
      <c r="AR61" s="68"/>
      <c r="AS61" s="83"/>
      <c r="AT61" s="84"/>
      <c r="AZ61" s="85"/>
    </row>
    <row r="62" spans="1:52" ht="42.75" hidden="1" customHeight="1">
      <c r="A62" s="76"/>
      <c r="B62" s="95" t="s">
        <v>135</v>
      </c>
      <c r="C62" s="77" t="s">
        <v>136</v>
      </c>
      <c r="D62" s="96" t="s">
        <v>19</v>
      </c>
      <c r="E62" s="172"/>
      <c r="F62" s="157">
        <f>1400*10.76</f>
        <v>15064</v>
      </c>
      <c r="G62" s="79">
        <f t="shared" si="0"/>
        <v>0</v>
      </c>
      <c r="H62" s="87"/>
      <c r="I62" s="80"/>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68"/>
      <c r="AN62" s="68"/>
      <c r="AO62" s="68"/>
      <c r="AQ62" s="82"/>
      <c r="AR62" s="68"/>
      <c r="AS62" s="83"/>
      <c r="AT62" s="84"/>
      <c r="AZ62" s="85"/>
    </row>
    <row r="63" spans="1:52" ht="15" hidden="1" customHeight="1">
      <c r="A63" s="76"/>
      <c r="B63" s="98"/>
      <c r="C63" s="97" t="s">
        <v>138</v>
      </c>
      <c r="D63" s="96"/>
      <c r="E63" s="172"/>
      <c r="F63" s="157"/>
      <c r="G63" s="79">
        <f t="shared" si="0"/>
        <v>0</v>
      </c>
      <c r="H63" s="87"/>
      <c r="I63" s="80"/>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68"/>
      <c r="AN63" s="68"/>
      <c r="AO63" s="68"/>
      <c r="AQ63" s="82"/>
      <c r="AR63" s="68"/>
      <c r="AS63" s="83"/>
      <c r="AT63" s="84"/>
      <c r="AZ63" s="85"/>
    </row>
    <row r="64" spans="1:52" ht="28.5" hidden="1" customHeight="1">
      <c r="A64" s="76"/>
      <c r="B64" s="100" t="s">
        <v>130</v>
      </c>
      <c r="C64" s="77" t="s">
        <v>139</v>
      </c>
      <c r="D64" s="96" t="s">
        <v>19</v>
      </c>
      <c r="E64" s="172"/>
      <c r="F64" s="157">
        <f>1200*10.76</f>
        <v>12912</v>
      </c>
      <c r="G64" s="79">
        <f t="shared" si="0"/>
        <v>0</v>
      </c>
      <c r="H64" s="87"/>
      <c r="I64" s="80"/>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68"/>
      <c r="AN64" s="68"/>
      <c r="AO64" s="68"/>
      <c r="AQ64" s="82"/>
      <c r="AR64" s="68"/>
      <c r="AS64" s="83"/>
      <c r="AT64" s="84"/>
      <c r="AZ64" s="85"/>
    </row>
    <row r="65" spans="1:52" ht="15" hidden="1" customHeight="1">
      <c r="A65" s="76"/>
      <c r="B65" s="100"/>
      <c r="C65" s="97" t="s">
        <v>140</v>
      </c>
      <c r="D65" s="101"/>
      <c r="E65" s="172"/>
      <c r="F65" s="157"/>
      <c r="G65" s="79">
        <f t="shared" si="0"/>
        <v>0</v>
      </c>
      <c r="H65" s="87"/>
      <c r="I65" s="80"/>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68"/>
      <c r="AN65" s="68"/>
      <c r="AO65" s="68"/>
      <c r="AQ65" s="82"/>
      <c r="AR65" s="68"/>
      <c r="AS65" s="83"/>
      <c r="AT65" s="84"/>
      <c r="AZ65" s="85"/>
    </row>
    <row r="66" spans="1:52" ht="71.25" hidden="1" customHeight="1">
      <c r="A66" s="76"/>
      <c r="B66" s="100"/>
      <c r="C66" s="77" t="s">
        <v>141</v>
      </c>
      <c r="D66" s="96" t="s">
        <v>19</v>
      </c>
      <c r="E66" s="172"/>
      <c r="F66" s="157">
        <f>2000*10.76</f>
        <v>21520</v>
      </c>
      <c r="G66" s="79">
        <f t="shared" si="0"/>
        <v>0</v>
      </c>
      <c r="H66" s="87"/>
      <c r="I66" s="80"/>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68"/>
      <c r="AN66" s="68"/>
      <c r="AO66" s="68"/>
      <c r="AQ66" s="82"/>
      <c r="AR66" s="68"/>
      <c r="AS66" s="83"/>
      <c r="AT66" s="84"/>
      <c r="AZ66" s="85"/>
    </row>
    <row r="67" spans="1:52" ht="15" hidden="1" customHeight="1">
      <c r="A67" s="76"/>
      <c r="B67" s="98"/>
      <c r="C67" s="97" t="s">
        <v>142</v>
      </c>
      <c r="D67" s="96"/>
      <c r="E67" s="172"/>
      <c r="F67" s="157"/>
      <c r="G67" s="79">
        <f t="shared" si="0"/>
        <v>0</v>
      </c>
      <c r="H67" s="87"/>
      <c r="I67" s="80"/>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68"/>
      <c r="AN67" s="68"/>
      <c r="AO67" s="68"/>
      <c r="AQ67" s="82"/>
      <c r="AR67" s="68"/>
      <c r="AS67" s="83"/>
      <c r="AT67" s="84"/>
      <c r="AZ67" s="85"/>
    </row>
    <row r="68" spans="1:52" ht="14.25" hidden="1" customHeight="1">
      <c r="A68" s="76"/>
      <c r="B68" s="95" t="s">
        <v>143</v>
      </c>
      <c r="C68" s="77" t="s">
        <v>144</v>
      </c>
      <c r="D68" s="96" t="s">
        <v>19</v>
      </c>
      <c r="E68" s="172"/>
      <c r="F68" s="157">
        <f>35*10.76</f>
        <v>376.59999999999997</v>
      </c>
      <c r="G68" s="79">
        <f t="shared" si="0"/>
        <v>0</v>
      </c>
      <c r="H68" s="87"/>
      <c r="I68" s="80"/>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68"/>
      <c r="AN68" s="68"/>
      <c r="AO68" s="68"/>
      <c r="AQ68" s="82"/>
      <c r="AR68" s="68"/>
      <c r="AS68" s="83"/>
      <c r="AT68" s="84"/>
      <c r="AZ68" s="85"/>
    </row>
    <row r="69" spans="1:52" ht="15" hidden="1" customHeight="1">
      <c r="A69" s="76"/>
      <c r="B69" s="95"/>
      <c r="C69" s="90" t="s">
        <v>145</v>
      </c>
      <c r="D69" s="96"/>
      <c r="E69" s="172"/>
      <c r="F69" s="157"/>
      <c r="G69" s="79">
        <f t="shared" si="0"/>
        <v>0</v>
      </c>
      <c r="H69" s="87"/>
      <c r="I69" s="80"/>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68"/>
      <c r="AN69" s="68"/>
      <c r="AO69" s="68"/>
      <c r="AQ69" s="82"/>
      <c r="AR69" s="68"/>
      <c r="AS69" s="83"/>
      <c r="AT69" s="84"/>
      <c r="AZ69" s="85"/>
    </row>
    <row r="70" spans="1:52" ht="14.25" hidden="1" customHeight="1">
      <c r="A70" s="76"/>
      <c r="B70" s="95" t="s">
        <v>146</v>
      </c>
      <c r="C70" s="77" t="s">
        <v>147</v>
      </c>
      <c r="D70" s="96" t="s">
        <v>19</v>
      </c>
      <c r="E70" s="172"/>
      <c r="F70" s="157">
        <f>102*10.76</f>
        <v>1097.52</v>
      </c>
      <c r="G70" s="79">
        <f t="shared" si="0"/>
        <v>0</v>
      </c>
      <c r="H70" s="87"/>
      <c r="I70" s="80"/>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68"/>
      <c r="AN70" s="68"/>
      <c r="AO70" s="68"/>
      <c r="AQ70" s="82"/>
      <c r="AR70" s="68"/>
      <c r="AS70" s="83"/>
      <c r="AT70" s="84"/>
      <c r="AZ70" s="85"/>
    </row>
    <row r="71" spans="1:52" hidden="1">
      <c r="A71" s="76"/>
      <c r="B71" s="98"/>
      <c r="C71" s="90" t="s">
        <v>148</v>
      </c>
      <c r="D71" s="101"/>
      <c r="E71" s="172"/>
      <c r="F71" s="157"/>
      <c r="G71" s="79">
        <f t="shared" si="0"/>
        <v>0</v>
      </c>
      <c r="H71" s="87"/>
      <c r="I71" s="80"/>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68"/>
      <c r="AN71" s="68"/>
      <c r="AO71" s="68"/>
      <c r="AQ71" s="82"/>
      <c r="AR71" s="68"/>
      <c r="AS71" s="83"/>
      <c r="AT71" s="84"/>
      <c r="AZ71" s="85"/>
    </row>
    <row r="72" spans="1:52" ht="41.4" hidden="1">
      <c r="A72" s="76"/>
      <c r="B72" s="98" t="s">
        <v>146</v>
      </c>
      <c r="C72" s="77" t="s">
        <v>149</v>
      </c>
      <c r="D72" s="102" t="s">
        <v>19</v>
      </c>
      <c r="E72" s="172">
        <f>'[40]MS JCO OBS Lvng'!G83</f>
        <v>0</v>
      </c>
      <c r="F72" s="157">
        <v>4969</v>
      </c>
      <c r="G72" s="79">
        <f t="shared" si="0"/>
        <v>0</v>
      </c>
      <c r="H72" s="87"/>
      <c r="I72" s="80"/>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68"/>
      <c r="AN72" s="68"/>
      <c r="AO72" s="68"/>
      <c r="AQ72" s="82"/>
      <c r="AR72" s="68"/>
      <c r="AS72" s="83"/>
      <c r="AT72" s="84"/>
      <c r="AZ72" s="85"/>
    </row>
    <row r="73" spans="1:52" hidden="1">
      <c r="A73" s="76"/>
      <c r="B73" s="98"/>
      <c r="C73" s="90" t="s">
        <v>148</v>
      </c>
      <c r="D73" s="102"/>
      <c r="E73" s="172"/>
      <c r="F73" s="157"/>
      <c r="G73" s="79"/>
      <c r="H73" s="87"/>
      <c r="I73" s="80"/>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68"/>
      <c r="AN73" s="68"/>
      <c r="AO73" s="68"/>
      <c r="AQ73" s="82"/>
      <c r="AR73" s="68"/>
      <c r="AS73" s="83"/>
      <c r="AT73" s="84"/>
      <c r="AZ73" s="85"/>
    </row>
    <row r="74" spans="1:52" ht="27.6" hidden="1">
      <c r="A74" s="76"/>
      <c r="B74" s="98"/>
      <c r="C74" s="77" t="s">
        <v>150</v>
      </c>
      <c r="D74" s="102" t="s">
        <v>151</v>
      </c>
      <c r="E74" s="172"/>
      <c r="F74" s="157">
        <v>470680</v>
      </c>
      <c r="G74" s="79">
        <f t="shared" si="0"/>
        <v>0</v>
      </c>
      <c r="H74" s="87"/>
      <c r="I74" s="80"/>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68"/>
      <c r="AN74" s="68"/>
      <c r="AO74" s="68"/>
      <c r="AQ74" s="82"/>
      <c r="AR74" s="68"/>
      <c r="AS74" s="83"/>
      <c r="AT74" s="84"/>
      <c r="AZ74" s="85"/>
    </row>
    <row r="75" spans="1:52">
      <c r="A75" s="76"/>
      <c r="B75" s="98"/>
      <c r="C75" s="271" t="s">
        <v>152</v>
      </c>
      <c r="D75" s="271"/>
      <c r="E75" s="271"/>
      <c r="F75" s="271"/>
      <c r="G75" s="103"/>
      <c r="H75" s="87"/>
      <c r="I75" s="80"/>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68"/>
      <c r="AN75" s="68"/>
      <c r="AO75" s="68"/>
      <c r="AQ75" s="82"/>
      <c r="AR75" s="68"/>
      <c r="AS75" s="83"/>
      <c r="AT75" s="84"/>
      <c r="AZ75" s="85"/>
    </row>
    <row r="76" spans="1:52">
      <c r="AP76" s="105"/>
      <c r="AZ76" s="85"/>
    </row>
    <row r="77" spans="1:52">
      <c r="G77" s="140"/>
      <c r="H77" s="140"/>
      <c r="J77" s="140"/>
      <c r="AP77" s="106"/>
      <c r="AZ77" s="85"/>
    </row>
    <row r="78" spans="1:52">
      <c r="G78" s="140"/>
      <c r="AZ78" s="85"/>
    </row>
    <row r="79" spans="1:52">
      <c r="AZ79" s="85"/>
    </row>
    <row r="80" spans="1:52">
      <c r="AZ80" s="85"/>
    </row>
    <row r="85" spans="1:52" s="65" customFormat="1">
      <c r="A85" s="66"/>
      <c r="B85" s="66"/>
      <c r="C85" s="104"/>
      <c r="D85" s="66"/>
      <c r="E85" s="174"/>
      <c r="F85" s="262"/>
      <c r="G85" s="66"/>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Q85" s="66"/>
      <c r="AR85" s="66"/>
      <c r="AS85" s="66"/>
      <c r="AT85" s="66"/>
      <c r="AU85" s="66"/>
      <c r="AV85" s="66"/>
      <c r="AW85" s="66"/>
      <c r="AX85" s="66"/>
      <c r="AY85" s="66"/>
      <c r="AZ85" s="66"/>
    </row>
    <row r="86" spans="1:52" s="65" customFormat="1">
      <c r="A86" s="66"/>
      <c r="B86" s="66"/>
      <c r="C86" s="104"/>
      <c r="D86" s="66"/>
      <c r="E86" s="174"/>
      <c r="F86" s="262"/>
      <c r="G86" s="66"/>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Q86" s="66"/>
      <c r="AR86" s="66"/>
      <c r="AS86" s="66"/>
      <c r="AT86" s="66"/>
      <c r="AU86" s="66"/>
      <c r="AV86" s="66"/>
      <c r="AW86" s="66"/>
      <c r="AX86" s="66"/>
      <c r="AY86" s="66"/>
      <c r="AZ86" s="66"/>
    </row>
    <row r="88" spans="1:52" s="65" customFormat="1">
      <c r="A88" s="66"/>
      <c r="B88" s="66"/>
      <c r="C88" s="104"/>
      <c r="D88" s="66"/>
      <c r="E88" s="174"/>
      <c r="F88" s="262"/>
      <c r="G88" s="66"/>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Q88" s="66"/>
      <c r="AR88" s="66"/>
      <c r="AS88" s="66"/>
      <c r="AT88" s="66"/>
      <c r="AU88" s="66"/>
      <c r="AV88" s="66"/>
      <c r="AW88" s="66"/>
      <c r="AX88" s="66"/>
      <c r="AY88" s="66"/>
      <c r="AZ88" s="66"/>
    </row>
    <row r="89" spans="1:52" s="65" customFormat="1">
      <c r="A89" s="66"/>
      <c r="B89" s="66"/>
      <c r="C89" s="104"/>
      <c r="D89" s="66"/>
      <c r="E89" s="174"/>
      <c r="F89" s="262"/>
      <c r="G89" s="66"/>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Q89" s="66"/>
      <c r="AR89" s="66"/>
      <c r="AS89" s="66"/>
      <c r="AT89" s="66"/>
      <c r="AU89" s="66"/>
      <c r="AV89" s="66"/>
      <c r="AW89" s="66"/>
      <c r="AX89" s="66"/>
      <c r="AY89" s="66"/>
      <c r="AZ89" s="66"/>
    </row>
  </sheetData>
  <mergeCells count="12">
    <mergeCell ref="C75:F75"/>
    <mergeCell ref="A1:G1"/>
    <mergeCell ref="A2:G2"/>
    <mergeCell ref="A3:G3"/>
    <mergeCell ref="A4:A6"/>
    <mergeCell ref="B4:B5"/>
    <mergeCell ref="C4:C6"/>
    <mergeCell ref="D4:D6"/>
    <mergeCell ref="E4:E6"/>
    <mergeCell ref="F4:F6"/>
    <mergeCell ref="G4:G6"/>
    <mergeCell ref="C7:G7"/>
  </mergeCells>
  <printOptions horizontalCentered="1"/>
  <pageMargins left="0.23622047244094491" right="0.23622047244094491" top="0.23622047244094491" bottom="0.98425196850393704" header="0.19685039370078741" footer="0.23622047244094491"/>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1"/>
  <sheetViews>
    <sheetView view="pageBreakPreview" zoomScale="60" zoomScaleNormal="80" workbookViewId="0">
      <selection activeCell="I6" sqref="I6"/>
    </sheetView>
  </sheetViews>
  <sheetFormatPr defaultRowHeight="14.4"/>
  <cols>
    <col min="1" max="1" width="5.6640625" customWidth="1"/>
    <col min="2" max="2" width="52.5546875" customWidth="1"/>
    <col min="3" max="3" width="14" customWidth="1"/>
    <col min="4" max="4" width="13.88671875" customWidth="1"/>
    <col min="5" max="5" width="15.5546875" style="200" customWidth="1"/>
    <col min="6" max="6" width="18.5546875" customWidth="1"/>
  </cols>
  <sheetData>
    <row r="1" spans="1:6" ht="17.399999999999999">
      <c r="A1" s="272"/>
      <c r="B1" s="272"/>
      <c r="C1" s="272"/>
      <c r="D1" s="272"/>
      <c r="E1" s="272"/>
      <c r="F1" s="272"/>
    </row>
    <row r="2" spans="1:6" ht="17.399999999999999">
      <c r="A2" s="273" t="s">
        <v>393</v>
      </c>
      <c r="B2" s="273"/>
      <c r="C2" s="273"/>
      <c r="D2" s="273"/>
      <c r="E2" s="273"/>
      <c r="F2" s="273"/>
    </row>
    <row r="3" spans="1:6" ht="17.399999999999999">
      <c r="A3" s="272" t="s">
        <v>153</v>
      </c>
      <c r="B3" s="272"/>
      <c r="C3" s="272"/>
      <c r="D3" s="272"/>
      <c r="E3" s="272"/>
      <c r="F3" s="272"/>
    </row>
    <row r="4" spans="1:6" ht="28.2">
      <c r="A4" s="165" t="s">
        <v>92</v>
      </c>
      <c r="B4" s="188" t="s">
        <v>50</v>
      </c>
      <c r="C4" s="189" t="s">
        <v>9</v>
      </c>
      <c r="D4" s="175" t="s">
        <v>94</v>
      </c>
      <c r="E4" s="198" t="s">
        <v>95</v>
      </c>
      <c r="F4" s="167" t="s">
        <v>96</v>
      </c>
    </row>
    <row r="5" spans="1:6" ht="35.25" customHeight="1">
      <c r="A5" s="164"/>
      <c r="B5" s="293" t="s">
        <v>307</v>
      </c>
      <c r="C5" s="293"/>
      <c r="D5" s="293"/>
      <c r="E5" s="293"/>
      <c r="F5" s="293"/>
    </row>
    <row r="6" spans="1:6" ht="244.8">
      <c r="A6" s="141"/>
      <c r="B6" s="141" t="s">
        <v>308</v>
      </c>
      <c r="C6" s="196" t="s">
        <v>265</v>
      </c>
      <c r="D6" s="196">
        <v>2</v>
      </c>
      <c r="E6" s="199"/>
      <c r="F6" s="196"/>
    </row>
    <row r="7" spans="1:6" ht="111.75" customHeight="1">
      <c r="A7" s="141"/>
      <c r="B7" s="141" t="s">
        <v>319</v>
      </c>
      <c r="C7" s="196" t="s">
        <v>265</v>
      </c>
      <c r="D7" s="196">
        <v>2</v>
      </c>
      <c r="E7" s="199"/>
      <c r="F7" s="196"/>
    </row>
    <row r="8" spans="1:6" ht="105.6">
      <c r="A8" s="141"/>
      <c r="B8" s="141" t="s">
        <v>320</v>
      </c>
      <c r="C8" s="196" t="s">
        <v>265</v>
      </c>
      <c r="D8" s="196">
        <v>2</v>
      </c>
      <c r="E8" s="199"/>
      <c r="F8" s="196"/>
    </row>
    <row r="9" spans="1:6">
      <c r="A9" s="141"/>
      <c r="B9" s="141" t="s">
        <v>309</v>
      </c>
      <c r="C9" s="196" t="s">
        <v>265</v>
      </c>
      <c r="D9" s="196">
        <v>2</v>
      </c>
      <c r="E9" s="199"/>
      <c r="F9" s="196"/>
    </row>
    <row r="10" spans="1:6" ht="39.6">
      <c r="A10" s="141"/>
      <c r="B10" s="141" t="s">
        <v>310</v>
      </c>
      <c r="C10" s="196" t="s">
        <v>265</v>
      </c>
      <c r="D10" s="196">
        <v>1</v>
      </c>
      <c r="E10" s="199"/>
      <c r="F10" s="196"/>
    </row>
    <row r="11" spans="1:6">
      <c r="A11" s="141"/>
      <c r="B11" s="141" t="s">
        <v>311</v>
      </c>
      <c r="C11" s="196" t="s">
        <v>265</v>
      </c>
      <c r="D11" s="196">
        <v>2</v>
      </c>
      <c r="E11" s="199"/>
      <c r="F11" s="196"/>
    </row>
    <row r="12" spans="1:6">
      <c r="A12" s="141"/>
      <c r="B12" s="141" t="s">
        <v>312</v>
      </c>
      <c r="C12" s="196" t="s">
        <v>265</v>
      </c>
      <c r="D12" s="196">
        <v>2</v>
      </c>
      <c r="E12" s="199"/>
      <c r="F12" s="196"/>
    </row>
    <row r="13" spans="1:6" ht="258" customHeight="1">
      <c r="A13" s="141"/>
      <c r="B13" s="141" t="s">
        <v>321</v>
      </c>
      <c r="C13" s="196" t="s">
        <v>265</v>
      </c>
      <c r="D13" s="196">
        <v>1</v>
      </c>
      <c r="E13" s="199"/>
      <c r="F13" s="196"/>
    </row>
    <row r="14" spans="1:6" ht="164.25" customHeight="1">
      <c r="A14" s="141"/>
      <c r="B14" s="141" t="s">
        <v>322</v>
      </c>
      <c r="C14" s="196" t="s">
        <v>265</v>
      </c>
      <c r="D14" s="196">
        <v>2</v>
      </c>
      <c r="E14" s="199"/>
      <c r="F14" s="196"/>
    </row>
    <row r="15" spans="1:6" ht="24.75" customHeight="1">
      <c r="A15" s="141"/>
      <c r="B15" s="141" t="s">
        <v>313</v>
      </c>
      <c r="C15" s="196" t="s">
        <v>265</v>
      </c>
      <c r="D15" s="196">
        <v>1</v>
      </c>
      <c r="E15" s="199"/>
      <c r="F15" s="196"/>
    </row>
    <row r="16" spans="1:6" ht="37.5" customHeight="1">
      <c r="A16" s="141"/>
      <c r="B16" s="141" t="s">
        <v>314</v>
      </c>
      <c r="C16" s="196" t="s">
        <v>265</v>
      </c>
      <c r="D16" s="196">
        <v>2</v>
      </c>
      <c r="E16" s="199"/>
      <c r="F16" s="196"/>
    </row>
    <row r="17" spans="1:6" ht="22.5" customHeight="1">
      <c r="A17" s="141"/>
      <c r="B17" s="141" t="s">
        <v>315</v>
      </c>
      <c r="C17" s="196" t="s">
        <v>265</v>
      </c>
      <c r="D17" s="196">
        <v>1</v>
      </c>
      <c r="E17" s="199"/>
      <c r="F17" s="196"/>
    </row>
    <row r="18" spans="1:6" ht="22.5" customHeight="1">
      <c r="A18" s="141"/>
      <c r="B18" s="141" t="s">
        <v>316</v>
      </c>
      <c r="C18" s="196" t="s">
        <v>265</v>
      </c>
      <c r="D18" s="196">
        <v>2</v>
      </c>
      <c r="E18" s="199"/>
      <c r="F18" s="196"/>
    </row>
    <row r="19" spans="1:6" ht="22.5" customHeight="1">
      <c r="A19" s="141"/>
      <c r="B19" s="141" t="s">
        <v>317</v>
      </c>
      <c r="C19" s="196" t="s">
        <v>265</v>
      </c>
      <c r="D19" s="196">
        <v>2</v>
      </c>
      <c r="E19" s="199"/>
      <c r="F19" s="196"/>
    </row>
    <row r="20" spans="1:6" ht="22.5" customHeight="1">
      <c r="A20" s="141"/>
      <c r="B20" s="141" t="s">
        <v>318</v>
      </c>
      <c r="C20" s="196" t="s">
        <v>265</v>
      </c>
      <c r="D20" s="196">
        <v>1</v>
      </c>
      <c r="E20" s="199"/>
      <c r="F20" s="196"/>
    </row>
    <row r="21" spans="1:6" ht="21" customHeight="1">
      <c r="A21" s="3"/>
      <c r="B21" s="294" t="s">
        <v>227</v>
      </c>
      <c r="C21" s="294"/>
      <c r="D21" s="294"/>
      <c r="E21" s="294"/>
      <c r="F21" s="197"/>
    </row>
  </sheetData>
  <mergeCells count="5">
    <mergeCell ref="A1:F1"/>
    <mergeCell ref="A2:F2"/>
    <mergeCell ref="A3:F3"/>
    <mergeCell ref="B5:F5"/>
    <mergeCell ref="B21:E21"/>
  </mergeCells>
  <pageMargins left="0.7" right="0.7" top="0.75" bottom="0.75" header="0.3" footer="0.3"/>
  <pageSetup scale="75" fitToHeight="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9"/>
  <sheetViews>
    <sheetView view="pageBreakPreview" zoomScale="115" zoomScaleNormal="100" zoomScaleSheetLayoutView="115" workbookViewId="0">
      <selection activeCell="A2" sqref="A2:F2"/>
    </sheetView>
  </sheetViews>
  <sheetFormatPr defaultRowHeight="14.4"/>
  <cols>
    <col min="1" max="1" width="4.6640625" style="16" customWidth="1"/>
    <col min="2" max="2" width="55.6640625" customWidth="1"/>
    <col min="3" max="3" width="14.33203125" style="16" bestFit="1" customWidth="1"/>
    <col min="4" max="4" width="10.6640625" style="179" customWidth="1"/>
    <col min="5" max="5" width="12.6640625" style="161" customWidth="1"/>
    <col min="6" max="6" width="15.6640625" style="146" customWidth="1"/>
  </cols>
  <sheetData>
    <row r="1" spans="1:6" ht="17.399999999999999">
      <c r="A1" s="272"/>
      <c r="B1" s="272"/>
      <c r="C1" s="272"/>
      <c r="D1" s="272"/>
      <c r="E1" s="272"/>
      <c r="F1" s="272"/>
    </row>
    <row r="2" spans="1:6" ht="17.399999999999999">
      <c r="A2" s="273" t="s">
        <v>393</v>
      </c>
      <c r="B2" s="273"/>
      <c r="C2" s="273"/>
      <c r="D2" s="273"/>
      <c r="E2" s="273"/>
      <c r="F2" s="273"/>
    </row>
    <row r="3" spans="1:6" ht="17.399999999999999">
      <c r="A3" s="272" t="s">
        <v>153</v>
      </c>
      <c r="B3" s="272"/>
      <c r="C3" s="272"/>
      <c r="D3" s="272"/>
      <c r="E3" s="272"/>
      <c r="F3" s="272"/>
    </row>
    <row r="4" spans="1:6" ht="28.2">
      <c r="A4" s="165" t="s">
        <v>92</v>
      </c>
      <c r="B4" s="63" t="s">
        <v>50</v>
      </c>
      <c r="C4" s="151" t="s">
        <v>9</v>
      </c>
      <c r="D4" s="175" t="s">
        <v>94</v>
      </c>
      <c r="E4" s="166" t="s">
        <v>95</v>
      </c>
      <c r="F4" s="167" t="s">
        <v>96</v>
      </c>
    </row>
    <row r="5" spans="1:6" ht="30" customHeight="1">
      <c r="A5" s="164"/>
      <c r="B5" s="296" t="s">
        <v>300</v>
      </c>
      <c r="C5" s="297"/>
      <c r="D5" s="297"/>
      <c r="E5" s="297"/>
      <c r="F5" s="298"/>
    </row>
    <row r="6" spans="1:6" ht="39.6">
      <c r="A6" s="96">
        <v>1</v>
      </c>
      <c r="B6" s="141" t="s">
        <v>241</v>
      </c>
      <c r="C6" s="102" t="s">
        <v>242</v>
      </c>
      <c r="D6" s="176">
        <f>4</f>
        <v>4</v>
      </c>
      <c r="E6" s="159"/>
      <c r="F6" s="168"/>
    </row>
    <row r="7" spans="1:6" ht="52.8" hidden="1">
      <c r="A7" s="96">
        <f>A6+1</f>
        <v>2</v>
      </c>
      <c r="B7" s="141" t="s">
        <v>243</v>
      </c>
      <c r="C7" s="102" t="s">
        <v>242</v>
      </c>
      <c r="D7" s="176"/>
      <c r="E7" s="159"/>
      <c r="F7" s="168"/>
    </row>
    <row r="8" spans="1:6" ht="39.6" hidden="1">
      <c r="A8" s="96">
        <f t="shared" ref="A8:A37" si="0">A7+1</f>
        <v>3</v>
      </c>
      <c r="B8" s="142" t="s">
        <v>244</v>
      </c>
      <c r="C8" s="102" t="s">
        <v>242</v>
      </c>
      <c r="D8" s="177"/>
      <c r="E8" s="159"/>
      <c r="F8" s="168"/>
    </row>
    <row r="9" spans="1:6" ht="52.8">
      <c r="A9" s="96">
        <f t="shared" si="0"/>
        <v>4</v>
      </c>
      <c r="B9" s="141" t="s">
        <v>245</v>
      </c>
      <c r="C9" s="102" t="s">
        <v>242</v>
      </c>
      <c r="D9" s="176">
        <v>4</v>
      </c>
      <c r="E9" s="159"/>
      <c r="F9" s="168"/>
    </row>
    <row r="10" spans="1:6" ht="52.8" hidden="1">
      <c r="A10" s="96">
        <f t="shared" si="0"/>
        <v>5</v>
      </c>
      <c r="B10" s="141" t="s">
        <v>246</v>
      </c>
      <c r="C10" s="102" t="s">
        <v>242</v>
      </c>
      <c r="D10" s="176"/>
      <c r="E10" s="159"/>
      <c r="F10" s="168"/>
    </row>
    <row r="11" spans="1:6" ht="39.6" hidden="1">
      <c r="A11" s="96">
        <f t="shared" si="0"/>
        <v>6</v>
      </c>
      <c r="B11" s="142" t="s">
        <v>247</v>
      </c>
      <c r="C11" s="102" t="s">
        <v>242</v>
      </c>
      <c r="D11" s="177"/>
      <c r="E11" s="159"/>
      <c r="F11" s="168"/>
    </row>
    <row r="12" spans="1:6" ht="39.6" hidden="1">
      <c r="A12" s="96">
        <f t="shared" si="0"/>
        <v>7</v>
      </c>
      <c r="B12" s="142" t="s">
        <v>248</v>
      </c>
      <c r="C12" s="102" t="s">
        <v>242</v>
      </c>
      <c r="D12" s="177"/>
      <c r="E12" s="159"/>
      <c r="F12" s="168"/>
    </row>
    <row r="13" spans="1:6" ht="39.6" hidden="1">
      <c r="A13" s="96">
        <f t="shared" si="0"/>
        <v>8</v>
      </c>
      <c r="B13" s="142" t="s">
        <v>249</v>
      </c>
      <c r="C13" s="102" t="s">
        <v>242</v>
      </c>
      <c r="D13" s="177"/>
      <c r="E13" s="159"/>
      <c r="F13" s="168"/>
    </row>
    <row r="14" spans="1:6" ht="39.6" hidden="1">
      <c r="A14" s="96">
        <f t="shared" si="0"/>
        <v>9</v>
      </c>
      <c r="B14" s="141" t="s">
        <v>250</v>
      </c>
      <c r="C14" s="102" t="s">
        <v>242</v>
      </c>
      <c r="D14" s="176"/>
      <c r="E14" s="159"/>
      <c r="F14" s="168"/>
    </row>
    <row r="15" spans="1:6" ht="39.6">
      <c r="A15" s="96">
        <f t="shared" si="0"/>
        <v>10</v>
      </c>
      <c r="B15" s="143" t="s">
        <v>251</v>
      </c>
      <c r="C15" s="102" t="s">
        <v>252</v>
      </c>
      <c r="D15" s="176">
        <f>(11*10*2)/3.281+62*8/3.281</f>
        <v>218.22615056385246</v>
      </c>
      <c r="E15" s="159"/>
      <c r="F15" s="168"/>
    </row>
    <row r="16" spans="1:6" ht="39.6">
      <c r="A16" s="96">
        <f t="shared" si="0"/>
        <v>11</v>
      </c>
      <c r="B16" s="144" t="s">
        <v>253</v>
      </c>
      <c r="C16" s="102" t="s">
        <v>252</v>
      </c>
      <c r="D16" s="176">
        <f>D15</f>
        <v>218.22615056385246</v>
      </c>
      <c r="E16" s="159"/>
      <c r="F16" s="168"/>
    </row>
    <row r="17" spans="1:10" ht="26.4" hidden="1">
      <c r="A17" s="96">
        <f t="shared" si="0"/>
        <v>12</v>
      </c>
      <c r="B17" s="144" t="s">
        <v>254</v>
      </c>
      <c r="C17" s="102" t="s">
        <v>151</v>
      </c>
      <c r="D17" s="176"/>
      <c r="E17" s="159"/>
      <c r="F17" s="168"/>
    </row>
    <row r="18" spans="1:10" ht="26.4" hidden="1">
      <c r="A18" s="96">
        <f t="shared" si="0"/>
        <v>13</v>
      </c>
      <c r="B18" s="145" t="s">
        <v>255</v>
      </c>
      <c r="C18" s="102" t="s">
        <v>151</v>
      </c>
      <c r="D18" s="177"/>
      <c r="E18" s="159"/>
      <c r="F18" s="168"/>
    </row>
    <row r="19" spans="1:10" ht="26.4">
      <c r="A19" s="96">
        <v>12</v>
      </c>
      <c r="B19" s="144" t="s">
        <v>295</v>
      </c>
      <c r="C19" s="102" t="s">
        <v>151</v>
      </c>
      <c r="D19" s="176">
        <v>8</v>
      </c>
      <c r="E19" s="159"/>
      <c r="F19" s="168"/>
    </row>
    <row r="20" spans="1:10" ht="26.4">
      <c r="A20" s="96">
        <v>13</v>
      </c>
      <c r="B20" s="144" t="s">
        <v>296</v>
      </c>
      <c r="C20" s="102" t="s">
        <v>151</v>
      </c>
      <c r="D20" s="176">
        <v>4</v>
      </c>
      <c r="E20" s="159"/>
      <c r="F20" s="168"/>
    </row>
    <row r="21" spans="1:10" ht="26.4">
      <c r="A21" s="96">
        <f>A18+1</f>
        <v>14</v>
      </c>
      <c r="B21" s="144" t="s">
        <v>256</v>
      </c>
      <c r="C21" s="102" t="s">
        <v>151</v>
      </c>
      <c r="D21" s="176">
        <v>4</v>
      </c>
      <c r="E21" s="159"/>
      <c r="F21" s="168"/>
    </row>
    <row r="22" spans="1:10" ht="26.4" hidden="1">
      <c r="A22" s="96">
        <f t="shared" si="0"/>
        <v>15</v>
      </c>
      <c r="B22" s="145" t="s">
        <v>257</v>
      </c>
      <c r="C22" s="102" t="s">
        <v>151</v>
      </c>
      <c r="D22" s="178"/>
      <c r="E22" s="159"/>
      <c r="F22" s="168"/>
    </row>
    <row r="23" spans="1:10" ht="26.4" hidden="1">
      <c r="A23" s="96">
        <f t="shared" si="0"/>
        <v>16</v>
      </c>
      <c r="B23" s="144" t="s">
        <v>258</v>
      </c>
      <c r="C23" s="102" t="s">
        <v>151</v>
      </c>
      <c r="D23" s="176"/>
      <c r="E23" s="159"/>
      <c r="F23" s="168"/>
      <c r="H23">
        <v>30</v>
      </c>
      <c r="I23">
        <f>H23/3</f>
        <v>10</v>
      </c>
      <c r="J23">
        <f>50-30</f>
        <v>20</v>
      </c>
    </row>
    <row r="24" spans="1:10" ht="26.4">
      <c r="A24" s="96">
        <v>15</v>
      </c>
      <c r="B24" s="144" t="s">
        <v>259</v>
      </c>
      <c r="C24" s="102" t="s">
        <v>151</v>
      </c>
      <c r="D24" s="176">
        <v>2</v>
      </c>
      <c r="E24" s="159"/>
      <c r="F24" s="168"/>
    </row>
    <row r="25" spans="1:10" ht="26.4">
      <c r="A25" s="96">
        <f t="shared" si="0"/>
        <v>16</v>
      </c>
      <c r="B25" s="144" t="s">
        <v>260</v>
      </c>
      <c r="C25" s="102" t="s">
        <v>151</v>
      </c>
      <c r="D25" s="176">
        <v>3</v>
      </c>
      <c r="E25" s="159"/>
      <c r="F25" s="168"/>
      <c r="H25">
        <f>12/4</f>
        <v>3</v>
      </c>
    </row>
    <row r="26" spans="1:10" ht="39.6">
      <c r="A26" s="96">
        <v>16</v>
      </c>
      <c r="B26" s="144" t="s">
        <v>261</v>
      </c>
      <c r="C26" s="102" t="s">
        <v>151</v>
      </c>
      <c r="D26" s="176">
        <v>2</v>
      </c>
      <c r="E26" s="159"/>
      <c r="F26" s="168"/>
    </row>
    <row r="27" spans="1:10" ht="26.4" hidden="1">
      <c r="A27" s="96">
        <f t="shared" si="0"/>
        <v>17</v>
      </c>
      <c r="B27" s="141" t="s">
        <v>262</v>
      </c>
      <c r="C27" s="102" t="s">
        <v>252</v>
      </c>
      <c r="D27" s="176"/>
      <c r="E27" s="159"/>
      <c r="F27" s="168"/>
    </row>
    <row r="28" spans="1:10" ht="26.4" hidden="1">
      <c r="A28" s="96">
        <f t="shared" si="0"/>
        <v>18</v>
      </c>
      <c r="B28" s="141" t="s">
        <v>263</v>
      </c>
      <c r="C28" s="102" t="s">
        <v>151</v>
      </c>
      <c r="D28" s="176"/>
      <c r="E28" s="159"/>
      <c r="F28" s="168"/>
    </row>
    <row r="29" spans="1:10" ht="19.95" hidden="1" customHeight="1">
      <c r="A29" s="96">
        <f t="shared" si="0"/>
        <v>19</v>
      </c>
      <c r="B29" s="141" t="s">
        <v>264</v>
      </c>
      <c r="C29" s="102" t="s">
        <v>265</v>
      </c>
      <c r="D29" s="176"/>
      <c r="E29" s="159"/>
      <c r="F29" s="168"/>
    </row>
    <row r="30" spans="1:10" ht="26.4" hidden="1">
      <c r="A30" s="96">
        <f t="shared" si="0"/>
        <v>20</v>
      </c>
      <c r="B30" s="141" t="s">
        <v>266</v>
      </c>
      <c r="C30" s="102" t="s">
        <v>252</v>
      </c>
      <c r="D30" s="176"/>
      <c r="E30" s="159"/>
      <c r="F30" s="168"/>
    </row>
    <row r="31" spans="1:10" ht="19.95" customHeight="1">
      <c r="A31" s="96">
        <v>17</v>
      </c>
      <c r="B31" s="141" t="s">
        <v>267</v>
      </c>
      <c r="C31" s="102" t="s">
        <v>151</v>
      </c>
      <c r="D31" s="176">
        <v>5</v>
      </c>
      <c r="E31" s="159"/>
      <c r="F31" s="168"/>
    </row>
    <row r="32" spans="1:10" ht="39.6">
      <c r="A32" s="96">
        <f t="shared" si="0"/>
        <v>18</v>
      </c>
      <c r="B32" s="141" t="s">
        <v>268</v>
      </c>
      <c r="C32" s="102" t="s">
        <v>151</v>
      </c>
      <c r="D32" s="176">
        <v>1</v>
      </c>
      <c r="E32" s="160"/>
      <c r="F32" s="168"/>
    </row>
    <row r="33" spans="1:11" ht="39.6" hidden="1">
      <c r="A33" s="96">
        <f t="shared" si="0"/>
        <v>19</v>
      </c>
      <c r="B33" s="141" t="s">
        <v>269</v>
      </c>
      <c r="C33" s="102" t="s">
        <v>151</v>
      </c>
      <c r="D33" s="176"/>
      <c r="E33" s="159"/>
      <c r="F33" s="168"/>
    </row>
    <row r="34" spans="1:11" ht="52.8">
      <c r="A34" s="96">
        <v>19</v>
      </c>
      <c r="B34" s="141" t="s">
        <v>270</v>
      </c>
      <c r="C34" s="102" t="s">
        <v>19</v>
      </c>
      <c r="D34" s="176">
        <f>0.6*0.6</f>
        <v>0.36</v>
      </c>
      <c r="E34" s="159"/>
      <c r="F34" s="168"/>
    </row>
    <row r="35" spans="1:11" ht="26.4">
      <c r="A35" s="96">
        <v>20</v>
      </c>
      <c r="B35" s="143" t="s">
        <v>271</v>
      </c>
      <c r="C35" s="102" t="s">
        <v>151</v>
      </c>
      <c r="D35" s="176">
        <v>1</v>
      </c>
      <c r="E35" s="159"/>
      <c r="F35" s="168"/>
    </row>
    <row r="36" spans="1:11" ht="79.2" hidden="1">
      <c r="A36" s="96">
        <f t="shared" si="0"/>
        <v>21</v>
      </c>
      <c r="B36" s="144" t="s">
        <v>272</v>
      </c>
      <c r="C36" s="102" t="s">
        <v>151</v>
      </c>
      <c r="D36" s="176"/>
      <c r="E36" s="159">
        <v>365910</v>
      </c>
      <c r="F36" s="168">
        <f t="shared" ref="F15:F38" si="1">D36*E36</f>
        <v>0</v>
      </c>
      <c r="I36">
        <f>6600+1300</f>
        <v>7900</v>
      </c>
      <c r="J36">
        <f>5700</f>
        <v>5700</v>
      </c>
      <c r="K36">
        <f>I36-J36</f>
        <v>2200</v>
      </c>
    </row>
    <row r="37" spans="1:11" ht="79.2" hidden="1">
      <c r="A37" s="96">
        <f t="shared" si="0"/>
        <v>22</v>
      </c>
      <c r="B37" s="145" t="s">
        <v>273</v>
      </c>
      <c r="C37" s="102" t="s">
        <v>151</v>
      </c>
      <c r="D37" s="177"/>
      <c r="E37" s="159">
        <v>678780</v>
      </c>
      <c r="F37" s="168">
        <f t="shared" si="1"/>
        <v>0</v>
      </c>
    </row>
    <row r="38" spans="1:11" ht="26.4" hidden="1">
      <c r="A38" s="96">
        <v>31</v>
      </c>
      <c r="B38" s="144" t="s">
        <v>274</v>
      </c>
      <c r="C38" s="102" t="s">
        <v>151</v>
      </c>
      <c r="D38" s="176"/>
      <c r="E38" s="159">
        <v>55670</v>
      </c>
      <c r="F38" s="168">
        <f t="shared" si="1"/>
        <v>0</v>
      </c>
    </row>
    <row r="39" spans="1:11" ht="19.95" customHeight="1">
      <c r="A39" s="96"/>
      <c r="B39" s="295" t="s">
        <v>227</v>
      </c>
      <c r="C39" s="295"/>
      <c r="D39" s="295"/>
      <c r="E39" s="295"/>
      <c r="F39" s="169"/>
    </row>
  </sheetData>
  <mergeCells count="5">
    <mergeCell ref="B39:E39"/>
    <mergeCell ref="A1:F1"/>
    <mergeCell ref="A2:F2"/>
    <mergeCell ref="A3:F3"/>
    <mergeCell ref="B5:F5"/>
  </mergeCells>
  <printOptions horizontalCentered="1"/>
  <pageMargins left="0.35" right="0.35" top="0.75" bottom="0.5" header="0.3" footer="0.3"/>
  <pageSetup paperSize="9" scale="8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5"/>
  <sheetViews>
    <sheetView view="pageBreakPreview" zoomScale="60" zoomScaleNormal="107" workbookViewId="0">
      <pane ySplit="5" topLeftCell="A18" activePane="bottomLeft" state="frozen"/>
      <selection pane="bottomLeft" activeCell="L18" sqref="L18"/>
    </sheetView>
  </sheetViews>
  <sheetFormatPr defaultColWidth="9.33203125" defaultRowHeight="14.4"/>
  <cols>
    <col min="1" max="1" width="7.88671875" style="237" customWidth="1"/>
    <col min="2" max="2" width="51.5546875" customWidth="1"/>
    <col min="3" max="3" width="10.5546875" customWidth="1"/>
    <col min="4" max="4" width="11.5546875" customWidth="1"/>
    <col min="5" max="6" width="14.44140625" customWidth="1"/>
    <col min="7" max="7" width="16.5546875" customWidth="1"/>
    <col min="8" max="11" width="11.44140625" customWidth="1"/>
    <col min="12" max="12" width="10.5546875" bestFit="1" customWidth="1"/>
  </cols>
  <sheetData>
    <row r="1" spans="1:11">
      <c r="A1" s="299" t="s">
        <v>393</v>
      </c>
      <c r="B1" s="300"/>
      <c r="C1" s="300"/>
      <c r="D1" s="300"/>
      <c r="E1" s="300"/>
      <c r="F1" s="301"/>
    </row>
    <row r="2" spans="1:11" ht="17.7" customHeight="1" thickBot="1">
      <c r="A2" s="302"/>
      <c r="B2" s="303"/>
      <c r="C2" s="303"/>
      <c r="D2" s="303"/>
      <c r="E2" s="303"/>
      <c r="F2" s="304"/>
      <c r="G2" s="201"/>
    </row>
    <row r="3" spans="1:11" ht="17.7" customHeight="1" thickBot="1">
      <c r="A3" s="305" t="s">
        <v>324</v>
      </c>
      <c r="B3" s="306"/>
      <c r="C3" s="306"/>
      <c r="D3" s="306"/>
      <c r="E3" s="306"/>
      <c r="F3" s="307"/>
      <c r="G3" s="202"/>
      <c r="H3" s="202"/>
    </row>
    <row r="4" spans="1:11" ht="17.7" customHeight="1" thickBot="1">
      <c r="A4" s="308" t="s">
        <v>325</v>
      </c>
      <c r="B4" s="309"/>
      <c r="C4" s="309"/>
      <c r="D4" s="309"/>
      <c r="E4" s="309"/>
      <c r="F4" s="310"/>
      <c r="G4" s="203"/>
      <c r="H4" s="203"/>
    </row>
    <row r="5" spans="1:11" ht="25.5" customHeight="1">
      <c r="A5" s="204" t="s">
        <v>326</v>
      </c>
      <c r="B5" s="205" t="s">
        <v>327</v>
      </c>
      <c r="C5" s="206" t="s">
        <v>9</v>
      </c>
      <c r="D5" s="206" t="s">
        <v>94</v>
      </c>
      <c r="E5" s="206" t="s">
        <v>328</v>
      </c>
      <c r="F5" s="207" t="s">
        <v>96</v>
      </c>
      <c r="G5" s="208"/>
    </row>
    <row r="6" spans="1:11" ht="42.6" customHeight="1">
      <c r="A6" s="204">
        <v>1</v>
      </c>
      <c r="B6" s="209" t="s">
        <v>329</v>
      </c>
      <c r="C6" s="210" t="s">
        <v>330</v>
      </c>
      <c r="D6" s="210">
        <v>580</v>
      </c>
      <c r="E6" s="210">
        <v>1150</v>
      </c>
      <c r="F6" s="211">
        <f>D6*E6</f>
        <v>667000</v>
      </c>
      <c r="G6" s="212"/>
    </row>
    <row r="7" spans="1:11" ht="63" customHeight="1">
      <c r="A7" s="204">
        <v>2</v>
      </c>
      <c r="B7" s="209" t="s">
        <v>331</v>
      </c>
      <c r="C7" s="213" t="s">
        <v>176</v>
      </c>
      <c r="D7" s="214">
        <v>250</v>
      </c>
      <c r="E7" s="214">
        <v>350</v>
      </c>
      <c r="F7" s="211">
        <f t="shared" ref="F7:F23" si="0">D7*E7</f>
        <v>87500</v>
      </c>
      <c r="G7" s="215"/>
    </row>
    <row r="8" spans="1:11" ht="153" customHeight="1">
      <c r="A8" s="216">
        <v>3</v>
      </c>
      <c r="B8" s="217" t="s">
        <v>332</v>
      </c>
      <c r="C8" s="213" t="s">
        <v>176</v>
      </c>
      <c r="D8" s="218">
        <v>145</v>
      </c>
      <c r="E8" s="218">
        <v>395</v>
      </c>
      <c r="F8" s="211">
        <f t="shared" si="0"/>
        <v>57275</v>
      </c>
      <c r="G8" s="215"/>
    </row>
    <row r="9" spans="1:11" ht="61.95" customHeight="1">
      <c r="A9" s="204">
        <v>4</v>
      </c>
      <c r="B9" s="217" t="s">
        <v>333</v>
      </c>
      <c r="C9" s="218" t="s">
        <v>176</v>
      </c>
      <c r="D9" s="218">
        <v>35</v>
      </c>
      <c r="E9" s="218"/>
      <c r="F9" s="211"/>
      <c r="K9" s="219"/>
    </row>
    <row r="10" spans="1:11" ht="61.95" customHeight="1">
      <c r="A10" s="204">
        <v>5</v>
      </c>
      <c r="B10" s="217" t="s">
        <v>334</v>
      </c>
      <c r="C10" s="218" t="s">
        <v>151</v>
      </c>
      <c r="D10" s="218">
        <v>5074</v>
      </c>
      <c r="E10" s="218"/>
      <c r="F10" s="211"/>
      <c r="K10" s="219"/>
    </row>
    <row r="11" spans="1:11" ht="61.95" customHeight="1">
      <c r="A11" s="216">
        <v>6</v>
      </c>
      <c r="B11" s="217" t="s">
        <v>335</v>
      </c>
      <c r="C11" s="218" t="s">
        <v>252</v>
      </c>
      <c r="D11" s="218">
        <v>580</v>
      </c>
      <c r="E11" s="218"/>
      <c r="F11" s="211"/>
      <c r="K11" s="219"/>
    </row>
    <row r="12" spans="1:11" ht="102.75" customHeight="1">
      <c r="A12" s="204">
        <v>7</v>
      </c>
      <c r="B12" s="217" t="s">
        <v>336</v>
      </c>
      <c r="C12" s="218" t="s">
        <v>151</v>
      </c>
      <c r="D12" s="218">
        <v>8</v>
      </c>
      <c r="E12" s="218"/>
      <c r="F12" s="211"/>
      <c r="G12" s="220"/>
      <c r="K12" s="219"/>
    </row>
    <row r="13" spans="1:11" ht="96" customHeight="1">
      <c r="A13" s="204">
        <v>8</v>
      </c>
      <c r="B13" s="217" t="s">
        <v>337</v>
      </c>
      <c r="C13" s="218" t="s">
        <v>151</v>
      </c>
      <c r="D13" s="218">
        <v>8</v>
      </c>
      <c r="E13" s="218"/>
      <c r="F13" s="211"/>
      <c r="G13" s="221"/>
      <c r="K13" s="219"/>
    </row>
    <row r="14" spans="1:11" ht="134.4" customHeight="1">
      <c r="A14" s="216">
        <v>9</v>
      </c>
      <c r="B14" s="217" t="s">
        <v>338</v>
      </c>
      <c r="C14" s="218" t="s">
        <v>151</v>
      </c>
      <c r="D14" s="218">
        <v>29</v>
      </c>
      <c r="E14" s="218"/>
      <c r="F14" s="211"/>
      <c r="G14" s="221"/>
    </row>
    <row r="15" spans="1:11" ht="111" customHeight="1">
      <c r="A15" s="204">
        <v>10</v>
      </c>
      <c r="B15" s="217" t="s">
        <v>339</v>
      </c>
      <c r="C15" s="218" t="s">
        <v>151</v>
      </c>
      <c r="D15" s="218">
        <v>3</v>
      </c>
      <c r="E15" s="218"/>
      <c r="F15" s="211"/>
      <c r="G15" s="221"/>
      <c r="K15" s="219"/>
    </row>
    <row r="16" spans="1:11" ht="74.400000000000006" customHeight="1">
      <c r="A16" s="204">
        <v>11</v>
      </c>
      <c r="B16" s="222" t="s">
        <v>340</v>
      </c>
      <c r="C16" s="218" t="s">
        <v>151</v>
      </c>
      <c r="D16" s="218">
        <v>32</v>
      </c>
      <c r="E16" s="218"/>
      <c r="F16" s="211"/>
      <c r="G16" s="221"/>
      <c r="J16" s="223"/>
      <c r="K16" s="219"/>
    </row>
    <row r="17" spans="1:12" ht="219.75" customHeight="1">
      <c r="A17" s="216">
        <v>12</v>
      </c>
      <c r="B17" s="217" t="s">
        <v>341</v>
      </c>
      <c r="C17" s="218" t="s">
        <v>151</v>
      </c>
      <c r="D17" s="218">
        <v>1</v>
      </c>
      <c r="E17" s="218"/>
      <c r="F17" s="211"/>
      <c r="G17" s="224"/>
      <c r="J17" s="223"/>
      <c r="K17" s="219"/>
    </row>
    <row r="18" spans="1:12" ht="116.25" customHeight="1">
      <c r="A18" s="204">
        <v>13</v>
      </c>
      <c r="B18" s="225" t="s">
        <v>342</v>
      </c>
      <c r="C18" s="226" t="s">
        <v>151</v>
      </c>
      <c r="D18" s="226">
        <v>32</v>
      </c>
      <c r="E18" s="226"/>
      <c r="F18" s="211"/>
      <c r="G18" s="227"/>
      <c r="H18" s="228"/>
      <c r="I18" s="228"/>
      <c r="J18" s="228"/>
      <c r="K18" s="228"/>
      <c r="L18" s="228"/>
    </row>
    <row r="19" spans="1:12" ht="45" customHeight="1">
      <c r="A19" s="229">
        <v>14</v>
      </c>
      <c r="B19" s="230" t="s">
        <v>343</v>
      </c>
      <c r="C19" s="231" t="s">
        <v>151</v>
      </c>
      <c r="D19" s="231">
        <v>35</v>
      </c>
      <c r="E19" s="231"/>
      <c r="F19" s="232"/>
      <c r="G19" s="191"/>
      <c r="H19" s="191"/>
      <c r="I19" s="191"/>
    </row>
    <row r="20" spans="1:12" ht="81" customHeight="1">
      <c r="A20" s="233">
        <v>15</v>
      </c>
      <c r="B20" s="234" t="s">
        <v>344</v>
      </c>
      <c r="C20" s="218" t="s">
        <v>345</v>
      </c>
      <c r="D20" s="218">
        <v>3850</v>
      </c>
      <c r="E20" s="218"/>
      <c r="F20" s="211"/>
      <c r="G20" s="191"/>
      <c r="H20" s="191"/>
      <c r="I20" s="191"/>
    </row>
    <row r="21" spans="1:12" ht="45" customHeight="1">
      <c r="A21" s="233">
        <v>16</v>
      </c>
      <c r="B21" s="235" t="s">
        <v>346</v>
      </c>
      <c r="C21" s="231" t="s">
        <v>345</v>
      </c>
      <c r="D21" s="231">
        <v>649</v>
      </c>
      <c r="E21" s="231"/>
      <c r="F21" s="232"/>
      <c r="G21" s="191"/>
      <c r="H21" s="191"/>
      <c r="I21" s="191"/>
    </row>
    <row r="22" spans="1:12" ht="75" customHeight="1">
      <c r="A22" s="236">
        <v>17</v>
      </c>
      <c r="B22" s="235" t="s">
        <v>347</v>
      </c>
      <c r="C22" s="231" t="s">
        <v>348</v>
      </c>
      <c r="D22" s="231">
        <v>1</v>
      </c>
      <c r="E22" s="231"/>
      <c r="F22" s="232"/>
      <c r="G22" s="191"/>
      <c r="H22" s="191"/>
      <c r="I22" s="191"/>
    </row>
    <row r="23" spans="1:12" ht="75" customHeight="1" thickBot="1">
      <c r="A23" s="236">
        <v>18</v>
      </c>
      <c r="B23" s="235" t="s">
        <v>349</v>
      </c>
      <c r="C23" s="231" t="s">
        <v>348</v>
      </c>
      <c r="D23" s="231">
        <v>1</v>
      </c>
      <c r="E23" s="231"/>
      <c r="F23" s="232"/>
      <c r="G23" s="191"/>
      <c r="H23" s="191"/>
      <c r="I23" s="191"/>
    </row>
    <row r="24" spans="1:12" ht="34.950000000000003" customHeight="1" thickBot="1">
      <c r="A24" s="311" t="s">
        <v>350</v>
      </c>
      <c r="B24" s="312"/>
      <c r="C24" s="313"/>
      <c r="D24" s="314"/>
      <c r="E24" s="314"/>
      <c r="F24" s="315"/>
      <c r="G24" s="228"/>
      <c r="H24" s="191"/>
      <c r="I24" s="191"/>
    </row>
    <row r="25" spans="1:12" ht="42" customHeight="1"/>
  </sheetData>
  <mergeCells count="5">
    <mergeCell ref="A1:F2"/>
    <mergeCell ref="A3:F3"/>
    <mergeCell ref="A4:F4"/>
    <mergeCell ref="A24:B24"/>
    <mergeCell ref="C24:F24"/>
  </mergeCells>
  <pageMargins left="0.7" right="0.7" top="0.75" bottom="0.75" header="0.3" footer="0.3"/>
  <pageSetup paperSize="9" scale="7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view="pageBreakPreview" zoomScale="60" zoomScaleNormal="80" workbookViewId="0">
      <selection activeCell="L11" sqref="L11"/>
    </sheetView>
  </sheetViews>
  <sheetFormatPr defaultRowHeight="14.4"/>
  <cols>
    <col min="2" max="2" width="41.88671875" customWidth="1"/>
    <col min="3" max="3" width="12.109375" customWidth="1"/>
    <col min="4" max="4" width="15" customWidth="1"/>
    <col min="5" max="5" width="11.5546875" customWidth="1"/>
    <col min="6" max="6" width="13.109375" customWidth="1"/>
  </cols>
  <sheetData>
    <row r="1" spans="1:6" ht="17.399999999999999">
      <c r="A1" s="272"/>
      <c r="B1" s="272"/>
      <c r="C1" s="272"/>
      <c r="D1" s="272"/>
      <c r="E1" s="272"/>
      <c r="F1" s="272"/>
    </row>
    <row r="2" spans="1:6" ht="17.399999999999999">
      <c r="A2" s="273" t="s">
        <v>393</v>
      </c>
      <c r="B2" s="273"/>
      <c r="C2" s="273"/>
      <c r="D2" s="273"/>
      <c r="E2" s="273"/>
      <c r="F2" s="273"/>
    </row>
    <row r="3" spans="1:6" ht="17.399999999999999">
      <c r="A3" s="272" t="s">
        <v>153</v>
      </c>
      <c r="B3" s="272"/>
      <c r="C3" s="272"/>
      <c r="D3" s="272"/>
      <c r="E3" s="272"/>
      <c r="F3" s="272"/>
    </row>
    <row r="4" spans="1:6">
      <c r="A4" s="165" t="s">
        <v>92</v>
      </c>
      <c r="B4" s="188" t="s">
        <v>50</v>
      </c>
      <c r="C4" s="189" t="s">
        <v>9</v>
      </c>
      <c r="D4" s="175" t="s">
        <v>94</v>
      </c>
      <c r="E4" s="166" t="s">
        <v>95</v>
      </c>
      <c r="F4" s="167" t="s">
        <v>96</v>
      </c>
    </row>
    <row r="5" spans="1:6" ht="18">
      <c r="A5" s="317" t="s">
        <v>358</v>
      </c>
      <c r="B5" s="317"/>
      <c r="C5" s="317"/>
      <c r="D5" s="317"/>
      <c r="E5" s="317"/>
      <c r="F5" s="317"/>
    </row>
    <row r="6" spans="1:6" ht="44.25" customHeight="1">
      <c r="A6" s="238">
        <v>1</v>
      </c>
      <c r="B6" s="243" t="s">
        <v>351</v>
      </c>
      <c r="C6" s="238" t="s">
        <v>352</v>
      </c>
      <c r="D6" s="239">
        <v>30000</v>
      </c>
      <c r="E6" s="239"/>
      <c r="F6" s="239"/>
    </row>
    <row r="7" spans="1:6" ht="71.25" customHeight="1">
      <c r="A7" s="238">
        <f>A6+1</f>
        <v>2</v>
      </c>
      <c r="B7" s="243" t="s">
        <v>353</v>
      </c>
      <c r="C7" s="238" t="s">
        <v>352</v>
      </c>
      <c r="D7" s="239">
        <v>56250</v>
      </c>
      <c r="E7" s="239"/>
      <c r="F7" s="239"/>
    </row>
    <row r="8" spans="1:6" ht="122.25" customHeight="1">
      <c r="A8" s="238">
        <f t="shared" ref="A8:A10" si="0">A7+1</f>
        <v>3</v>
      </c>
      <c r="B8" s="243" t="s">
        <v>354</v>
      </c>
      <c r="C8" s="238" t="s">
        <v>352</v>
      </c>
      <c r="D8" s="239">
        <v>3600</v>
      </c>
      <c r="E8" s="239"/>
      <c r="F8" s="239"/>
    </row>
    <row r="9" spans="1:6" ht="47.25" customHeight="1">
      <c r="A9" s="238">
        <f t="shared" si="0"/>
        <v>4</v>
      </c>
      <c r="B9" s="243" t="s">
        <v>355</v>
      </c>
      <c r="C9" s="238" t="s">
        <v>14</v>
      </c>
      <c r="D9" s="239">
        <v>39.47</v>
      </c>
      <c r="E9" s="239"/>
      <c r="F9" s="239"/>
    </row>
    <row r="10" spans="1:6" ht="55.2">
      <c r="A10" s="238">
        <f t="shared" si="0"/>
        <v>5</v>
      </c>
      <c r="B10" s="243" t="s">
        <v>356</v>
      </c>
      <c r="C10" s="238" t="s">
        <v>198</v>
      </c>
      <c r="D10" s="239">
        <v>74</v>
      </c>
      <c r="E10" s="239"/>
      <c r="F10" s="239"/>
    </row>
    <row r="11" spans="1:6" ht="19.5" customHeight="1">
      <c r="A11" s="316" t="s">
        <v>227</v>
      </c>
      <c r="B11" s="316"/>
      <c r="C11" s="316"/>
      <c r="D11" s="316"/>
      <c r="E11" s="316"/>
      <c r="F11" s="241">
        <f>SUM(F6:F10)</f>
        <v>0</v>
      </c>
    </row>
  </sheetData>
  <mergeCells count="5">
    <mergeCell ref="A1:F1"/>
    <mergeCell ref="A2:F2"/>
    <mergeCell ref="A3:F3"/>
    <mergeCell ref="A11:E11"/>
    <mergeCell ref="A5:F5"/>
  </mergeCells>
  <pageMargins left="0.7" right="0.7" top="0.75" bottom="0.75" header="0.3" footer="0.3"/>
  <pageSetup scale="87"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view="pageBreakPreview" zoomScale="60" zoomScaleNormal="100" workbookViewId="0">
      <selection activeCell="F11" sqref="F11"/>
    </sheetView>
  </sheetViews>
  <sheetFormatPr defaultRowHeight="14.4"/>
  <cols>
    <col min="1" max="1" width="7.33203125" customWidth="1"/>
    <col min="2" max="2" width="44.5546875" customWidth="1"/>
    <col min="3" max="4" width="11.88671875" customWidth="1"/>
    <col min="5" max="5" width="12.5546875" customWidth="1"/>
    <col min="6" max="6" width="16" customWidth="1"/>
  </cols>
  <sheetData>
    <row r="1" spans="1:6" ht="17.399999999999999">
      <c r="A1" s="272"/>
      <c r="B1" s="272"/>
      <c r="C1" s="272"/>
      <c r="D1" s="272"/>
      <c r="E1" s="272"/>
      <c r="F1" s="272"/>
    </row>
    <row r="2" spans="1:6" ht="17.399999999999999">
      <c r="A2" s="273" t="s">
        <v>393</v>
      </c>
      <c r="B2" s="273"/>
      <c r="C2" s="273"/>
      <c r="D2" s="273"/>
      <c r="E2" s="273"/>
      <c r="F2" s="273"/>
    </row>
    <row r="3" spans="1:6" ht="17.399999999999999">
      <c r="A3" s="272" t="s">
        <v>153</v>
      </c>
      <c r="B3" s="272"/>
      <c r="C3" s="272"/>
      <c r="D3" s="272"/>
      <c r="E3" s="272"/>
      <c r="F3" s="272"/>
    </row>
    <row r="4" spans="1:6">
      <c r="A4" s="165" t="s">
        <v>92</v>
      </c>
      <c r="B4" s="188" t="s">
        <v>50</v>
      </c>
      <c r="C4" s="189" t="s">
        <v>9</v>
      </c>
      <c r="D4" s="175" t="s">
        <v>94</v>
      </c>
      <c r="E4" s="166" t="s">
        <v>95</v>
      </c>
      <c r="F4" s="167" t="s">
        <v>96</v>
      </c>
    </row>
    <row r="5" spans="1:6" ht="19.5" customHeight="1">
      <c r="A5" s="113" t="s">
        <v>360</v>
      </c>
      <c r="B5" s="3"/>
      <c r="C5" s="3"/>
      <c r="D5" s="3"/>
      <c r="E5" s="3"/>
      <c r="F5" s="3"/>
    </row>
    <row r="6" spans="1:6" ht="40.5" customHeight="1">
      <c r="A6" s="194">
        <v>1</v>
      </c>
      <c r="B6" s="193" t="s">
        <v>351</v>
      </c>
      <c r="C6" s="194" t="s">
        <v>352</v>
      </c>
      <c r="D6" s="195">
        <v>43050</v>
      </c>
      <c r="E6" s="195"/>
      <c r="F6" s="194"/>
    </row>
    <row r="7" spans="1:6" ht="65.25" customHeight="1">
      <c r="A7" s="194">
        <f>A6+1</f>
        <v>2</v>
      </c>
      <c r="B7" s="193" t="s">
        <v>365</v>
      </c>
      <c r="C7" s="194" t="s">
        <v>352</v>
      </c>
      <c r="D7" s="195">
        <v>80718.75</v>
      </c>
      <c r="E7" s="195"/>
      <c r="F7" s="194"/>
    </row>
    <row r="8" spans="1:6" ht="113.25" customHeight="1">
      <c r="A8" s="194">
        <f t="shared" ref="A8:A10" si="0">A7+1</f>
        <v>3</v>
      </c>
      <c r="B8" s="193" t="s">
        <v>354</v>
      </c>
      <c r="C8" s="194" t="s">
        <v>352</v>
      </c>
      <c r="D8" s="195">
        <v>39000</v>
      </c>
      <c r="E8" s="195"/>
      <c r="F8" s="194"/>
    </row>
    <row r="9" spans="1:6" ht="35.25" customHeight="1">
      <c r="A9" s="194">
        <f t="shared" si="0"/>
        <v>4</v>
      </c>
      <c r="B9" s="193" t="s">
        <v>355</v>
      </c>
      <c r="C9" s="194" t="s">
        <v>14</v>
      </c>
      <c r="D9" s="195">
        <v>402.22</v>
      </c>
      <c r="E9" s="195"/>
      <c r="F9" s="194"/>
    </row>
    <row r="10" spans="1:6" ht="63" customHeight="1">
      <c r="A10" s="194">
        <f t="shared" si="0"/>
        <v>5</v>
      </c>
      <c r="B10" s="193" t="s">
        <v>359</v>
      </c>
      <c r="C10" s="194" t="s">
        <v>198</v>
      </c>
      <c r="D10" s="195">
        <f>810/3.28</f>
        <v>246.95121951219514</v>
      </c>
      <c r="E10" s="195"/>
      <c r="F10" s="194"/>
    </row>
    <row r="11" spans="1:6" ht="24.75" customHeight="1">
      <c r="A11" s="316" t="s">
        <v>227</v>
      </c>
      <c r="B11" s="316"/>
      <c r="C11" s="316"/>
      <c r="D11" s="316"/>
      <c r="E11" s="316"/>
      <c r="F11" s="240"/>
    </row>
  </sheetData>
  <mergeCells count="4">
    <mergeCell ref="A11:E11"/>
    <mergeCell ref="A1:F1"/>
    <mergeCell ref="A2:F2"/>
    <mergeCell ref="A3:F3"/>
  </mergeCells>
  <pageMargins left="0.7" right="0.7" top="0.75" bottom="0.75" header="0.3" footer="0.3"/>
  <pageSetup scale="86"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
  <sheetViews>
    <sheetView view="pageBreakPreview" zoomScale="60" zoomScaleNormal="100" workbookViewId="0">
      <selection activeCell="I7" sqref="I7"/>
    </sheetView>
  </sheetViews>
  <sheetFormatPr defaultRowHeight="14.4"/>
  <cols>
    <col min="2" max="2" width="42.44140625" customWidth="1"/>
    <col min="4" max="4" width="11.44140625" customWidth="1"/>
    <col min="5" max="5" width="12.6640625" customWidth="1"/>
    <col min="6" max="6" width="17.88671875" customWidth="1"/>
  </cols>
  <sheetData>
    <row r="1" spans="1:6" ht="17.399999999999999">
      <c r="A1" s="272"/>
      <c r="B1" s="272"/>
      <c r="C1" s="272"/>
      <c r="D1" s="272"/>
      <c r="E1" s="272"/>
      <c r="F1" s="272"/>
    </row>
    <row r="2" spans="1:6" ht="17.399999999999999">
      <c r="A2" s="273" t="s">
        <v>393</v>
      </c>
      <c r="B2" s="273"/>
      <c r="C2" s="273"/>
      <c r="D2" s="273"/>
      <c r="E2" s="273"/>
      <c r="F2" s="273"/>
    </row>
    <row r="3" spans="1:6" ht="17.399999999999999">
      <c r="A3" s="320" t="s">
        <v>153</v>
      </c>
      <c r="B3" s="320"/>
      <c r="C3" s="320"/>
      <c r="D3" s="320"/>
      <c r="E3" s="320"/>
      <c r="F3" s="320"/>
    </row>
    <row r="4" spans="1:6">
      <c r="A4" s="165" t="s">
        <v>92</v>
      </c>
      <c r="B4" s="188" t="s">
        <v>50</v>
      </c>
      <c r="C4" s="189" t="s">
        <v>9</v>
      </c>
      <c r="D4" s="175" t="s">
        <v>94</v>
      </c>
      <c r="E4" s="166" t="s">
        <v>95</v>
      </c>
      <c r="F4" s="167" t="s">
        <v>96</v>
      </c>
    </row>
    <row r="5" spans="1:6" ht="18">
      <c r="A5" s="318" t="s">
        <v>364</v>
      </c>
      <c r="B5" s="319"/>
      <c r="C5" s="319"/>
      <c r="D5" s="319"/>
      <c r="E5" s="319"/>
      <c r="F5" s="319"/>
    </row>
    <row r="6" spans="1:6" ht="44.25" customHeight="1">
      <c r="A6" s="194">
        <v>1</v>
      </c>
      <c r="B6" s="192" t="s">
        <v>351</v>
      </c>
      <c r="C6" s="194" t="s">
        <v>352</v>
      </c>
      <c r="D6" s="195">
        <v>30000</v>
      </c>
      <c r="E6" s="195"/>
      <c r="F6" s="242"/>
    </row>
    <row r="7" spans="1:6" ht="72" customHeight="1">
      <c r="A7" s="194">
        <f>A6+1</f>
        <v>2</v>
      </c>
      <c r="B7" s="192" t="s">
        <v>361</v>
      </c>
      <c r="C7" s="194" t="s">
        <v>352</v>
      </c>
      <c r="D7" s="195">
        <v>70312.5</v>
      </c>
      <c r="E7" s="195"/>
      <c r="F7" s="242"/>
    </row>
    <row r="8" spans="1:6" ht="104.25" customHeight="1">
      <c r="A8" s="194">
        <f t="shared" ref="A8:A12" si="0">A7+1</f>
        <v>3</v>
      </c>
      <c r="B8" s="192" t="s">
        <v>354</v>
      </c>
      <c r="C8" s="194" t="s">
        <v>352</v>
      </c>
      <c r="D8" s="195">
        <v>30000</v>
      </c>
      <c r="E8" s="195"/>
      <c r="F8" s="242"/>
    </row>
    <row r="9" spans="1:6" ht="39" customHeight="1">
      <c r="A9" s="194">
        <f t="shared" si="0"/>
        <v>4</v>
      </c>
      <c r="B9" s="192" t="s">
        <v>355</v>
      </c>
      <c r="C9" s="194" t="s">
        <v>14</v>
      </c>
      <c r="D9" s="195">
        <v>280.3</v>
      </c>
      <c r="E9" s="195"/>
      <c r="F9" s="242"/>
    </row>
    <row r="10" spans="1:6" ht="63.75" customHeight="1">
      <c r="A10" s="194">
        <f t="shared" si="0"/>
        <v>5</v>
      </c>
      <c r="B10" s="192" t="s">
        <v>359</v>
      </c>
      <c r="C10" s="194" t="s">
        <v>198</v>
      </c>
      <c r="D10" s="195">
        <f>2600/3.28</f>
        <v>792.68292682926835</v>
      </c>
      <c r="E10" s="195"/>
      <c r="F10" s="242"/>
    </row>
    <row r="11" spans="1:6" ht="120" customHeight="1">
      <c r="A11" s="194">
        <f t="shared" si="0"/>
        <v>6</v>
      </c>
      <c r="B11" s="192" t="s">
        <v>362</v>
      </c>
      <c r="C11" s="194" t="s">
        <v>14</v>
      </c>
      <c r="D11" s="195">
        <v>41.4</v>
      </c>
      <c r="E11" s="195"/>
      <c r="F11" s="242"/>
    </row>
    <row r="12" spans="1:6" ht="51" customHeight="1">
      <c r="A12" s="194">
        <f t="shared" si="0"/>
        <v>7</v>
      </c>
      <c r="B12" s="192" t="s">
        <v>363</v>
      </c>
      <c r="C12" s="194" t="s">
        <v>14</v>
      </c>
      <c r="D12" s="195">
        <v>16.600000000000001</v>
      </c>
      <c r="E12" s="195"/>
      <c r="F12" s="242"/>
    </row>
    <row r="13" spans="1:6" ht="18.75" customHeight="1">
      <c r="A13" s="294" t="s">
        <v>227</v>
      </c>
      <c r="B13" s="294"/>
      <c r="C13" s="294"/>
      <c r="D13" s="294"/>
      <c r="E13" s="294"/>
      <c r="F13" s="197"/>
    </row>
  </sheetData>
  <mergeCells count="5">
    <mergeCell ref="A5:F5"/>
    <mergeCell ref="A13:E13"/>
    <mergeCell ref="A1:F1"/>
    <mergeCell ref="A2:F2"/>
    <mergeCell ref="A3:F3"/>
  </mergeCells>
  <pageMargins left="0.7" right="0.7" top="0.75" bottom="0.75" header="0.3" footer="0.3"/>
  <pageSetup scale="8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view="pageBreakPreview" zoomScale="60" zoomScaleNormal="100" workbookViewId="0">
      <selection activeCell="K9" sqref="K9"/>
    </sheetView>
  </sheetViews>
  <sheetFormatPr defaultRowHeight="14.4"/>
  <cols>
    <col min="1" max="1" width="6.6640625" customWidth="1"/>
    <col min="2" max="2" width="39.6640625" customWidth="1"/>
    <col min="3" max="3" width="14.88671875" customWidth="1"/>
    <col min="4" max="4" width="12.109375" customWidth="1"/>
    <col min="5" max="5" width="13" customWidth="1"/>
    <col min="6" max="6" width="15.33203125" customWidth="1"/>
  </cols>
  <sheetData>
    <row r="1" spans="1:6" ht="17.399999999999999">
      <c r="A1" s="272"/>
      <c r="B1" s="272"/>
      <c r="C1" s="272"/>
      <c r="D1" s="272"/>
      <c r="E1" s="272"/>
      <c r="F1" s="272"/>
    </row>
    <row r="2" spans="1:6" ht="17.399999999999999">
      <c r="A2" s="273" t="s">
        <v>393</v>
      </c>
      <c r="B2" s="273"/>
      <c r="C2" s="273"/>
      <c r="D2" s="273"/>
      <c r="E2" s="273"/>
      <c r="F2" s="273"/>
    </row>
    <row r="3" spans="1:6" ht="17.399999999999999">
      <c r="A3" s="272" t="s">
        <v>153</v>
      </c>
      <c r="B3" s="272"/>
      <c r="C3" s="272"/>
      <c r="D3" s="272"/>
      <c r="E3" s="272"/>
      <c r="F3" s="272"/>
    </row>
    <row r="4" spans="1:6" ht="28.2">
      <c r="A4" s="165" t="s">
        <v>92</v>
      </c>
      <c r="B4" s="188" t="s">
        <v>50</v>
      </c>
      <c r="C4" s="189" t="s">
        <v>9</v>
      </c>
      <c r="D4" s="175" t="s">
        <v>94</v>
      </c>
      <c r="E4" s="166" t="s">
        <v>95</v>
      </c>
      <c r="F4" s="167" t="s">
        <v>96</v>
      </c>
    </row>
    <row r="5" spans="1:6" ht="21" customHeight="1">
      <c r="A5" s="321" t="s">
        <v>372</v>
      </c>
      <c r="B5" s="321"/>
      <c r="C5" s="321"/>
      <c r="D5" s="321"/>
      <c r="E5" s="321"/>
      <c r="F5" s="321"/>
    </row>
    <row r="6" spans="1:6" ht="62.25" customHeight="1">
      <c r="A6" s="244" t="s">
        <v>373</v>
      </c>
      <c r="B6" s="245" t="s">
        <v>366</v>
      </c>
      <c r="C6" s="195" t="s">
        <v>357</v>
      </c>
      <c r="D6" s="195">
        <v>3000</v>
      </c>
      <c r="E6" s="195"/>
      <c r="F6" s="195"/>
    </row>
    <row r="7" spans="1:6" ht="59.25" customHeight="1">
      <c r="A7" s="244">
        <f>A6+1</f>
        <v>2</v>
      </c>
      <c r="B7" s="245" t="s">
        <v>367</v>
      </c>
      <c r="C7" s="195" t="s">
        <v>14</v>
      </c>
      <c r="D7" s="195">
        <v>56.1</v>
      </c>
      <c r="E7" s="195"/>
      <c r="F7" s="195"/>
    </row>
    <row r="8" spans="1:6" ht="38.25" customHeight="1">
      <c r="A8" s="244">
        <f t="shared" ref="A8:A11" si="0">A7+1</f>
        <v>3</v>
      </c>
      <c r="B8" s="245" t="s">
        <v>368</v>
      </c>
      <c r="C8" s="195" t="s">
        <v>265</v>
      </c>
      <c r="D8" s="195">
        <v>300</v>
      </c>
      <c r="E8" s="195"/>
      <c r="F8" s="195"/>
    </row>
    <row r="9" spans="1:6" ht="133.5" customHeight="1">
      <c r="A9" s="244">
        <f t="shared" si="0"/>
        <v>4</v>
      </c>
      <c r="B9" s="245" t="s">
        <v>369</v>
      </c>
      <c r="C9" s="195" t="s">
        <v>352</v>
      </c>
      <c r="D9" s="195">
        <v>48000</v>
      </c>
      <c r="E9" s="195"/>
      <c r="F9" s="195"/>
    </row>
    <row r="10" spans="1:6" ht="57" customHeight="1">
      <c r="A10" s="244">
        <f t="shared" si="0"/>
        <v>5</v>
      </c>
      <c r="B10" s="245" t="s">
        <v>370</v>
      </c>
      <c r="C10" s="195" t="s">
        <v>352</v>
      </c>
      <c r="D10" s="195">
        <v>12000</v>
      </c>
      <c r="E10" s="195"/>
      <c r="F10" s="195"/>
    </row>
    <row r="11" spans="1:6" ht="123" customHeight="1">
      <c r="A11" s="244">
        <f t="shared" si="0"/>
        <v>6</v>
      </c>
      <c r="B11" s="192" t="s">
        <v>371</v>
      </c>
      <c r="C11" s="195" t="s">
        <v>265</v>
      </c>
      <c r="D11" s="195">
        <v>7</v>
      </c>
      <c r="E11" s="195"/>
      <c r="F11" s="195"/>
    </row>
    <row r="12" spans="1:6" ht="36.75" customHeight="1">
      <c r="A12" s="244">
        <v>7</v>
      </c>
      <c r="B12" s="260" t="s">
        <v>384</v>
      </c>
      <c r="C12" s="195" t="s">
        <v>265</v>
      </c>
      <c r="D12" s="195">
        <v>1</v>
      </c>
      <c r="E12" s="195"/>
      <c r="F12" s="195"/>
    </row>
    <row r="13" spans="1:6">
      <c r="A13" s="294" t="s">
        <v>227</v>
      </c>
      <c r="B13" s="294"/>
      <c r="C13" s="294"/>
      <c r="D13" s="294"/>
      <c r="E13" s="294"/>
      <c r="F13" s="197"/>
    </row>
  </sheetData>
  <mergeCells count="5">
    <mergeCell ref="A5:F5"/>
    <mergeCell ref="A13:E13"/>
    <mergeCell ref="A1:F1"/>
    <mergeCell ref="A2:F2"/>
    <mergeCell ref="A3:F3"/>
  </mergeCells>
  <pageMargins left="0.7" right="0.7" top="0.75" bottom="0.75" header="0.3" footer="0.3"/>
  <pageSetup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08"/>
  <sheetViews>
    <sheetView topLeftCell="A50" workbookViewId="0">
      <selection activeCell="B93" sqref="B93"/>
    </sheetView>
  </sheetViews>
  <sheetFormatPr defaultRowHeight="14.4"/>
  <cols>
    <col min="1" max="1" width="7.109375" customWidth="1"/>
    <col min="2" max="2" width="33" customWidth="1"/>
    <col min="3" max="3" width="7.44140625" customWidth="1"/>
    <col min="4" max="4" width="10.44140625" customWidth="1"/>
    <col min="5" max="5" width="10.33203125" customWidth="1"/>
    <col min="6" max="6" width="10.44140625" customWidth="1"/>
    <col min="7" max="7" width="11.88671875" customWidth="1"/>
    <col min="8" max="8" width="11.6640625" customWidth="1"/>
  </cols>
  <sheetData>
    <row r="1" spans="1:8" ht="18">
      <c r="A1" s="268" t="s">
        <v>169</v>
      </c>
      <c r="B1" s="268"/>
      <c r="C1" s="268"/>
      <c r="D1" s="268"/>
      <c r="E1" s="268"/>
      <c r="F1" s="268"/>
      <c r="G1" s="268"/>
      <c r="H1" s="268"/>
    </row>
    <row r="2" spans="1:8" ht="18">
      <c r="A2" s="268" t="s">
        <v>78</v>
      </c>
      <c r="B2" s="268"/>
      <c r="C2" s="268"/>
      <c r="D2" s="268"/>
      <c r="E2" s="268"/>
      <c r="F2" s="268"/>
      <c r="G2" s="268"/>
      <c r="H2" s="268"/>
    </row>
    <row r="3" spans="1:8" ht="18">
      <c r="A3" s="268" t="s">
        <v>170</v>
      </c>
      <c r="B3" s="268"/>
      <c r="C3" s="268"/>
      <c r="D3" s="268"/>
      <c r="E3" s="268"/>
      <c r="F3" s="268"/>
      <c r="G3" s="268"/>
      <c r="H3" s="268"/>
    </row>
    <row r="4" spans="1:8" ht="15.6">
      <c r="A4" s="112" t="s">
        <v>171</v>
      </c>
      <c r="B4" s="112" t="s">
        <v>50</v>
      </c>
      <c r="C4" s="112" t="s">
        <v>4</v>
      </c>
      <c r="D4" s="112" t="s">
        <v>5</v>
      </c>
      <c r="E4" s="112" t="s">
        <v>6</v>
      </c>
      <c r="F4" s="112" t="s">
        <v>7</v>
      </c>
      <c r="G4" s="112" t="s">
        <v>8</v>
      </c>
      <c r="H4" s="112" t="s">
        <v>9</v>
      </c>
    </row>
    <row r="5" spans="1:8">
      <c r="A5" s="9">
        <v>1</v>
      </c>
      <c r="B5" s="113" t="s">
        <v>11</v>
      </c>
      <c r="C5" s="3"/>
      <c r="D5" s="3"/>
      <c r="E5" s="3"/>
      <c r="F5" s="3"/>
      <c r="G5" s="3"/>
      <c r="H5" s="3"/>
    </row>
    <row r="6" spans="1:8">
      <c r="A6" s="9">
        <f>A5+1</f>
        <v>2</v>
      </c>
      <c r="B6" s="3" t="s">
        <v>172</v>
      </c>
      <c r="C6" s="111">
        <v>6</v>
      </c>
      <c r="D6" s="111">
        <v>4.5</v>
      </c>
      <c r="E6" s="111">
        <v>4.5</v>
      </c>
      <c r="F6" s="109">
        <v>3.75</v>
      </c>
      <c r="G6" s="111">
        <f>PRODUCT(C6:F6)</f>
        <v>455.625</v>
      </c>
      <c r="H6" s="9" t="s">
        <v>167</v>
      </c>
    </row>
    <row r="7" spans="1:8">
      <c r="A7" s="9">
        <f t="shared" ref="A7:A67" si="0">A6+1</f>
        <v>3</v>
      </c>
      <c r="B7" s="3" t="s">
        <v>173</v>
      </c>
      <c r="C7" s="111">
        <v>2</v>
      </c>
      <c r="D7" s="111">
        <f>D28</f>
        <v>44</v>
      </c>
      <c r="E7" s="111">
        <v>2.5</v>
      </c>
      <c r="F7" s="111">
        <v>1</v>
      </c>
      <c r="G7" s="111">
        <f>PRODUCT(C7:F7)</f>
        <v>220</v>
      </c>
      <c r="H7" s="9" t="s">
        <v>167</v>
      </c>
    </row>
    <row r="8" spans="1:8">
      <c r="A8" s="9">
        <f t="shared" si="0"/>
        <v>4</v>
      </c>
      <c r="B8" s="3" t="s">
        <v>174</v>
      </c>
      <c r="C8" s="111">
        <v>1</v>
      </c>
      <c r="D8" s="111">
        <f>6*2+9.5*2</f>
        <v>31</v>
      </c>
      <c r="E8" s="111">
        <v>2.5</v>
      </c>
      <c r="F8" s="111">
        <v>1</v>
      </c>
      <c r="G8" s="111">
        <f t="shared" ref="G8:G9" si="1">PRODUCT(C8:F8)</f>
        <v>77.5</v>
      </c>
      <c r="H8" s="9" t="s">
        <v>167</v>
      </c>
    </row>
    <row r="9" spans="1:8">
      <c r="A9" s="9">
        <f t="shared" si="0"/>
        <v>5</v>
      </c>
      <c r="B9" s="3" t="s">
        <v>166</v>
      </c>
      <c r="C9" s="111">
        <v>1</v>
      </c>
      <c r="D9" s="111">
        <v>226</v>
      </c>
      <c r="E9" s="111">
        <v>1.5</v>
      </c>
      <c r="F9" s="111">
        <v>1.5</v>
      </c>
      <c r="G9" s="111">
        <f t="shared" si="1"/>
        <v>508.5</v>
      </c>
      <c r="H9" s="9" t="s">
        <v>167</v>
      </c>
    </row>
    <row r="10" spans="1:8">
      <c r="A10" s="9">
        <f t="shared" si="0"/>
        <v>6</v>
      </c>
      <c r="B10" s="322" t="s">
        <v>175</v>
      </c>
      <c r="C10" s="323"/>
      <c r="D10" s="323"/>
      <c r="E10" s="323"/>
      <c r="F10" s="324"/>
      <c r="G10" s="114">
        <f>SUM(G6:G9)</f>
        <v>1261.625</v>
      </c>
      <c r="H10" s="1" t="s">
        <v>167</v>
      </c>
    </row>
    <row r="11" spans="1:8">
      <c r="A11" s="9">
        <f t="shared" si="0"/>
        <v>7</v>
      </c>
      <c r="B11" s="322" t="s">
        <v>175</v>
      </c>
      <c r="C11" s="323"/>
      <c r="D11" s="323"/>
      <c r="E11" s="323"/>
      <c r="F11" s="324"/>
      <c r="G11" s="114">
        <f>G10/35.32</f>
        <v>35.719847112117783</v>
      </c>
      <c r="H11" s="114" t="s">
        <v>176</v>
      </c>
    </row>
    <row r="12" spans="1:8">
      <c r="A12" s="9">
        <f t="shared" si="0"/>
        <v>8</v>
      </c>
      <c r="B12" s="113" t="s">
        <v>15</v>
      </c>
      <c r="C12" s="3"/>
      <c r="D12" s="3"/>
      <c r="E12" s="3"/>
      <c r="F12" s="3"/>
      <c r="G12" s="3"/>
      <c r="H12" s="3"/>
    </row>
    <row r="13" spans="1:8">
      <c r="A13" s="9">
        <f t="shared" si="0"/>
        <v>9</v>
      </c>
      <c r="B13" s="3" t="s">
        <v>11</v>
      </c>
      <c r="C13" s="111"/>
      <c r="D13" s="111"/>
      <c r="E13" s="111"/>
      <c r="F13" s="111"/>
      <c r="G13" s="111">
        <f>G10</f>
        <v>1261.625</v>
      </c>
      <c r="H13" s="9" t="s">
        <v>167</v>
      </c>
    </row>
    <row r="14" spans="1:8">
      <c r="A14" s="9">
        <f t="shared" si="0"/>
        <v>10</v>
      </c>
      <c r="B14" s="115" t="s">
        <v>177</v>
      </c>
      <c r="C14" s="116"/>
      <c r="D14" s="116"/>
      <c r="E14" s="116"/>
      <c r="F14" s="116"/>
      <c r="G14" s="116">
        <f>-G24</f>
        <v>-154.39375000000001</v>
      </c>
      <c r="H14" s="117" t="s">
        <v>167</v>
      </c>
    </row>
    <row r="15" spans="1:8">
      <c r="A15" s="9">
        <f t="shared" si="0"/>
        <v>11</v>
      </c>
      <c r="B15" s="115" t="s">
        <v>178</v>
      </c>
      <c r="C15" s="116"/>
      <c r="D15" s="116"/>
      <c r="E15" s="116"/>
      <c r="F15" s="116"/>
      <c r="G15" s="116">
        <f>-G30</f>
        <v>-229.875</v>
      </c>
      <c r="H15" s="117" t="s">
        <v>167</v>
      </c>
    </row>
    <row r="16" spans="1:8">
      <c r="A16" s="9">
        <f t="shared" si="0"/>
        <v>12</v>
      </c>
      <c r="B16" s="115" t="s">
        <v>179</v>
      </c>
      <c r="C16" s="116"/>
      <c r="D16" s="116"/>
      <c r="E16" s="116"/>
      <c r="F16" s="116"/>
      <c r="G16" s="116">
        <f>-G35*0.2</f>
        <v>-40.5</v>
      </c>
      <c r="H16" s="117" t="s">
        <v>167</v>
      </c>
    </row>
    <row r="17" spans="1:8">
      <c r="A17" s="9">
        <f t="shared" si="0"/>
        <v>13</v>
      </c>
      <c r="B17" s="322" t="s">
        <v>175</v>
      </c>
      <c r="C17" s="323"/>
      <c r="D17" s="323"/>
      <c r="E17" s="323"/>
      <c r="F17" s="324"/>
      <c r="G17" s="114">
        <f>SUM(G13:G16)</f>
        <v>836.85625000000005</v>
      </c>
      <c r="H17" s="1" t="s">
        <v>167</v>
      </c>
    </row>
    <row r="18" spans="1:8">
      <c r="A18" s="9">
        <f t="shared" si="0"/>
        <v>14</v>
      </c>
      <c r="B18" s="322" t="s">
        <v>175</v>
      </c>
      <c r="C18" s="323"/>
      <c r="D18" s="323"/>
      <c r="E18" s="323"/>
      <c r="F18" s="324"/>
      <c r="G18" s="114">
        <f>G17/35.32</f>
        <v>23.693551812004532</v>
      </c>
      <c r="H18" s="114" t="s">
        <v>176</v>
      </c>
    </row>
    <row r="19" spans="1:8">
      <c r="A19" s="9">
        <f t="shared" si="0"/>
        <v>15</v>
      </c>
      <c r="B19" s="113" t="s">
        <v>180</v>
      </c>
      <c r="C19" s="3"/>
      <c r="D19" s="3"/>
      <c r="E19" s="3"/>
      <c r="F19" s="3"/>
      <c r="G19" s="3"/>
      <c r="H19" s="3"/>
    </row>
    <row r="20" spans="1:8">
      <c r="A20" s="9">
        <f t="shared" si="0"/>
        <v>16</v>
      </c>
      <c r="B20" s="3" t="s">
        <v>172</v>
      </c>
      <c r="C20" s="111">
        <v>6</v>
      </c>
      <c r="D20" s="109">
        <v>4.25</v>
      </c>
      <c r="E20" s="109">
        <v>4.25</v>
      </c>
      <c r="F20" s="109">
        <v>0.25</v>
      </c>
      <c r="G20" s="111">
        <f>PRODUCT(C20:F20)</f>
        <v>27.09375</v>
      </c>
      <c r="H20" s="9" t="s">
        <v>167</v>
      </c>
    </row>
    <row r="21" spans="1:8">
      <c r="A21" s="9">
        <f t="shared" si="0"/>
        <v>17</v>
      </c>
      <c r="B21" s="3" t="s">
        <v>173</v>
      </c>
      <c r="C21" s="111">
        <v>2</v>
      </c>
      <c r="D21" s="109">
        <f>D28</f>
        <v>44</v>
      </c>
      <c r="E21" s="109">
        <v>2</v>
      </c>
      <c r="F21" s="109">
        <v>0.25</v>
      </c>
      <c r="G21" s="111">
        <f>PRODUCT(C21:F21)</f>
        <v>44</v>
      </c>
      <c r="H21" s="9" t="s">
        <v>167</v>
      </c>
    </row>
    <row r="22" spans="1:8">
      <c r="A22" s="9">
        <f t="shared" si="0"/>
        <v>18</v>
      </c>
      <c r="B22" s="3" t="s">
        <v>174</v>
      </c>
      <c r="C22" s="111">
        <v>1</v>
      </c>
      <c r="D22" s="111">
        <f>6*2+9.5*2</f>
        <v>31</v>
      </c>
      <c r="E22" s="109">
        <v>2</v>
      </c>
      <c r="F22" s="109">
        <v>0.25</v>
      </c>
      <c r="G22" s="111">
        <f t="shared" ref="G22:G23" si="2">PRODUCT(C22:F22)</f>
        <v>15.5</v>
      </c>
      <c r="H22" s="9" t="s">
        <v>167</v>
      </c>
    </row>
    <row r="23" spans="1:8">
      <c r="A23" s="9">
        <f t="shared" si="0"/>
        <v>19</v>
      </c>
      <c r="B23" s="3" t="s">
        <v>166</v>
      </c>
      <c r="C23" s="111">
        <v>1</v>
      </c>
      <c r="D23" s="109">
        <v>226</v>
      </c>
      <c r="E23" s="109">
        <v>1</v>
      </c>
      <c r="F23" s="148">
        <v>0.3</v>
      </c>
      <c r="G23" s="111">
        <f t="shared" si="2"/>
        <v>67.8</v>
      </c>
      <c r="H23" s="9" t="s">
        <v>167</v>
      </c>
    </row>
    <row r="24" spans="1:8">
      <c r="A24" s="9">
        <f t="shared" si="0"/>
        <v>20</v>
      </c>
      <c r="B24" s="322" t="s">
        <v>175</v>
      </c>
      <c r="C24" s="323"/>
      <c r="D24" s="323"/>
      <c r="E24" s="323"/>
      <c r="F24" s="324"/>
      <c r="G24" s="114">
        <f>SUM(G20:G23)</f>
        <v>154.39375000000001</v>
      </c>
      <c r="H24" s="1" t="s">
        <v>167</v>
      </c>
    </row>
    <row r="25" spans="1:8">
      <c r="A25" s="9">
        <f t="shared" si="0"/>
        <v>21</v>
      </c>
      <c r="B25" s="322" t="s">
        <v>175</v>
      </c>
      <c r="C25" s="323"/>
      <c r="D25" s="323"/>
      <c r="E25" s="323"/>
      <c r="F25" s="324"/>
      <c r="G25" s="114">
        <f>G24/35.32</f>
        <v>4.3712839750849382</v>
      </c>
      <c r="H25" s="114" t="s">
        <v>176</v>
      </c>
    </row>
    <row r="26" spans="1:8">
      <c r="A26" s="9">
        <f t="shared" si="0"/>
        <v>22</v>
      </c>
      <c r="B26" s="113" t="s">
        <v>181</v>
      </c>
      <c r="C26" s="3"/>
      <c r="D26" s="3"/>
      <c r="E26" s="3"/>
      <c r="F26" s="3"/>
      <c r="G26" s="3"/>
      <c r="H26" s="3"/>
    </row>
    <row r="27" spans="1:8">
      <c r="A27" s="9">
        <f t="shared" si="0"/>
        <v>23</v>
      </c>
      <c r="B27" s="3" t="s">
        <v>172</v>
      </c>
      <c r="C27" s="111">
        <v>6</v>
      </c>
      <c r="D27" s="111">
        <v>4</v>
      </c>
      <c r="E27" s="111">
        <v>4</v>
      </c>
      <c r="F27" s="111">
        <v>1</v>
      </c>
      <c r="G27" s="111">
        <f>PRODUCT(C27:F27)</f>
        <v>96</v>
      </c>
      <c r="H27" s="9" t="s">
        <v>167</v>
      </c>
    </row>
    <row r="28" spans="1:8">
      <c r="A28" s="9">
        <f t="shared" si="0"/>
        <v>24</v>
      </c>
      <c r="B28" s="3" t="s">
        <v>173</v>
      </c>
      <c r="C28" s="111">
        <v>2</v>
      </c>
      <c r="D28" s="111">
        <v>44</v>
      </c>
      <c r="E28" s="111">
        <v>1.5</v>
      </c>
      <c r="F28" s="109">
        <v>0.75</v>
      </c>
      <c r="G28" s="111">
        <f>PRODUCT(C28:F28)</f>
        <v>99</v>
      </c>
      <c r="H28" s="9" t="s">
        <v>167</v>
      </c>
    </row>
    <row r="29" spans="1:8">
      <c r="A29" s="9">
        <f t="shared" si="0"/>
        <v>25</v>
      </c>
      <c r="B29" s="3" t="s">
        <v>174</v>
      </c>
      <c r="C29" s="111">
        <v>1</v>
      </c>
      <c r="D29" s="111">
        <f>6*2+9.5*2</f>
        <v>31</v>
      </c>
      <c r="E29" s="111">
        <v>1.5</v>
      </c>
      <c r="F29" s="109">
        <v>0.75</v>
      </c>
      <c r="G29" s="111">
        <f t="shared" ref="G29" si="3">PRODUCT(C29:F29)</f>
        <v>34.875</v>
      </c>
      <c r="H29" s="9" t="s">
        <v>167</v>
      </c>
    </row>
    <row r="30" spans="1:8">
      <c r="A30" s="9">
        <f t="shared" si="0"/>
        <v>26</v>
      </c>
      <c r="B30" s="322" t="s">
        <v>175</v>
      </c>
      <c r="C30" s="323"/>
      <c r="D30" s="323"/>
      <c r="E30" s="323"/>
      <c r="F30" s="324"/>
      <c r="G30" s="114">
        <f>SUM(G27:G29)</f>
        <v>229.875</v>
      </c>
      <c r="H30" s="1" t="s">
        <v>167</v>
      </c>
    </row>
    <row r="31" spans="1:8">
      <c r="A31" s="9">
        <f t="shared" si="0"/>
        <v>27</v>
      </c>
      <c r="B31" s="322" t="s">
        <v>175</v>
      </c>
      <c r="C31" s="323"/>
      <c r="D31" s="323"/>
      <c r="E31" s="323"/>
      <c r="F31" s="324"/>
      <c r="G31" s="114">
        <f>G30/35.32</f>
        <v>6.5083522083805212</v>
      </c>
      <c r="H31" s="114" t="s">
        <v>176</v>
      </c>
    </row>
    <row r="32" spans="1:8">
      <c r="A32" s="9">
        <f t="shared" si="0"/>
        <v>28</v>
      </c>
      <c r="B32" s="113" t="s">
        <v>278</v>
      </c>
      <c r="C32" s="3"/>
      <c r="D32" s="3"/>
      <c r="E32" s="3"/>
      <c r="F32" s="3"/>
      <c r="G32" s="3"/>
      <c r="H32" s="3"/>
    </row>
    <row r="33" spans="1:8">
      <c r="A33" s="9">
        <f t="shared" si="0"/>
        <v>29</v>
      </c>
      <c r="B33" s="3" t="s">
        <v>182</v>
      </c>
      <c r="C33" s="111">
        <v>4</v>
      </c>
      <c r="D33" s="111">
        <v>1.5</v>
      </c>
      <c r="E33" s="111">
        <v>1.5</v>
      </c>
      <c r="F33" s="111">
        <f>12+3</f>
        <v>15</v>
      </c>
      <c r="G33" s="111">
        <f>PRODUCT(C33:F33)</f>
        <v>135</v>
      </c>
      <c r="H33" s="9" t="s">
        <v>167</v>
      </c>
    </row>
    <row r="34" spans="1:8">
      <c r="A34" s="9">
        <f t="shared" si="0"/>
        <v>30</v>
      </c>
      <c r="B34" s="3" t="s">
        <v>182</v>
      </c>
      <c r="C34" s="111">
        <v>2</v>
      </c>
      <c r="D34" s="111">
        <v>1.5</v>
      </c>
      <c r="E34" s="111">
        <v>1.5</v>
      </c>
      <c r="F34" s="109">
        <f>12+3</f>
        <v>15</v>
      </c>
      <c r="G34" s="111">
        <f>PRODUCT(C34:F34)</f>
        <v>67.5</v>
      </c>
      <c r="H34" s="9" t="s">
        <v>167</v>
      </c>
    </row>
    <row r="35" spans="1:8">
      <c r="A35" s="9">
        <f t="shared" si="0"/>
        <v>31</v>
      </c>
      <c r="B35" s="322" t="s">
        <v>175</v>
      </c>
      <c r="C35" s="323"/>
      <c r="D35" s="323"/>
      <c r="E35" s="323"/>
      <c r="F35" s="324"/>
      <c r="G35" s="114">
        <f>SUM(G33:G34)</f>
        <v>202.5</v>
      </c>
      <c r="H35" s="1" t="s">
        <v>167</v>
      </c>
    </row>
    <row r="36" spans="1:8">
      <c r="A36" s="9">
        <f t="shared" si="0"/>
        <v>32</v>
      </c>
      <c r="B36" s="322" t="s">
        <v>175</v>
      </c>
      <c r="C36" s="323"/>
      <c r="D36" s="323"/>
      <c r="E36" s="323"/>
      <c r="F36" s="324"/>
      <c r="G36" s="114">
        <f>G35/35.32</f>
        <v>5.7332955832389585</v>
      </c>
      <c r="H36" s="114" t="s">
        <v>176</v>
      </c>
    </row>
    <row r="37" spans="1:8">
      <c r="A37" s="9">
        <f t="shared" si="0"/>
        <v>33</v>
      </c>
      <c r="B37" s="113" t="s">
        <v>183</v>
      </c>
      <c r="C37" s="3"/>
      <c r="D37" s="3" t="s">
        <v>35</v>
      </c>
      <c r="E37" s="3"/>
      <c r="F37" s="3"/>
      <c r="G37" s="3"/>
      <c r="H37" s="3"/>
    </row>
    <row r="38" spans="1:8">
      <c r="A38" s="9">
        <f t="shared" si="0"/>
        <v>34</v>
      </c>
      <c r="B38" s="3" t="s">
        <v>290</v>
      </c>
      <c r="C38" s="111">
        <v>2</v>
      </c>
      <c r="D38" s="111">
        <f>(42+7/12)*2+11*12+(12+7/12)*11</f>
        <v>355.58333333333337</v>
      </c>
      <c r="E38" s="111"/>
      <c r="F38" s="109">
        <v>0.75</v>
      </c>
      <c r="G38" s="111">
        <f>PRODUCT(C38:F38)</f>
        <v>533.375</v>
      </c>
      <c r="H38" s="9" t="s">
        <v>167</v>
      </c>
    </row>
    <row r="39" spans="1:8">
      <c r="A39" s="9">
        <f t="shared" si="0"/>
        <v>35</v>
      </c>
      <c r="B39" s="3" t="s">
        <v>174</v>
      </c>
      <c r="C39" s="111">
        <v>1</v>
      </c>
      <c r="D39" s="111">
        <f>9.5*2+6*2</f>
        <v>31</v>
      </c>
      <c r="E39" s="109">
        <v>0.75</v>
      </c>
      <c r="F39" s="109">
        <v>15</v>
      </c>
      <c r="G39" s="111">
        <f t="shared" ref="G39" si="4">PRODUCT(C39:F39)</f>
        <v>348.75</v>
      </c>
      <c r="H39" s="9" t="s">
        <v>167</v>
      </c>
    </row>
    <row r="40" spans="1:8">
      <c r="A40" s="9">
        <f t="shared" si="0"/>
        <v>36</v>
      </c>
      <c r="B40" s="322" t="s">
        <v>175</v>
      </c>
      <c r="C40" s="323"/>
      <c r="D40" s="323"/>
      <c r="E40" s="323"/>
      <c r="F40" s="324"/>
      <c r="G40" s="114">
        <f>SUM(G38:G39)</f>
        <v>882.125</v>
      </c>
      <c r="H40" s="1" t="s">
        <v>167</v>
      </c>
    </row>
    <row r="41" spans="1:8">
      <c r="A41" s="9">
        <f t="shared" si="0"/>
        <v>37</v>
      </c>
      <c r="B41" s="322" t="s">
        <v>175</v>
      </c>
      <c r="C41" s="323"/>
      <c r="D41" s="323"/>
      <c r="E41" s="323"/>
      <c r="F41" s="324"/>
      <c r="G41" s="114">
        <f>G40/35.32</f>
        <v>24.975226500566251</v>
      </c>
      <c r="H41" s="114" t="s">
        <v>176</v>
      </c>
    </row>
    <row r="42" spans="1:8">
      <c r="A42" s="9">
        <f t="shared" si="0"/>
        <v>38</v>
      </c>
      <c r="B42" s="113" t="s">
        <v>184</v>
      </c>
      <c r="C42" s="3"/>
      <c r="D42" s="3"/>
      <c r="E42" s="3"/>
      <c r="F42" s="3"/>
      <c r="G42" s="3"/>
      <c r="H42" s="111"/>
    </row>
    <row r="43" spans="1:8">
      <c r="A43" s="9">
        <f t="shared" si="0"/>
        <v>39</v>
      </c>
      <c r="B43" s="3" t="s">
        <v>172</v>
      </c>
      <c r="C43" s="111">
        <v>6</v>
      </c>
      <c r="D43" s="111">
        <v>4.5</v>
      </c>
      <c r="E43" s="111">
        <v>4.5</v>
      </c>
      <c r="F43" s="111"/>
      <c r="G43" s="111">
        <f>PRODUCT(C43:F43)</f>
        <v>121.5</v>
      </c>
      <c r="H43" s="111" t="s">
        <v>185</v>
      </c>
    </row>
    <row r="44" spans="1:8">
      <c r="A44" s="9">
        <f t="shared" si="0"/>
        <v>40</v>
      </c>
      <c r="B44" s="3" t="s">
        <v>173</v>
      </c>
      <c r="C44" s="111">
        <v>2</v>
      </c>
      <c r="D44" s="111">
        <v>44</v>
      </c>
      <c r="E44" s="111">
        <v>2.5</v>
      </c>
      <c r="F44" s="111"/>
      <c r="G44" s="111">
        <f>PRODUCT(C44:F44)</f>
        <v>220</v>
      </c>
      <c r="H44" s="111" t="s">
        <v>185</v>
      </c>
    </row>
    <row r="45" spans="1:8">
      <c r="A45" s="9">
        <f t="shared" si="0"/>
        <v>41</v>
      </c>
      <c r="B45" s="3" t="s">
        <v>174</v>
      </c>
      <c r="C45" s="111">
        <v>1</v>
      </c>
      <c r="D45" s="111">
        <f>6*2+9.5*2</f>
        <v>31</v>
      </c>
      <c r="E45" s="111">
        <v>2.5</v>
      </c>
      <c r="F45" s="111"/>
      <c r="G45" s="111">
        <f t="shared" ref="G45" si="5">PRODUCT(C45:F45)</f>
        <v>77.5</v>
      </c>
      <c r="H45" s="111" t="s">
        <v>185</v>
      </c>
    </row>
    <row r="46" spans="1:8">
      <c r="A46" s="9">
        <f t="shared" si="0"/>
        <v>42</v>
      </c>
      <c r="B46" s="322" t="s">
        <v>175</v>
      </c>
      <c r="C46" s="323"/>
      <c r="D46" s="323"/>
      <c r="E46" s="323"/>
      <c r="F46" s="324"/>
      <c r="G46" s="114">
        <f>SUM(G43:G45)</f>
        <v>419</v>
      </c>
      <c r="H46" s="114" t="s">
        <v>185</v>
      </c>
    </row>
    <row r="47" spans="1:8">
      <c r="A47" s="9">
        <f t="shared" si="0"/>
        <v>43</v>
      </c>
      <c r="B47" s="294" t="s">
        <v>175</v>
      </c>
      <c r="C47" s="294"/>
      <c r="D47" s="294"/>
      <c r="E47" s="294"/>
      <c r="F47" s="294"/>
      <c r="G47" s="114">
        <f>G46/10.76</f>
        <v>38.940520446096656</v>
      </c>
      <c r="H47" s="114" t="s">
        <v>186</v>
      </c>
    </row>
    <row r="48" spans="1:8">
      <c r="A48" s="9">
        <f t="shared" si="0"/>
        <v>44</v>
      </c>
      <c r="B48" s="113" t="s">
        <v>20</v>
      </c>
      <c r="C48" s="3"/>
      <c r="D48" s="3"/>
      <c r="E48" s="3"/>
      <c r="F48" s="3"/>
      <c r="G48" s="3"/>
      <c r="H48" s="111"/>
    </row>
    <row r="49" spans="1:8">
      <c r="A49" s="9">
        <f t="shared" si="0"/>
        <v>45</v>
      </c>
      <c r="B49" s="3" t="s">
        <v>187</v>
      </c>
      <c r="C49" s="111">
        <v>6</v>
      </c>
      <c r="D49" s="111">
        <f>4*4</f>
        <v>16</v>
      </c>
      <c r="E49" s="111"/>
      <c r="F49" s="111">
        <v>1</v>
      </c>
      <c r="G49" s="111">
        <f t="shared" ref="G49:G52" si="6">PRODUCT(C49:F49)</f>
        <v>96</v>
      </c>
      <c r="H49" s="111" t="s">
        <v>185</v>
      </c>
    </row>
    <row r="50" spans="1:8">
      <c r="A50" s="9">
        <f t="shared" si="0"/>
        <v>46</v>
      </c>
      <c r="B50" s="3" t="s">
        <v>291</v>
      </c>
      <c r="C50" s="111">
        <v>6</v>
      </c>
      <c r="D50" s="111">
        <v>4</v>
      </c>
      <c r="E50" s="111">
        <v>4</v>
      </c>
      <c r="F50" s="111"/>
      <c r="G50" s="111">
        <f t="shared" si="6"/>
        <v>96</v>
      </c>
      <c r="H50" s="111" t="s">
        <v>185</v>
      </c>
    </row>
    <row r="51" spans="1:8">
      <c r="A51" s="9">
        <f t="shared" si="0"/>
        <v>47</v>
      </c>
      <c r="B51" s="3" t="s">
        <v>173</v>
      </c>
      <c r="C51" s="111">
        <v>2</v>
      </c>
      <c r="D51" s="111">
        <f>11*4</f>
        <v>44</v>
      </c>
      <c r="E51" s="111">
        <f>1.5+0.75*2</f>
        <v>3</v>
      </c>
      <c r="F51" s="111"/>
      <c r="G51" s="111">
        <f t="shared" si="6"/>
        <v>264</v>
      </c>
      <c r="H51" s="111" t="s">
        <v>185</v>
      </c>
    </row>
    <row r="52" spans="1:8">
      <c r="A52" s="9">
        <f t="shared" si="0"/>
        <v>48</v>
      </c>
      <c r="B52" s="3" t="s">
        <v>174</v>
      </c>
      <c r="C52" s="111">
        <v>1</v>
      </c>
      <c r="D52" s="111">
        <f>9.5*2+6*2</f>
        <v>31</v>
      </c>
      <c r="E52" s="111">
        <f>1.5+0.75*2</f>
        <v>3</v>
      </c>
      <c r="F52" s="111"/>
      <c r="G52" s="111">
        <f t="shared" si="6"/>
        <v>93</v>
      </c>
      <c r="H52" s="111" t="s">
        <v>185</v>
      </c>
    </row>
    <row r="53" spans="1:8">
      <c r="A53" s="9">
        <f t="shared" si="0"/>
        <v>49</v>
      </c>
      <c r="B53" s="322" t="s">
        <v>175</v>
      </c>
      <c r="C53" s="323"/>
      <c r="D53" s="323"/>
      <c r="E53" s="323"/>
      <c r="F53" s="324"/>
      <c r="G53" s="114">
        <f>SUM(G49:G52)</f>
        <v>549</v>
      </c>
      <c r="H53" s="114" t="s">
        <v>185</v>
      </c>
    </row>
    <row r="54" spans="1:8">
      <c r="A54" s="9">
        <f t="shared" si="0"/>
        <v>50</v>
      </c>
      <c r="B54" s="294" t="s">
        <v>175</v>
      </c>
      <c r="C54" s="294"/>
      <c r="D54" s="294"/>
      <c r="E54" s="294"/>
      <c r="F54" s="294"/>
      <c r="G54" s="114">
        <f>G53/10.76</f>
        <v>51.022304832713758</v>
      </c>
      <c r="H54" s="114" t="s">
        <v>186</v>
      </c>
    </row>
    <row r="55" spans="1:8">
      <c r="A55" s="9">
        <f t="shared" si="0"/>
        <v>51</v>
      </c>
      <c r="B55" s="113" t="s">
        <v>87</v>
      </c>
      <c r="C55" s="3"/>
      <c r="D55" s="3"/>
      <c r="E55" s="3"/>
      <c r="F55" s="3"/>
      <c r="G55" s="3"/>
      <c r="H55" s="111"/>
    </row>
    <row r="56" spans="1:8">
      <c r="A56" s="9">
        <f t="shared" si="0"/>
        <v>52</v>
      </c>
      <c r="B56" s="3" t="s">
        <v>188</v>
      </c>
      <c r="C56" s="111">
        <v>2</v>
      </c>
      <c r="D56" s="111">
        <f>2*4</f>
        <v>8</v>
      </c>
      <c r="E56" s="111"/>
      <c r="F56" s="111">
        <v>10</v>
      </c>
      <c r="G56" s="111">
        <f>PRODUCT(C56:F56)</f>
        <v>160</v>
      </c>
      <c r="H56" s="111" t="s">
        <v>185</v>
      </c>
    </row>
    <row r="57" spans="1:8">
      <c r="A57" s="9">
        <f t="shared" si="0"/>
        <v>53</v>
      </c>
      <c r="B57" s="3" t="s">
        <v>237</v>
      </c>
      <c r="C57" s="111">
        <v>2</v>
      </c>
      <c r="D57" s="111">
        <v>2</v>
      </c>
      <c r="E57" s="111">
        <v>2</v>
      </c>
      <c r="F57" s="111"/>
      <c r="G57" s="111">
        <f>PRODUCT(C57:F57)</f>
        <v>8</v>
      </c>
      <c r="H57" s="111" t="s">
        <v>185</v>
      </c>
    </row>
    <row r="58" spans="1:8">
      <c r="A58" s="9">
        <f t="shared" si="0"/>
        <v>54</v>
      </c>
      <c r="B58" s="3" t="s">
        <v>234</v>
      </c>
      <c r="C58" s="111">
        <v>2</v>
      </c>
      <c r="D58" s="111">
        <v>62</v>
      </c>
      <c r="E58" s="111"/>
      <c r="F58" s="111">
        <v>3</v>
      </c>
      <c r="G58" s="111">
        <f>PRODUCT(C58:F58)</f>
        <v>372</v>
      </c>
      <c r="H58" s="111" t="s">
        <v>185</v>
      </c>
    </row>
    <row r="59" spans="1:8">
      <c r="A59" s="9">
        <f t="shared" si="0"/>
        <v>55</v>
      </c>
      <c r="B59" s="3" t="s">
        <v>236</v>
      </c>
      <c r="C59" s="111">
        <v>2</v>
      </c>
      <c r="D59" s="111">
        <v>62</v>
      </c>
      <c r="E59" s="111"/>
      <c r="F59" s="111">
        <v>2</v>
      </c>
      <c r="G59" s="111">
        <f>PRODUCT(C59:F59)</f>
        <v>248</v>
      </c>
      <c r="H59" s="111" t="s">
        <v>185</v>
      </c>
    </row>
    <row r="60" spans="1:8">
      <c r="A60" s="9">
        <f t="shared" si="0"/>
        <v>56</v>
      </c>
      <c r="B60" s="3" t="s">
        <v>235</v>
      </c>
      <c r="C60" s="111">
        <v>2</v>
      </c>
      <c r="D60" s="111">
        <v>2</v>
      </c>
      <c r="E60" s="111"/>
      <c r="F60" s="111">
        <v>3</v>
      </c>
      <c r="G60" s="111">
        <f>PRODUCT(C60:F60)</f>
        <v>12</v>
      </c>
      <c r="H60" s="111" t="s">
        <v>185</v>
      </c>
    </row>
    <row r="61" spans="1:8">
      <c r="A61" s="9">
        <f t="shared" si="0"/>
        <v>57</v>
      </c>
      <c r="B61" s="322" t="s">
        <v>175</v>
      </c>
      <c r="C61" s="323"/>
      <c r="D61" s="323"/>
      <c r="E61" s="323"/>
      <c r="F61" s="324"/>
      <c r="G61" s="114">
        <f>SUM(G56:G60)</f>
        <v>800</v>
      </c>
      <c r="H61" s="114" t="s">
        <v>185</v>
      </c>
    </row>
    <row r="62" spans="1:8">
      <c r="A62" s="9">
        <f t="shared" si="0"/>
        <v>58</v>
      </c>
      <c r="B62" s="294" t="s">
        <v>175</v>
      </c>
      <c r="C62" s="294"/>
      <c r="D62" s="294"/>
      <c r="E62" s="294"/>
      <c r="F62" s="294"/>
      <c r="G62" s="114">
        <f>G61/10.76</f>
        <v>74.349442379182165</v>
      </c>
      <c r="H62" s="114" t="s">
        <v>186</v>
      </c>
    </row>
    <row r="63" spans="1:8">
      <c r="A63" s="9">
        <f t="shared" si="0"/>
        <v>59</v>
      </c>
      <c r="B63" s="113" t="s">
        <v>191</v>
      </c>
      <c r="C63" s="3"/>
      <c r="D63" s="3"/>
      <c r="E63" s="3"/>
      <c r="F63" s="3"/>
      <c r="G63" s="3"/>
      <c r="H63" s="111"/>
    </row>
    <row r="64" spans="1:8">
      <c r="A64" s="9">
        <f t="shared" si="0"/>
        <v>60</v>
      </c>
      <c r="B64" s="3" t="s">
        <v>289</v>
      </c>
      <c r="C64" s="111">
        <v>2</v>
      </c>
      <c r="D64" s="111" t="s">
        <v>35</v>
      </c>
      <c r="E64" s="111">
        <f>10.03*2+(12*11)+(12+7/12)*11</f>
        <v>290.47666666666669</v>
      </c>
      <c r="F64" s="111"/>
      <c r="G64" s="111">
        <f>PRODUCT(C64:F64)</f>
        <v>580.95333333333338</v>
      </c>
      <c r="H64" s="111" t="s">
        <v>185</v>
      </c>
    </row>
    <row r="65" spans="1:8">
      <c r="A65" s="9">
        <f t="shared" si="0"/>
        <v>61</v>
      </c>
      <c r="B65" s="3"/>
      <c r="C65" s="111">
        <v>1</v>
      </c>
      <c r="D65" s="111" t="s">
        <v>35</v>
      </c>
      <c r="E65" s="111">
        <f>(12*6)*2+9.5*12*2</f>
        <v>372</v>
      </c>
      <c r="F65" s="111"/>
      <c r="G65" s="111">
        <f>PRODUCT(C65:F65)</f>
        <v>372</v>
      </c>
      <c r="H65" s="111" t="s">
        <v>185</v>
      </c>
    </row>
    <row r="66" spans="1:8">
      <c r="A66" s="9">
        <f t="shared" si="0"/>
        <v>62</v>
      </c>
      <c r="B66" s="322" t="s">
        <v>175</v>
      </c>
      <c r="C66" s="323"/>
      <c r="D66" s="323"/>
      <c r="E66" s="323"/>
      <c r="F66" s="324"/>
      <c r="G66" s="114">
        <f>SUM(G64:G65)</f>
        <v>952.95333333333338</v>
      </c>
      <c r="H66" s="114" t="s">
        <v>185</v>
      </c>
    </row>
    <row r="67" spans="1:8">
      <c r="A67" s="9">
        <f t="shared" si="0"/>
        <v>63</v>
      </c>
      <c r="B67" s="294" t="s">
        <v>175</v>
      </c>
      <c r="C67" s="294"/>
      <c r="D67" s="294"/>
      <c r="E67" s="294"/>
      <c r="F67" s="294"/>
      <c r="G67" s="114">
        <f>G66/10.76</f>
        <v>88.564436183395301</v>
      </c>
      <c r="H67" s="114" t="s">
        <v>186</v>
      </c>
    </row>
    <row r="68" spans="1:8">
      <c r="A68" s="9">
        <f t="shared" ref="A68:A106" si="7">A67+1</f>
        <v>64</v>
      </c>
      <c r="B68" s="113" t="s">
        <v>193</v>
      </c>
      <c r="C68" s="3"/>
      <c r="D68" s="3"/>
      <c r="E68" s="3"/>
      <c r="F68" s="3"/>
      <c r="G68" s="3"/>
      <c r="H68" s="111"/>
    </row>
    <row r="69" spans="1:8">
      <c r="A69" s="9">
        <f t="shared" si="7"/>
        <v>65</v>
      </c>
      <c r="B69" s="3" t="s">
        <v>221</v>
      </c>
      <c r="C69" s="111">
        <v>2</v>
      </c>
      <c r="D69" s="111">
        <v>3.5</v>
      </c>
      <c r="E69" s="111"/>
      <c r="F69" s="111">
        <v>7</v>
      </c>
      <c r="G69" s="111">
        <f>PRODUCT(C69:F69)</f>
        <v>49</v>
      </c>
      <c r="H69" s="111" t="s">
        <v>185</v>
      </c>
    </row>
    <row r="70" spans="1:8">
      <c r="A70" s="9">
        <f t="shared" si="7"/>
        <v>66</v>
      </c>
      <c r="B70" s="322" t="s">
        <v>175</v>
      </c>
      <c r="C70" s="323"/>
      <c r="D70" s="323"/>
      <c r="E70" s="323"/>
      <c r="F70" s="324"/>
      <c r="G70" s="114">
        <f>G69/10.76</f>
        <v>4.5539033457249074</v>
      </c>
      <c r="H70" s="114" t="s">
        <v>222</v>
      </c>
    </row>
    <row r="71" spans="1:8">
      <c r="A71" s="9">
        <f t="shared" si="7"/>
        <v>67</v>
      </c>
      <c r="B71" s="3" t="s">
        <v>159</v>
      </c>
      <c r="C71" s="111">
        <v>2</v>
      </c>
      <c r="D71" s="111">
        <v>4</v>
      </c>
      <c r="E71" s="111"/>
      <c r="F71" s="111">
        <v>5</v>
      </c>
      <c r="G71" s="111">
        <f>PRODUCT(C71:F71)</f>
        <v>40</v>
      </c>
      <c r="H71" s="111" t="s">
        <v>185</v>
      </c>
    </row>
    <row r="72" spans="1:8">
      <c r="A72" s="9">
        <f t="shared" si="7"/>
        <v>68</v>
      </c>
      <c r="B72" s="294" t="s">
        <v>175</v>
      </c>
      <c r="C72" s="294"/>
      <c r="D72" s="294"/>
      <c r="E72" s="294"/>
      <c r="F72" s="294"/>
      <c r="G72" s="114">
        <f>G71/10.764</f>
        <v>3.7160906726124119</v>
      </c>
      <c r="H72" s="114" t="s">
        <v>222</v>
      </c>
    </row>
    <row r="73" spans="1:8">
      <c r="A73" s="9">
        <f t="shared" si="7"/>
        <v>69</v>
      </c>
      <c r="B73" s="113" t="s">
        <v>194</v>
      </c>
      <c r="C73" s="3"/>
      <c r="D73" s="3"/>
      <c r="E73" s="3"/>
      <c r="F73" s="3"/>
      <c r="G73" s="3"/>
      <c r="H73" s="111"/>
    </row>
    <row r="74" spans="1:8">
      <c r="A74" s="9">
        <f t="shared" si="7"/>
        <v>70</v>
      </c>
      <c r="B74" s="3" t="s">
        <v>195</v>
      </c>
      <c r="C74" s="111">
        <v>2</v>
      </c>
      <c r="D74" s="111">
        <f>11*4</f>
        <v>44</v>
      </c>
      <c r="E74" s="111"/>
      <c r="F74" s="111">
        <v>12</v>
      </c>
      <c r="G74" s="111">
        <f>PRODUCT(C74:F74)</f>
        <v>1056</v>
      </c>
      <c r="H74" s="111" t="s">
        <v>185</v>
      </c>
    </row>
    <row r="75" spans="1:8">
      <c r="A75" s="9">
        <f t="shared" si="7"/>
        <v>71</v>
      </c>
      <c r="B75" s="3" t="s">
        <v>192</v>
      </c>
      <c r="C75" s="111">
        <v>1</v>
      </c>
      <c r="D75" s="111">
        <f>9.5*2+6*2</f>
        <v>31</v>
      </c>
      <c r="E75" s="111"/>
      <c r="F75" s="111">
        <v>12</v>
      </c>
      <c r="G75" s="111">
        <f>PRODUCT(C75:F75)</f>
        <v>372</v>
      </c>
      <c r="H75" s="111" t="s">
        <v>185</v>
      </c>
    </row>
    <row r="76" spans="1:8">
      <c r="A76" s="9">
        <f t="shared" si="7"/>
        <v>72</v>
      </c>
      <c r="B76" s="322" t="s">
        <v>175</v>
      </c>
      <c r="C76" s="323"/>
      <c r="D76" s="323"/>
      <c r="E76" s="323"/>
      <c r="F76" s="324"/>
      <c r="G76" s="114">
        <f>SUM(G74:G75)</f>
        <v>1428</v>
      </c>
      <c r="H76" s="114" t="s">
        <v>185</v>
      </c>
    </row>
    <row r="77" spans="1:8">
      <c r="A77" s="9">
        <f t="shared" si="7"/>
        <v>73</v>
      </c>
      <c r="B77" s="294" t="s">
        <v>175</v>
      </c>
      <c r="C77" s="294"/>
      <c r="D77" s="294"/>
      <c r="E77" s="294"/>
      <c r="F77" s="294"/>
      <c r="G77" s="114">
        <f>G76/10.76</f>
        <v>132.71375464684016</v>
      </c>
      <c r="H77" s="114" t="s">
        <v>186</v>
      </c>
    </row>
    <row r="78" spans="1:8" hidden="1">
      <c r="A78" s="9">
        <f t="shared" si="7"/>
        <v>74</v>
      </c>
      <c r="B78" s="113" t="s">
        <v>238</v>
      </c>
      <c r="C78" s="9"/>
      <c r="D78" s="9"/>
      <c r="E78" s="9"/>
      <c r="F78" s="9"/>
      <c r="G78" s="9"/>
      <c r="H78" s="111"/>
    </row>
    <row r="79" spans="1:8" hidden="1">
      <c r="A79" s="9">
        <f t="shared" si="7"/>
        <v>75</v>
      </c>
      <c r="B79" s="322" t="s">
        <v>175</v>
      </c>
      <c r="C79" s="323"/>
      <c r="D79" s="323"/>
      <c r="E79" s="323"/>
      <c r="F79" s="324"/>
      <c r="G79" s="114">
        <f>SUM(G88:G89)</f>
        <v>299</v>
      </c>
      <c r="H79" s="114" t="s">
        <v>185</v>
      </c>
    </row>
    <row r="80" spans="1:8" hidden="1">
      <c r="A80" s="9">
        <f t="shared" si="7"/>
        <v>76</v>
      </c>
      <c r="B80" s="294" t="s">
        <v>175</v>
      </c>
      <c r="C80" s="294"/>
      <c r="D80" s="294"/>
      <c r="E80" s="294"/>
      <c r="F80" s="294"/>
      <c r="G80" s="114">
        <f>G79/10.76</f>
        <v>27.788104089219331</v>
      </c>
      <c r="H80" s="114" t="s">
        <v>186</v>
      </c>
    </row>
    <row r="81" spans="1:9">
      <c r="A81" s="9">
        <f t="shared" si="7"/>
        <v>77</v>
      </c>
      <c r="B81" s="113" t="s">
        <v>232</v>
      </c>
      <c r="C81" s="3"/>
      <c r="D81" s="3"/>
      <c r="E81" s="3"/>
      <c r="F81" s="3"/>
      <c r="G81" s="3"/>
      <c r="H81" s="111"/>
    </row>
    <row r="82" spans="1:9">
      <c r="A82" s="9">
        <f t="shared" si="7"/>
        <v>78</v>
      </c>
      <c r="B82" s="3" t="s">
        <v>196</v>
      </c>
      <c r="C82" s="9">
        <v>1</v>
      </c>
      <c r="D82" s="9">
        <v>226</v>
      </c>
      <c r="E82" s="9"/>
      <c r="F82" s="9"/>
      <c r="G82" s="111">
        <f>PRODUCT(C82:F82)</f>
        <v>226</v>
      </c>
      <c r="H82" s="111" t="s">
        <v>197</v>
      </c>
    </row>
    <row r="83" spans="1:9">
      <c r="A83" s="9">
        <f t="shared" si="7"/>
        <v>79</v>
      </c>
      <c r="B83" s="322" t="s">
        <v>175</v>
      </c>
      <c r="C83" s="323"/>
      <c r="D83" s="323"/>
      <c r="E83" s="323"/>
      <c r="F83" s="324"/>
      <c r="G83" s="114">
        <f>SUM(G82:G82)</f>
        <v>226</v>
      </c>
      <c r="H83" s="114" t="s">
        <v>197</v>
      </c>
    </row>
    <row r="84" spans="1:9">
      <c r="A84" s="9">
        <f t="shared" si="7"/>
        <v>80</v>
      </c>
      <c r="B84" s="294" t="s">
        <v>175</v>
      </c>
      <c r="C84" s="294"/>
      <c r="D84" s="294"/>
      <c r="E84" s="294"/>
      <c r="F84" s="294"/>
      <c r="G84" s="114">
        <f>G83/3.28</f>
        <v>68.902439024390247</v>
      </c>
      <c r="H84" s="114" t="s">
        <v>198</v>
      </c>
    </row>
    <row r="85" spans="1:9">
      <c r="A85" s="9">
        <f t="shared" si="7"/>
        <v>81</v>
      </c>
      <c r="B85" s="113" t="s">
        <v>199</v>
      </c>
      <c r="C85" s="3"/>
      <c r="D85" s="3"/>
      <c r="E85" s="3"/>
      <c r="F85" s="3"/>
      <c r="G85" s="3"/>
      <c r="H85" s="111"/>
    </row>
    <row r="86" spans="1:9">
      <c r="A86" s="9">
        <f t="shared" si="7"/>
        <v>82</v>
      </c>
      <c r="B86" s="3" t="s">
        <v>195</v>
      </c>
      <c r="C86" s="111">
        <v>2</v>
      </c>
      <c r="D86" s="111">
        <f>11*4</f>
        <v>44</v>
      </c>
      <c r="E86" s="111"/>
      <c r="F86" s="111">
        <v>12</v>
      </c>
      <c r="G86" s="111">
        <f>PRODUCT(C86:F86)</f>
        <v>1056</v>
      </c>
      <c r="H86" s="111" t="s">
        <v>185</v>
      </c>
    </row>
    <row r="87" spans="1:9">
      <c r="A87" s="9">
        <f t="shared" si="7"/>
        <v>83</v>
      </c>
      <c r="B87" s="3" t="s">
        <v>192</v>
      </c>
      <c r="C87" s="111">
        <v>1</v>
      </c>
      <c r="D87" s="111">
        <f>9.5*2+6*2</f>
        <v>31</v>
      </c>
      <c r="E87" s="111"/>
      <c r="F87" s="111">
        <v>12</v>
      </c>
      <c r="G87" s="111">
        <f>PRODUCT(C87:F87)</f>
        <v>372</v>
      </c>
      <c r="H87" s="111" t="s">
        <v>185</v>
      </c>
    </row>
    <row r="88" spans="1:9">
      <c r="A88" s="9">
        <f t="shared" si="7"/>
        <v>84</v>
      </c>
      <c r="B88" s="3" t="s">
        <v>239</v>
      </c>
      <c r="C88" s="9">
        <v>2</v>
      </c>
      <c r="D88" s="9">
        <f>11</f>
        <v>11</v>
      </c>
      <c r="E88" s="9">
        <v>11</v>
      </c>
      <c r="F88" s="9"/>
      <c r="G88" s="111">
        <f>PRODUCT(C88:F88)</f>
        <v>242</v>
      </c>
      <c r="H88" s="111" t="s">
        <v>185</v>
      </c>
    </row>
    <row r="89" spans="1:9">
      <c r="A89" s="9">
        <f t="shared" si="7"/>
        <v>85</v>
      </c>
      <c r="B89" s="3" t="s">
        <v>240</v>
      </c>
      <c r="C89" s="9">
        <v>1</v>
      </c>
      <c r="D89" s="9">
        <f>9.5</f>
        <v>9.5</v>
      </c>
      <c r="E89" s="9">
        <v>6</v>
      </c>
      <c r="F89" s="9"/>
      <c r="G89" s="111">
        <f>PRODUCT(C89:F89)</f>
        <v>57</v>
      </c>
      <c r="H89" s="111" t="s">
        <v>185</v>
      </c>
    </row>
    <row r="90" spans="1:9">
      <c r="A90" s="9">
        <f t="shared" si="7"/>
        <v>86</v>
      </c>
      <c r="B90" s="322" t="s">
        <v>175</v>
      </c>
      <c r="C90" s="323"/>
      <c r="D90" s="323"/>
      <c r="E90" s="323"/>
      <c r="F90" s="324"/>
      <c r="G90" s="114">
        <f>SUM(G86:G89)</f>
        <v>1727</v>
      </c>
      <c r="H90" s="114" t="s">
        <v>185</v>
      </c>
    </row>
    <row r="91" spans="1:9">
      <c r="A91" s="9">
        <f t="shared" si="7"/>
        <v>87</v>
      </c>
      <c r="B91" s="294" t="s">
        <v>175</v>
      </c>
      <c r="C91" s="294"/>
      <c r="D91" s="294"/>
      <c r="E91" s="294"/>
      <c r="F91" s="294"/>
      <c r="G91" s="114">
        <f>G90/10.76</f>
        <v>160.50185873605949</v>
      </c>
      <c r="H91" s="114" t="s">
        <v>186</v>
      </c>
    </row>
    <row r="92" spans="1:9">
      <c r="A92" s="9">
        <f t="shared" si="7"/>
        <v>88</v>
      </c>
      <c r="B92" s="113" t="s">
        <v>297</v>
      </c>
      <c r="C92" s="3"/>
      <c r="D92" s="3"/>
      <c r="E92" s="3"/>
      <c r="F92" s="3"/>
      <c r="G92" s="3"/>
      <c r="H92" s="3"/>
    </row>
    <row r="93" spans="1:9">
      <c r="A93" s="9">
        <f>A92+1</f>
        <v>89</v>
      </c>
      <c r="B93" s="3"/>
      <c r="C93" s="9">
        <v>1</v>
      </c>
      <c r="D93" s="9">
        <v>15</v>
      </c>
      <c r="E93" s="9">
        <v>0.33</v>
      </c>
      <c r="F93" s="9">
        <v>45</v>
      </c>
      <c r="G93" s="111">
        <f>PRODUCT(C93:F93)</f>
        <v>222.75</v>
      </c>
      <c r="H93" s="9" t="s">
        <v>167</v>
      </c>
      <c r="I93">
        <f>(G93/35.32)*2400</f>
        <v>15135.90033975085</v>
      </c>
    </row>
    <row r="94" spans="1:9">
      <c r="A94" s="9">
        <f>A93+1</f>
        <v>90</v>
      </c>
      <c r="B94" s="113" t="s">
        <v>279</v>
      </c>
      <c r="C94" s="3"/>
      <c r="D94" s="3"/>
      <c r="E94" s="3"/>
      <c r="F94" s="3"/>
      <c r="G94" s="3"/>
      <c r="H94" s="3"/>
    </row>
    <row r="95" spans="1:9">
      <c r="A95" s="9">
        <f t="shared" si="7"/>
        <v>91</v>
      </c>
      <c r="B95" s="3" t="s">
        <v>280</v>
      </c>
      <c r="C95" s="9">
        <v>2</v>
      </c>
      <c r="D95" s="9">
        <f>11</f>
        <v>11</v>
      </c>
      <c r="E95" s="9">
        <v>11</v>
      </c>
      <c r="F95" s="3">
        <v>0.25</v>
      </c>
      <c r="G95" s="111">
        <f>PRODUCT(C95:F95)</f>
        <v>60.5</v>
      </c>
      <c r="H95" s="9" t="s">
        <v>167</v>
      </c>
    </row>
    <row r="96" spans="1:9">
      <c r="A96" s="9">
        <f t="shared" si="7"/>
        <v>92</v>
      </c>
      <c r="B96" s="294" t="s">
        <v>175</v>
      </c>
      <c r="C96" s="294"/>
      <c r="D96" s="294"/>
      <c r="E96" s="294"/>
      <c r="F96" s="294"/>
      <c r="G96" s="114">
        <f>SUM(G95)</f>
        <v>60.5</v>
      </c>
      <c r="H96" s="114" t="s">
        <v>185</v>
      </c>
    </row>
    <row r="97" spans="1:8">
      <c r="A97" s="9">
        <f t="shared" si="7"/>
        <v>93</v>
      </c>
      <c r="B97" s="294" t="s">
        <v>175</v>
      </c>
      <c r="C97" s="294"/>
      <c r="D97" s="294"/>
      <c r="E97" s="294"/>
      <c r="F97" s="294"/>
      <c r="G97" s="114">
        <f>G96/35.32</f>
        <v>1.7129105322763307</v>
      </c>
      <c r="H97" s="114" t="s">
        <v>186</v>
      </c>
    </row>
    <row r="98" spans="1:8">
      <c r="A98" s="9">
        <f t="shared" si="7"/>
        <v>94</v>
      </c>
      <c r="B98" s="3" t="s">
        <v>281</v>
      </c>
      <c r="C98" s="9">
        <v>2</v>
      </c>
      <c r="D98" s="9">
        <f>11</f>
        <v>11</v>
      </c>
      <c r="E98" s="9">
        <v>11</v>
      </c>
      <c r="F98" s="3">
        <v>0.33</v>
      </c>
      <c r="G98" s="111">
        <f>PRODUCT(C98:F98)</f>
        <v>79.86</v>
      </c>
      <c r="H98" s="9" t="s">
        <v>167</v>
      </c>
    </row>
    <row r="99" spans="1:8">
      <c r="A99" s="9">
        <f t="shared" si="7"/>
        <v>95</v>
      </c>
      <c r="B99" s="294" t="s">
        <v>175</v>
      </c>
      <c r="C99" s="294"/>
      <c r="D99" s="294"/>
      <c r="E99" s="294"/>
      <c r="F99" s="294"/>
      <c r="G99" s="114">
        <f>SUM(G98)</f>
        <v>79.86</v>
      </c>
      <c r="H99" s="114" t="s">
        <v>185</v>
      </c>
    </row>
    <row r="100" spans="1:8">
      <c r="A100" s="9">
        <f t="shared" si="7"/>
        <v>96</v>
      </c>
      <c r="B100" s="294" t="s">
        <v>175</v>
      </c>
      <c r="C100" s="294"/>
      <c r="D100" s="294"/>
      <c r="E100" s="294"/>
      <c r="F100" s="294"/>
      <c r="G100" s="114">
        <f>G99/35.32</f>
        <v>2.2610419026047563</v>
      </c>
      <c r="H100" s="114" t="s">
        <v>186</v>
      </c>
    </row>
    <row r="101" spans="1:8">
      <c r="A101" s="9">
        <f t="shared" si="7"/>
        <v>97</v>
      </c>
      <c r="B101" s="113" t="s">
        <v>282</v>
      </c>
      <c r="C101" s="3"/>
      <c r="D101" s="3"/>
      <c r="E101" s="3"/>
      <c r="F101" s="3"/>
      <c r="G101" s="3"/>
      <c r="H101" s="3"/>
    </row>
    <row r="102" spans="1:8">
      <c r="A102" s="9">
        <f t="shared" si="7"/>
        <v>98</v>
      </c>
      <c r="B102" s="3"/>
      <c r="C102" s="9">
        <v>2</v>
      </c>
      <c r="D102" s="9">
        <f>11</f>
        <v>11</v>
      </c>
      <c r="E102" s="9">
        <v>11</v>
      </c>
      <c r="F102" s="3"/>
      <c r="G102" s="111">
        <f>PRODUCT(C102:F102)</f>
        <v>242</v>
      </c>
      <c r="H102" s="9" t="s">
        <v>185</v>
      </c>
    </row>
    <row r="103" spans="1:8">
      <c r="A103" s="9">
        <f t="shared" si="7"/>
        <v>99</v>
      </c>
      <c r="B103" s="294" t="s">
        <v>175</v>
      </c>
      <c r="C103" s="294"/>
      <c r="D103" s="294"/>
      <c r="E103" s="294"/>
      <c r="F103" s="294"/>
      <c r="G103" s="114">
        <f>SUM(G102)</f>
        <v>242</v>
      </c>
      <c r="H103" s="114" t="s">
        <v>185</v>
      </c>
    </row>
    <row r="104" spans="1:8">
      <c r="A104" s="9">
        <f t="shared" si="7"/>
        <v>100</v>
      </c>
      <c r="B104" s="294" t="s">
        <v>175</v>
      </c>
      <c r="C104" s="294"/>
      <c r="D104" s="294"/>
      <c r="E104" s="294"/>
      <c r="F104" s="294"/>
      <c r="G104" s="114">
        <f>G103/35.32</f>
        <v>6.8516421291053229</v>
      </c>
      <c r="H104" s="114" t="s">
        <v>186</v>
      </c>
    </row>
    <row r="105" spans="1:8">
      <c r="A105" s="9">
        <f t="shared" si="7"/>
        <v>101</v>
      </c>
      <c r="B105" s="149" t="s">
        <v>293</v>
      </c>
      <c r="C105" s="6"/>
      <c r="D105" s="6"/>
      <c r="E105" s="6"/>
      <c r="F105" s="18"/>
      <c r="G105" s="3"/>
      <c r="H105" s="3"/>
    </row>
    <row r="106" spans="1:8">
      <c r="A106" s="9">
        <f t="shared" si="7"/>
        <v>102</v>
      </c>
      <c r="B106" s="3" t="s">
        <v>280</v>
      </c>
      <c r="C106" s="9">
        <v>2</v>
      </c>
      <c r="D106" s="9">
        <v>5</v>
      </c>
      <c r="E106" s="9">
        <v>1</v>
      </c>
      <c r="F106" s="9">
        <v>0.5</v>
      </c>
      <c r="G106" s="111">
        <f>PRODUCT(C106:F106)</f>
        <v>5</v>
      </c>
      <c r="H106" s="9" t="s">
        <v>12</v>
      </c>
    </row>
    <row r="107" spans="1:8">
      <c r="A107" s="3"/>
      <c r="B107" s="294" t="s">
        <v>175</v>
      </c>
      <c r="C107" s="294"/>
      <c r="D107" s="294"/>
      <c r="E107" s="294"/>
      <c r="F107" s="294"/>
      <c r="G107" s="114">
        <f>SUM(G106)</f>
        <v>5</v>
      </c>
      <c r="H107" s="9" t="s">
        <v>12</v>
      </c>
    </row>
    <row r="108" spans="1:8">
      <c r="A108" s="3"/>
      <c r="B108" s="294" t="s">
        <v>175</v>
      </c>
      <c r="C108" s="294"/>
      <c r="D108" s="294"/>
      <c r="E108" s="294"/>
      <c r="F108" s="294"/>
      <c r="G108" s="114">
        <f>G107/35.32</f>
        <v>0.14156285390713477</v>
      </c>
      <c r="H108" s="114" t="s">
        <v>14</v>
      </c>
    </row>
  </sheetData>
  <mergeCells count="41">
    <mergeCell ref="B17:F17"/>
    <mergeCell ref="A1:H1"/>
    <mergeCell ref="A2:H2"/>
    <mergeCell ref="A3:H3"/>
    <mergeCell ref="B10:F10"/>
    <mergeCell ref="B11:F11"/>
    <mergeCell ref="B53:F53"/>
    <mergeCell ref="B18:F18"/>
    <mergeCell ref="B24:F24"/>
    <mergeCell ref="B25:F25"/>
    <mergeCell ref="B30:F30"/>
    <mergeCell ref="B31:F31"/>
    <mergeCell ref="B35:F35"/>
    <mergeCell ref="B36:F36"/>
    <mergeCell ref="B40:F40"/>
    <mergeCell ref="B41:F41"/>
    <mergeCell ref="B46:F46"/>
    <mergeCell ref="B47:F47"/>
    <mergeCell ref="B54:F54"/>
    <mergeCell ref="B61:F61"/>
    <mergeCell ref="B62:F62"/>
    <mergeCell ref="B66:F66"/>
    <mergeCell ref="B67:F67"/>
    <mergeCell ref="B70:F70"/>
    <mergeCell ref="B96:F96"/>
    <mergeCell ref="B97:F97"/>
    <mergeCell ref="B72:F72"/>
    <mergeCell ref="B76:F76"/>
    <mergeCell ref="B77:F77"/>
    <mergeCell ref="B79:F79"/>
    <mergeCell ref="B80:F80"/>
    <mergeCell ref="B83:F83"/>
    <mergeCell ref="B104:F104"/>
    <mergeCell ref="B107:F107"/>
    <mergeCell ref="B108:F108"/>
    <mergeCell ref="B84:F84"/>
    <mergeCell ref="B90:F90"/>
    <mergeCell ref="B91:F91"/>
    <mergeCell ref="B99:F99"/>
    <mergeCell ref="B100:F100"/>
    <mergeCell ref="B103:F10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26"/>
  <sheetViews>
    <sheetView view="pageBreakPreview" topLeftCell="A9" zoomScale="85" zoomScaleNormal="70" zoomScaleSheetLayoutView="85" workbookViewId="0">
      <selection activeCell="A2" sqref="A2:U2"/>
    </sheetView>
  </sheetViews>
  <sheetFormatPr defaultColWidth="9.109375" defaultRowHeight="13.8"/>
  <cols>
    <col min="1" max="1" width="5.88671875" style="56" bestFit="1" customWidth="1"/>
    <col min="2" max="2" width="48.6640625" style="20" bestFit="1" customWidth="1"/>
    <col min="3" max="3" width="9.5546875" style="20" customWidth="1"/>
    <col min="4" max="4" width="10.88671875" style="20" customWidth="1"/>
    <col min="5" max="6" width="9.5546875" style="20" customWidth="1"/>
    <col min="7" max="7" width="11.33203125" style="20" customWidth="1"/>
    <col min="8" max="8" width="13.109375" style="20" customWidth="1"/>
    <col min="9" max="9" width="11.33203125" style="20" customWidth="1"/>
    <col min="10" max="10" width="12.44140625" style="20" bestFit="1" customWidth="1"/>
    <col min="11" max="11" width="11.6640625" style="20" bestFit="1" customWidth="1"/>
    <col min="12" max="12" width="12.6640625" style="20" bestFit="1" customWidth="1"/>
    <col min="13" max="13" width="13.44140625" style="20" bestFit="1" customWidth="1"/>
    <col min="14" max="14" width="12.33203125" style="20" customWidth="1"/>
    <col min="15" max="15" width="8.33203125" style="20" customWidth="1"/>
    <col min="16" max="16" width="9.33203125" style="20" bestFit="1" customWidth="1"/>
    <col min="17" max="19" width="8.33203125" style="20" customWidth="1"/>
    <col min="20" max="20" width="12.6640625" style="20" customWidth="1"/>
    <col min="21" max="21" width="14.109375" style="20" customWidth="1"/>
    <col min="22" max="22" width="9.33203125" style="20" bestFit="1" customWidth="1"/>
    <col min="23" max="23" width="10.5546875" style="20" bestFit="1" customWidth="1"/>
    <col min="24" max="24" width="14.109375" style="20" bestFit="1" customWidth="1"/>
    <col min="25" max="25" width="12.6640625" style="20" bestFit="1" customWidth="1"/>
    <col min="26" max="27" width="9.109375" style="20"/>
    <col min="28" max="28" width="12.5546875" style="20" bestFit="1" customWidth="1"/>
    <col min="29" max="16384" width="9.109375" style="20"/>
  </cols>
  <sheetData>
    <row r="1" spans="1:25" ht="21.9" customHeight="1">
      <c r="A1" s="335" t="s">
        <v>46</v>
      </c>
      <c r="B1" s="335"/>
      <c r="C1" s="335"/>
      <c r="D1" s="335"/>
      <c r="E1" s="335"/>
      <c r="F1" s="335"/>
      <c r="G1" s="335"/>
      <c r="H1" s="335"/>
      <c r="I1" s="335"/>
      <c r="J1" s="335"/>
      <c r="K1" s="335"/>
      <c r="L1" s="335"/>
      <c r="M1" s="335"/>
      <c r="N1" s="335"/>
      <c r="O1" s="335"/>
      <c r="P1" s="335"/>
      <c r="Q1" s="335"/>
      <c r="R1" s="335"/>
      <c r="S1" s="335"/>
      <c r="T1" s="335"/>
      <c r="U1" s="335"/>
    </row>
    <row r="2" spans="1:25" ht="21.9" customHeight="1">
      <c r="A2" s="335" t="s">
        <v>78</v>
      </c>
      <c r="B2" s="335"/>
      <c r="C2" s="335"/>
      <c r="D2" s="335"/>
      <c r="E2" s="335"/>
      <c r="F2" s="335"/>
      <c r="G2" s="335"/>
      <c r="H2" s="335"/>
      <c r="I2" s="335"/>
      <c r="J2" s="335"/>
      <c r="K2" s="335"/>
      <c r="L2" s="335"/>
      <c r="M2" s="335"/>
      <c r="N2" s="335"/>
      <c r="O2" s="335"/>
      <c r="P2" s="335"/>
      <c r="Q2" s="335"/>
      <c r="R2" s="335"/>
      <c r="S2" s="335"/>
      <c r="T2" s="335"/>
      <c r="U2" s="335"/>
    </row>
    <row r="3" spans="1:25" ht="21.9" customHeight="1">
      <c r="A3" s="335" t="s">
        <v>47</v>
      </c>
      <c r="B3" s="335"/>
      <c r="C3" s="335"/>
      <c r="D3" s="335"/>
      <c r="E3" s="335"/>
      <c r="F3" s="335"/>
      <c r="G3" s="335"/>
      <c r="H3" s="335"/>
      <c r="I3" s="335"/>
      <c r="J3" s="335"/>
      <c r="K3" s="335"/>
      <c r="L3" s="335"/>
      <c r="M3" s="335"/>
      <c r="N3" s="335"/>
      <c r="O3" s="335"/>
      <c r="P3" s="335"/>
      <c r="Q3" s="335"/>
      <c r="R3" s="335"/>
      <c r="S3" s="335"/>
      <c r="T3" s="335"/>
      <c r="U3" s="335"/>
    </row>
    <row r="4" spans="1:25" ht="21.9" customHeight="1">
      <c r="A4" s="21"/>
      <c r="B4" s="22"/>
      <c r="C4" s="21"/>
      <c r="D4" s="21"/>
      <c r="E4" s="21"/>
      <c r="F4" s="23"/>
      <c r="G4" s="23"/>
      <c r="H4" s="23"/>
      <c r="I4" s="23"/>
      <c r="J4" s="23"/>
      <c r="K4" s="23"/>
      <c r="L4" s="21"/>
      <c r="M4" s="21"/>
      <c r="N4" s="21"/>
      <c r="O4" s="21"/>
      <c r="P4" s="21"/>
      <c r="Q4" s="21"/>
      <c r="R4" s="21"/>
      <c r="S4" s="21"/>
      <c r="T4" s="336" t="s">
        <v>48</v>
      </c>
      <c r="U4" s="336"/>
    </row>
    <row r="5" spans="1:25" s="25" customFormat="1" ht="24.9" customHeight="1">
      <c r="A5" s="334" t="s">
        <v>49</v>
      </c>
      <c r="B5" s="334" t="s">
        <v>50</v>
      </c>
      <c r="C5" s="334" t="s">
        <v>51</v>
      </c>
      <c r="D5" s="334" t="s">
        <v>52</v>
      </c>
      <c r="E5" s="334" t="s">
        <v>53</v>
      </c>
      <c r="F5" s="334" t="s">
        <v>54</v>
      </c>
      <c r="G5" s="334" t="s">
        <v>55</v>
      </c>
      <c r="H5" s="334" t="s">
        <v>56</v>
      </c>
      <c r="I5" s="334" t="s">
        <v>57</v>
      </c>
      <c r="J5" s="334" t="s">
        <v>58</v>
      </c>
      <c r="K5" s="334"/>
      <c r="L5" s="334"/>
      <c r="M5" s="334"/>
      <c r="N5" s="334"/>
      <c r="O5" s="334" t="s">
        <v>59</v>
      </c>
      <c r="P5" s="334"/>
      <c r="Q5" s="334"/>
      <c r="R5" s="334"/>
      <c r="S5" s="334"/>
      <c r="T5" s="334" t="s">
        <v>60</v>
      </c>
      <c r="U5" s="334" t="s">
        <v>10</v>
      </c>
    </row>
    <row r="6" spans="1:25" s="25" customFormat="1" ht="24.9" customHeight="1">
      <c r="A6" s="334"/>
      <c r="B6" s="334"/>
      <c r="C6" s="334"/>
      <c r="D6" s="334"/>
      <c r="E6" s="334"/>
      <c r="F6" s="334"/>
      <c r="G6" s="334"/>
      <c r="H6" s="334"/>
      <c r="I6" s="334"/>
      <c r="J6" s="24" t="s">
        <v>61</v>
      </c>
      <c r="K6" s="24" t="s">
        <v>62</v>
      </c>
      <c r="L6" s="24" t="s">
        <v>63</v>
      </c>
      <c r="M6" s="24" t="s">
        <v>64</v>
      </c>
      <c r="N6" s="24" t="s">
        <v>65</v>
      </c>
      <c r="O6" s="24" t="s">
        <v>22</v>
      </c>
      <c r="P6" s="24" t="s">
        <v>23</v>
      </c>
      <c r="Q6" s="24" t="s">
        <v>66</v>
      </c>
      <c r="R6" s="24" t="s">
        <v>67</v>
      </c>
      <c r="S6" s="24" t="s">
        <v>68</v>
      </c>
      <c r="T6" s="334"/>
      <c r="U6" s="334"/>
      <c r="X6" s="26"/>
    </row>
    <row r="7" spans="1:25" ht="30" customHeight="1">
      <c r="A7" s="27" t="str">
        <f>IF(D7&lt;&gt;"",1+MAX($A$6:A6),"")</f>
        <v/>
      </c>
      <c r="B7" s="28" t="s">
        <v>79</v>
      </c>
      <c r="C7" s="29"/>
      <c r="D7" s="29"/>
      <c r="E7" s="29"/>
      <c r="F7" s="29"/>
      <c r="G7" s="29"/>
      <c r="H7" s="29"/>
      <c r="I7" s="30"/>
      <c r="J7" s="31" t="str">
        <f>IF(C7="#3",E7*F7*I7/1000,"")</f>
        <v/>
      </c>
      <c r="K7" s="31" t="str">
        <f>IF(C7="#4",E7*F7*I7/1000,"")</f>
        <v/>
      </c>
      <c r="L7" s="31" t="str">
        <f>IF(C7="#5",E7*F7*I7/1000,"")</f>
        <v/>
      </c>
      <c r="M7" s="31" t="str">
        <f>IF(C7="#6",E7*F7*I7/1000,"")</f>
        <v/>
      </c>
      <c r="N7" s="31"/>
      <c r="O7" s="32"/>
      <c r="P7" s="32"/>
      <c r="Q7" s="32"/>
      <c r="R7" s="32"/>
      <c r="S7" s="33"/>
      <c r="T7" s="33"/>
      <c r="U7" s="32"/>
      <c r="W7" s="34"/>
      <c r="X7" s="34"/>
    </row>
    <row r="8" spans="1:25" ht="30" customHeight="1">
      <c r="A8" s="27" t="str">
        <f>IF(D8&lt;&gt;"",1+MAX($A$6:A7),"")</f>
        <v/>
      </c>
      <c r="B8" s="35" t="s">
        <v>24</v>
      </c>
      <c r="C8" s="36"/>
      <c r="D8" s="36"/>
      <c r="E8" s="36"/>
      <c r="F8" s="36"/>
      <c r="G8" s="36"/>
      <c r="H8" s="36"/>
      <c r="I8" s="37"/>
      <c r="J8" s="31"/>
      <c r="K8" s="31"/>
      <c r="L8" s="31"/>
      <c r="M8" s="31"/>
      <c r="N8" s="31"/>
      <c r="O8" s="32"/>
      <c r="P8" s="32"/>
      <c r="Q8" s="32"/>
      <c r="R8" s="32"/>
      <c r="S8" s="33"/>
      <c r="T8" s="33"/>
      <c r="U8" s="32"/>
      <c r="W8" s="34"/>
      <c r="X8" s="34"/>
    </row>
    <row r="9" spans="1:25" ht="30" customHeight="1">
      <c r="A9" s="27">
        <f>IF(D9&lt;&gt;"",1+MAX($A$6:A8),"")</f>
        <v>1</v>
      </c>
      <c r="B9" s="38" t="s">
        <v>72</v>
      </c>
      <c r="C9" s="39" t="s">
        <v>62</v>
      </c>
      <c r="D9" s="33">
        <v>255</v>
      </c>
      <c r="E9" s="32">
        <f>ROUND(P10/D9+1,0)</f>
        <v>5</v>
      </c>
      <c r="F9" s="32">
        <v>14</v>
      </c>
      <c r="G9" s="32">
        <f>SUM(O9:S9)</f>
        <v>1407.2</v>
      </c>
      <c r="H9" s="32">
        <f>30*2</f>
        <v>60</v>
      </c>
      <c r="I9" s="32">
        <f>G9-H9</f>
        <v>1347.2</v>
      </c>
      <c r="J9" s="31" t="str">
        <f t="shared" ref="J9:J10" si="0">IF(C9="#3",E9*F9*I9/1000,"")</f>
        <v/>
      </c>
      <c r="K9" s="31">
        <f t="shared" ref="K9:K10" si="1">IF(C9="#4",E9*F9*I9/1000,"")</f>
        <v>94.304000000000002</v>
      </c>
      <c r="L9" s="31" t="str">
        <f t="shared" ref="L9:L10" si="2">IF(C9="#5",E9*F9*I9/1000,"")</f>
        <v/>
      </c>
      <c r="M9" s="31" t="str">
        <f t="shared" ref="M9:M10" si="3">IF(C9="#6",E9*F9*I9/1000,"")</f>
        <v/>
      </c>
      <c r="N9" s="31" t="str">
        <f>IF(C9="#8",E9*F9*I9/1000,"")</f>
        <v/>
      </c>
      <c r="O9" s="32">
        <f>12*12</f>
        <v>144</v>
      </c>
      <c r="P9" s="32">
        <f>4*304.8-50*2</f>
        <v>1119.2</v>
      </c>
      <c r="Q9" s="32">
        <f>O9</f>
        <v>144</v>
      </c>
      <c r="R9" s="33"/>
      <c r="S9" s="33"/>
      <c r="T9" s="33"/>
      <c r="U9" s="33"/>
      <c r="V9" s="33">
        <f>(15144*2+10668*2)/12000</f>
        <v>4.3019999999999996</v>
      </c>
      <c r="W9" s="40"/>
      <c r="X9" s="32">
        <f>P9-60*16*4</f>
        <v>-2720.8</v>
      </c>
      <c r="Y9" s="40"/>
    </row>
    <row r="10" spans="1:25" ht="30" customHeight="1">
      <c r="A10" s="27">
        <f>IF(D10&lt;&gt;"",1+MAX($A$6:A9),"")</f>
        <v>2</v>
      </c>
      <c r="B10" s="38" t="s">
        <v>82</v>
      </c>
      <c r="C10" s="39" t="s">
        <v>62</v>
      </c>
      <c r="D10" s="33">
        <v>255</v>
      </c>
      <c r="E10" s="32">
        <f>ROUND(P9/D10+1,0)</f>
        <v>5</v>
      </c>
      <c r="F10" s="32">
        <v>14</v>
      </c>
      <c r="G10" s="32">
        <f>SUM(O10:S10)</f>
        <v>1407.2</v>
      </c>
      <c r="H10" s="32">
        <f>30*2</f>
        <v>60</v>
      </c>
      <c r="I10" s="32">
        <f t="shared" ref="I10" si="4">G10-H10</f>
        <v>1347.2</v>
      </c>
      <c r="J10" s="31" t="str">
        <f t="shared" si="0"/>
        <v/>
      </c>
      <c r="K10" s="31">
        <f t="shared" si="1"/>
        <v>94.304000000000002</v>
      </c>
      <c r="L10" s="31" t="str">
        <f t="shared" si="2"/>
        <v/>
      </c>
      <c r="M10" s="31" t="str">
        <f t="shared" si="3"/>
        <v/>
      </c>
      <c r="N10" s="31" t="str">
        <f>IF(C10="#8",E10*F10*I10/1000,"")</f>
        <v/>
      </c>
      <c r="O10" s="32">
        <f>12*12</f>
        <v>144</v>
      </c>
      <c r="P10" s="32">
        <f>4*304.8-50*2</f>
        <v>1119.2</v>
      </c>
      <c r="Q10" s="32">
        <f>O10</f>
        <v>144</v>
      </c>
      <c r="R10" s="32"/>
      <c r="S10" s="33"/>
      <c r="T10" s="33"/>
      <c r="U10" s="32"/>
      <c r="X10" s="34"/>
    </row>
    <row r="11" spans="1:25" ht="30" customHeight="1">
      <c r="A11" s="27">
        <f>IF(D11&lt;&gt;"",1+MAX($A$6:A10),"")</f>
        <v>3</v>
      </c>
      <c r="B11" s="38" t="s">
        <v>80</v>
      </c>
      <c r="C11" s="39" t="s">
        <v>62</v>
      </c>
      <c r="D11" s="33">
        <v>255</v>
      </c>
      <c r="E11" s="32">
        <f>ROUND(P12/D11+1,0)</f>
        <v>5</v>
      </c>
      <c r="F11" s="32">
        <v>14</v>
      </c>
      <c r="G11" s="32">
        <f>SUM(O11:S11)</f>
        <v>1407.2</v>
      </c>
      <c r="H11" s="32">
        <f>30*2</f>
        <v>60</v>
      </c>
      <c r="I11" s="32">
        <f>G11-H11</f>
        <v>1347.2</v>
      </c>
      <c r="J11" s="31" t="str">
        <f t="shared" ref="J11:J12" si="5">IF(C11="#3",E11*F11*I11/1000,"")</f>
        <v/>
      </c>
      <c r="K11" s="31">
        <f t="shared" ref="K11:K12" si="6">IF(C11="#4",E11*F11*I11/1000,"")</f>
        <v>94.304000000000002</v>
      </c>
      <c r="L11" s="31" t="str">
        <f t="shared" ref="L11:L12" si="7">IF(C11="#5",E11*F11*I11/1000,"")</f>
        <v/>
      </c>
      <c r="M11" s="31" t="str">
        <f t="shared" ref="M11:M12" si="8">IF(C11="#6",E11*F11*I11/1000,"")</f>
        <v/>
      </c>
      <c r="N11" s="31" t="str">
        <f>IF(C11="#8",E11*F11*I11/1000,"")</f>
        <v/>
      </c>
      <c r="O11" s="32">
        <f>12*12</f>
        <v>144</v>
      </c>
      <c r="P11" s="32">
        <f>4*304.8-50*2</f>
        <v>1119.2</v>
      </c>
      <c r="Q11" s="32">
        <f>O11</f>
        <v>144</v>
      </c>
      <c r="R11" s="32"/>
      <c r="S11" s="33"/>
      <c r="T11" s="33"/>
      <c r="U11" s="32"/>
      <c r="X11" s="34"/>
    </row>
    <row r="12" spans="1:25" ht="30" customHeight="1">
      <c r="A12" s="27">
        <f>IF(D12&lt;&gt;"",1+MAX($A$6:A11),"")</f>
        <v>4</v>
      </c>
      <c r="B12" s="38" t="s">
        <v>81</v>
      </c>
      <c r="C12" s="39" t="s">
        <v>62</v>
      </c>
      <c r="D12" s="33">
        <v>255</v>
      </c>
      <c r="E12" s="32">
        <f>ROUND(P11/D12+1,0)</f>
        <v>5</v>
      </c>
      <c r="F12" s="32">
        <v>14</v>
      </c>
      <c r="G12" s="32">
        <f>SUM(O12:S12)</f>
        <v>1407.2</v>
      </c>
      <c r="H12" s="32">
        <f>30*2</f>
        <v>60</v>
      </c>
      <c r="I12" s="32">
        <f t="shared" ref="I12" si="9">G12-H12</f>
        <v>1347.2</v>
      </c>
      <c r="J12" s="31" t="str">
        <f t="shared" si="5"/>
        <v/>
      </c>
      <c r="K12" s="31">
        <f t="shared" si="6"/>
        <v>94.304000000000002</v>
      </c>
      <c r="L12" s="31" t="str">
        <f t="shared" si="7"/>
        <v/>
      </c>
      <c r="M12" s="31" t="str">
        <f t="shared" si="8"/>
        <v/>
      </c>
      <c r="N12" s="31" t="str">
        <f>IF(C12="#8",E12*F12*I12/1000,"")</f>
        <v/>
      </c>
      <c r="O12" s="32">
        <f>12*12</f>
        <v>144</v>
      </c>
      <c r="P12" s="32">
        <f>4*304.8-50*2</f>
        <v>1119.2</v>
      </c>
      <c r="Q12" s="32">
        <f>O12</f>
        <v>144</v>
      </c>
      <c r="R12" s="32"/>
      <c r="S12" s="33"/>
      <c r="T12" s="33"/>
      <c r="U12" s="32"/>
      <c r="X12" s="34"/>
    </row>
    <row r="13" spans="1:25" ht="30" customHeight="1">
      <c r="A13" s="27" t="str">
        <f>IF(D13&lt;&gt;"",1+MAX($A$6:A12),"")</f>
        <v/>
      </c>
      <c r="B13" s="41" t="s">
        <v>25</v>
      </c>
      <c r="C13" s="42"/>
      <c r="D13" s="42"/>
      <c r="E13" s="42"/>
      <c r="F13" s="42"/>
      <c r="G13" s="42"/>
      <c r="H13" s="42"/>
      <c r="I13" s="43"/>
      <c r="J13" s="31"/>
      <c r="K13" s="31"/>
      <c r="L13" s="31"/>
      <c r="M13" s="31"/>
      <c r="N13" s="31"/>
      <c r="O13" s="32"/>
      <c r="P13" s="32"/>
      <c r="Q13" s="32"/>
      <c r="R13" s="32"/>
      <c r="S13" s="33"/>
      <c r="T13" s="33"/>
      <c r="U13" s="32"/>
      <c r="X13" s="34"/>
    </row>
    <row r="14" spans="1:25" ht="30" customHeight="1">
      <c r="A14" s="27">
        <f>IF(D14&lt;&gt;"",1+MAX($A$6:A13),"")</f>
        <v>5</v>
      </c>
      <c r="B14" s="38" t="s">
        <v>69</v>
      </c>
      <c r="C14" s="39" t="s">
        <v>64</v>
      </c>
      <c r="D14" s="33" t="s">
        <v>70</v>
      </c>
      <c r="E14" s="32">
        <v>10</v>
      </c>
      <c r="F14" s="32">
        <v>14</v>
      </c>
      <c r="G14" s="32">
        <f>SUM(O14:S14)</f>
        <v>1716</v>
      </c>
      <c r="H14" s="32">
        <f>30*2</f>
        <v>60</v>
      </c>
      <c r="I14" s="32">
        <f t="shared" ref="I14:I15" si="10">G14-H14</f>
        <v>1656</v>
      </c>
      <c r="J14" s="31" t="str">
        <f t="shared" ref="J14:J15" si="11">IF(C14="#3",E14*F14*I14/1000,"")</f>
        <v/>
      </c>
      <c r="K14" s="31" t="str">
        <f t="shared" ref="K14:K15" si="12">IF(C14="#4",E14*F14*I14/1000,"")</f>
        <v/>
      </c>
      <c r="L14" s="31" t="str">
        <f t="shared" ref="L14:L15" si="13">IF(C14="#5",E14*F14*I14/1000,"")</f>
        <v/>
      </c>
      <c r="M14" s="31">
        <f t="shared" ref="M14:M15" si="14">IF(C14="#6",E14*F14*I14/1000,"")</f>
        <v>231.84</v>
      </c>
      <c r="N14" s="31" t="str">
        <f>IF(C14="#8",E14*F14*I14/1000,"")</f>
        <v/>
      </c>
      <c r="O14" s="32">
        <v>305</v>
      </c>
      <c r="P14" s="32">
        <f>(4+1)*304.8-75-38</f>
        <v>1411</v>
      </c>
      <c r="Q14" s="32"/>
      <c r="R14" s="33"/>
      <c r="S14" s="33"/>
      <c r="T14" s="33"/>
      <c r="U14" s="32"/>
      <c r="X14" s="34"/>
    </row>
    <row r="15" spans="1:25" ht="30" customHeight="1">
      <c r="A15" s="27">
        <f>IF(D15&lt;&gt;"",1+MAX($A$6:A14),"")</f>
        <v>6</v>
      </c>
      <c r="B15" s="38" t="s">
        <v>71</v>
      </c>
      <c r="C15" s="39" t="s">
        <v>61</v>
      </c>
      <c r="D15" s="33">
        <v>150</v>
      </c>
      <c r="E15" s="32">
        <f>ROUND(P14/D15+1,0)</f>
        <v>10</v>
      </c>
      <c r="F15" s="32">
        <v>14</v>
      </c>
      <c r="G15" s="32">
        <f>SUM(O15:S15)</f>
        <v>1979.6</v>
      </c>
      <c r="H15" s="32">
        <f>25*4</f>
        <v>100</v>
      </c>
      <c r="I15" s="32">
        <f t="shared" si="10"/>
        <v>1879.6</v>
      </c>
      <c r="J15" s="31">
        <f t="shared" si="11"/>
        <v>263.14400000000001</v>
      </c>
      <c r="K15" s="31" t="str">
        <f t="shared" si="12"/>
        <v/>
      </c>
      <c r="L15" s="31" t="str">
        <f t="shared" si="13"/>
        <v/>
      </c>
      <c r="M15" s="31" t="str">
        <f t="shared" si="14"/>
        <v/>
      </c>
      <c r="N15" s="31" t="str">
        <f>IF(C15="#8",E15*F15*I15/1000,"")</f>
        <v/>
      </c>
      <c r="O15" s="32">
        <f>1.75*304.8-38*2</f>
        <v>457.4</v>
      </c>
      <c r="P15" s="32">
        <f>1.75*304.8-38*2</f>
        <v>457.4</v>
      </c>
      <c r="Q15" s="32">
        <f>O15</f>
        <v>457.4</v>
      </c>
      <c r="R15" s="32">
        <f>P15</f>
        <v>457.4</v>
      </c>
      <c r="S15" s="33">
        <v>150</v>
      </c>
      <c r="T15" s="33"/>
      <c r="U15" s="32"/>
      <c r="X15" s="34"/>
    </row>
    <row r="16" spans="1:25" ht="30" customHeight="1">
      <c r="A16" s="325" t="s">
        <v>73</v>
      </c>
      <c r="B16" s="326"/>
      <c r="C16" s="326"/>
      <c r="D16" s="326"/>
      <c r="E16" s="326"/>
      <c r="F16" s="326"/>
      <c r="G16" s="326"/>
      <c r="H16" s="326"/>
      <c r="I16" s="327"/>
      <c r="J16" s="44">
        <f>SUM(J9:J15)</f>
        <v>263.14400000000001</v>
      </c>
      <c r="K16" s="44">
        <f t="shared" ref="K16:N16" si="15">SUM(K9:K15)</f>
        <v>377.21600000000001</v>
      </c>
      <c r="L16" s="44">
        <f t="shared" si="15"/>
        <v>0</v>
      </c>
      <c r="M16" s="44">
        <f t="shared" si="15"/>
        <v>231.84</v>
      </c>
      <c r="N16" s="44">
        <f t="shared" si="15"/>
        <v>0</v>
      </c>
      <c r="O16" s="45"/>
      <c r="P16" s="46"/>
      <c r="Q16" s="46"/>
      <c r="R16" s="46"/>
      <c r="S16" s="46"/>
      <c r="T16" s="46"/>
      <c r="U16" s="47"/>
    </row>
    <row r="17" spans="1:21" ht="30" customHeight="1">
      <c r="A17" s="325" t="s">
        <v>74</v>
      </c>
      <c r="B17" s="326"/>
      <c r="C17" s="326"/>
      <c r="D17" s="326"/>
      <c r="E17" s="326"/>
      <c r="F17" s="326"/>
      <c r="G17" s="326"/>
      <c r="H17" s="326"/>
      <c r="I17" s="327"/>
      <c r="J17" s="48">
        <v>0.56000000000000005</v>
      </c>
      <c r="K17" s="48">
        <v>0.99399999999999999</v>
      </c>
      <c r="L17" s="48">
        <v>1.552</v>
      </c>
      <c r="M17" s="48">
        <v>2.2349999999999999</v>
      </c>
      <c r="N17" s="48">
        <v>3.9729999999999999</v>
      </c>
      <c r="O17" s="49"/>
      <c r="P17" s="50"/>
      <c r="Q17" s="50"/>
      <c r="R17" s="50"/>
      <c r="S17" s="50"/>
      <c r="T17" s="50"/>
      <c r="U17" s="51"/>
    </row>
    <row r="18" spans="1:21" ht="30" customHeight="1">
      <c r="A18" s="325" t="s">
        <v>75</v>
      </c>
      <c r="B18" s="326"/>
      <c r="C18" s="326"/>
      <c r="D18" s="326"/>
      <c r="E18" s="326"/>
      <c r="F18" s="326"/>
      <c r="G18" s="326"/>
      <c r="H18" s="326"/>
      <c r="I18" s="327"/>
      <c r="J18" s="52">
        <f>J17*J16</f>
        <v>147.36064000000002</v>
      </c>
      <c r="K18" s="52">
        <f t="shared" ref="K18:N18" si="16">K17*K16</f>
        <v>374.95270399999998</v>
      </c>
      <c r="L18" s="52">
        <f t="shared" si="16"/>
        <v>0</v>
      </c>
      <c r="M18" s="52">
        <f t="shared" si="16"/>
        <v>518.16239999999993</v>
      </c>
      <c r="N18" s="52">
        <f t="shared" si="16"/>
        <v>0</v>
      </c>
      <c r="O18" s="49"/>
      <c r="P18" s="50"/>
      <c r="Q18" s="50"/>
      <c r="R18" s="50"/>
      <c r="S18" s="50"/>
      <c r="T18" s="50"/>
      <c r="U18" s="51"/>
    </row>
    <row r="19" spans="1:21" ht="30" customHeight="1">
      <c r="A19" s="325" t="s">
        <v>76</v>
      </c>
      <c r="B19" s="326"/>
      <c r="C19" s="326"/>
      <c r="D19" s="326"/>
      <c r="E19" s="326"/>
      <c r="F19" s="326"/>
      <c r="G19" s="326"/>
      <c r="H19" s="326"/>
      <c r="I19" s="327"/>
      <c r="J19" s="328">
        <f>SUM(J18:N18)</f>
        <v>1040.4757439999998</v>
      </c>
      <c r="K19" s="329"/>
      <c r="L19" s="329"/>
      <c r="M19" s="329"/>
      <c r="N19" s="330"/>
      <c r="O19" s="49"/>
      <c r="P19" s="50"/>
      <c r="Q19" s="50"/>
      <c r="R19" s="50"/>
      <c r="S19" s="50"/>
      <c r="T19" s="50"/>
      <c r="U19" s="51"/>
    </row>
    <row r="20" spans="1:21" ht="30" customHeight="1">
      <c r="A20" s="325" t="s">
        <v>77</v>
      </c>
      <c r="B20" s="326"/>
      <c r="C20" s="326"/>
      <c r="D20" s="326"/>
      <c r="E20" s="326"/>
      <c r="F20" s="326"/>
      <c r="G20" s="326"/>
      <c r="H20" s="326"/>
      <c r="I20" s="327"/>
      <c r="J20" s="331">
        <f>J19/1000</f>
        <v>1.0404757439999999</v>
      </c>
      <c r="K20" s="332"/>
      <c r="L20" s="332"/>
      <c r="M20" s="332"/>
      <c r="N20" s="333"/>
      <c r="O20" s="53"/>
      <c r="P20" s="54"/>
      <c r="Q20" s="54"/>
      <c r="R20" s="54"/>
      <c r="S20" s="54"/>
      <c r="T20" s="54"/>
      <c r="U20" s="55"/>
    </row>
    <row r="21" spans="1:21">
      <c r="L21" s="57"/>
      <c r="M21" s="57"/>
      <c r="N21" s="57"/>
    </row>
    <row r="22" spans="1:21">
      <c r="J22" s="58"/>
    </row>
    <row r="23" spans="1:21">
      <c r="J23" s="58"/>
      <c r="K23" s="58"/>
      <c r="L23" s="58"/>
      <c r="M23" s="58"/>
      <c r="N23" s="58"/>
    </row>
    <row r="24" spans="1:21">
      <c r="L24" s="57"/>
    </row>
    <row r="26" spans="1:21">
      <c r="M26" s="57"/>
      <c r="N26" s="57"/>
    </row>
  </sheetData>
  <mergeCells count="24">
    <mergeCell ref="A1:U1"/>
    <mergeCell ref="A2:U2"/>
    <mergeCell ref="A3:U3"/>
    <mergeCell ref="T4:U4"/>
    <mergeCell ref="A5:A6"/>
    <mergeCell ref="B5:B6"/>
    <mergeCell ref="C5:C6"/>
    <mergeCell ref="D5:D6"/>
    <mergeCell ref="E5:E6"/>
    <mergeCell ref="F5:F6"/>
    <mergeCell ref="U5:U6"/>
    <mergeCell ref="O5:S5"/>
    <mergeCell ref="T5:T6"/>
    <mergeCell ref="A20:I20"/>
    <mergeCell ref="J19:N19"/>
    <mergeCell ref="J20:N20"/>
    <mergeCell ref="G5:G6"/>
    <mergeCell ref="H5:H6"/>
    <mergeCell ref="I5:I6"/>
    <mergeCell ref="J5:N5"/>
    <mergeCell ref="A16:I16"/>
    <mergeCell ref="A17:I17"/>
    <mergeCell ref="A18:I18"/>
    <mergeCell ref="A19:I19"/>
  </mergeCells>
  <printOptions horizontalCentered="1"/>
  <pageMargins left="0.11811023622047245" right="0.11811023622047245" top="0.31496062992125984" bottom="0.70866141732283472" header="0.19685039370078741" footer="0.31496062992125984"/>
  <pageSetup paperSize="9" scale="55" fitToHeight="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3"/>
  <sheetViews>
    <sheetView workbookViewId="0">
      <selection activeCell="B93" sqref="B93"/>
    </sheetView>
  </sheetViews>
  <sheetFormatPr defaultRowHeight="14.4"/>
  <cols>
    <col min="1" max="1" width="7.109375" customWidth="1"/>
    <col min="2" max="2" width="33" customWidth="1"/>
    <col min="3" max="3" width="7.44140625" customWidth="1"/>
    <col min="4" max="4" width="10.44140625" customWidth="1"/>
    <col min="5" max="5" width="10.33203125" customWidth="1"/>
    <col min="6" max="6" width="10.44140625" customWidth="1"/>
    <col min="7" max="7" width="11.88671875" customWidth="1"/>
    <col min="8" max="8" width="11.6640625" customWidth="1"/>
  </cols>
  <sheetData>
    <row r="1" spans="1:8" ht="18">
      <c r="A1" s="268" t="s">
        <v>169</v>
      </c>
      <c r="B1" s="268"/>
      <c r="C1" s="268"/>
      <c r="D1" s="268"/>
      <c r="E1" s="268"/>
      <c r="F1" s="268"/>
      <c r="G1" s="268"/>
      <c r="H1" s="268"/>
    </row>
    <row r="2" spans="1:8" ht="18">
      <c r="A2" s="268" t="s">
        <v>78</v>
      </c>
      <c r="B2" s="268"/>
      <c r="C2" s="268"/>
      <c r="D2" s="268"/>
      <c r="E2" s="268"/>
      <c r="F2" s="268"/>
      <c r="G2" s="268"/>
      <c r="H2" s="268"/>
    </row>
    <row r="3" spans="1:8" ht="18">
      <c r="A3" s="268" t="s">
        <v>170</v>
      </c>
      <c r="B3" s="268"/>
      <c r="C3" s="268"/>
      <c r="D3" s="268"/>
      <c r="E3" s="268"/>
      <c r="F3" s="268"/>
      <c r="G3" s="268"/>
      <c r="H3" s="268"/>
    </row>
    <row r="4" spans="1:8" ht="15.6">
      <c r="A4" s="112" t="s">
        <v>171</v>
      </c>
      <c r="B4" s="112" t="s">
        <v>50</v>
      </c>
      <c r="C4" s="112" t="s">
        <v>4</v>
      </c>
      <c r="D4" s="112" t="s">
        <v>5</v>
      </c>
      <c r="E4" s="112" t="s">
        <v>6</v>
      </c>
      <c r="F4" s="112" t="s">
        <v>7</v>
      </c>
      <c r="G4" s="112" t="s">
        <v>8</v>
      </c>
      <c r="H4" s="112" t="s">
        <v>9</v>
      </c>
    </row>
    <row r="5" spans="1:8">
      <c r="A5" s="9">
        <v>1</v>
      </c>
      <c r="B5" s="113" t="s">
        <v>11</v>
      </c>
      <c r="C5" s="3"/>
      <c r="D5" s="3"/>
      <c r="E5" s="3"/>
      <c r="F5" s="3"/>
      <c r="G5" s="3"/>
      <c r="H5" s="3"/>
    </row>
    <row r="6" spans="1:8">
      <c r="A6" s="9">
        <f>A5+1</f>
        <v>2</v>
      </c>
      <c r="B6" s="3" t="s">
        <v>172</v>
      </c>
      <c r="C6" s="111">
        <v>10</v>
      </c>
      <c r="D6" s="111">
        <v>4</v>
      </c>
      <c r="E6" s="111">
        <v>4</v>
      </c>
      <c r="F6" s="109">
        <v>3.75</v>
      </c>
      <c r="G6" s="111">
        <f>PRODUCT(C6:F6)</f>
        <v>600</v>
      </c>
      <c r="H6" s="9" t="s">
        <v>167</v>
      </c>
    </row>
    <row r="7" spans="1:8">
      <c r="A7" s="9">
        <f>A6+1</f>
        <v>3</v>
      </c>
      <c r="B7" s="322" t="s">
        <v>175</v>
      </c>
      <c r="C7" s="323"/>
      <c r="D7" s="323"/>
      <c r="E7" s="323"/>
      <c r="F7" s="324"/>
      <c r="G7" s="114">
        <f>SUM(G6:G6)</f>
        <v>600</v>
      </c>
      <c r="H7" s="1" t="s">
        <v>167</v>
      </c>
    </row>
    <row r="8" spans="1:8">
      <c r="A8" s="9">
        <f t="shared" ref="A8:A33" si="0">A7+1</f>
        <v>4</v>
      </c>
      <c r="B8" s="322" t="s">
        <v>175</v>
      </c>
      <c r="C8" s="323"/>
      <c r="D8" s="323"/>
      <c r="E8" s="323"/>
      <c r="F8" s="324"/>
      <c r="G8" s="114">
        <f>G7/35.32</f>
        <v>16.987542468856173</v>
      </c>
      <c r="H8" s="114" t="s">
        <v>176</v>
      </c>
    </row>
    <row r="9" spans="1:8">
      <c r="A9" s="9">
        <f t="shared" si="0"/>
        <v>5</v>
      </c>
      <c r="B9" s="113" t="s">
        <v>15</v>
      </c>
      <c r="C9" s="3"/>
      <c r="D9" s="3"/>
      <c r="E9" s="3"/>
      <c r="F9" s="3"/>
      <c r="G9" s="3"/>
      <c r="H9" s="3"/>
    </row>
    <row r="10" spans="1:8">
      <c r="A10" s="9">
        <f t="shared" si="0"/>
        <v>6</v>
      </c>
      <c r="B10" s="3" t="s">
        <v>11</v>
      </c>
      <c r="C10" s="111"/>
      <c r="D10" s="111"/>
      <c r="E10" s="111"/>
      <c r="F10" s="111"/>
      <c r="G10" s="111">
        <f>G7</f>
        <v>600</v>
      </c>
      <c r="H10" s="9" t="s">
        <v>167</v>
      </c>
    </row>
    <row r="11" spans="1:8">
      <c r="A11" s="9">
        <f t="shared" si="0"/>
        <v>7</v>
      </c>
      <c r="B11" s="115" t="s">
        <v>177</v>
      </c>
      <c r="C11" s="116"/>
      <c r="D11" s="116"/>
      <c r="E11" s="116"/>
      <c r="F11" s="116"/>
      <c r="G11" s="116">
        <f>-G18</f>
        <v>-30.625</v>
      </c>
      <c r="H11" s="117" t="s">
        <v>167</v>
      </c>
    </row>
    <row r="12" spans="1:8">
      <c r="A12" s="9">
        <f t="shared" si="0"/>
        <v>8</v>
      </c>
      <c r="B12" s="115" t="s">
        <v>178</v>
      </c>
      <c r="C12" s="116"/>
      <c r="D12" s="116"/>
      <c r="E12" s="116"/>
      <c r="F12" s="116"/>
      <c r="G12" s="116">
        <f>-G22</f>
        <v>-90</v>
      </c>
      <c r="H12" s="117" t="s">
        <v>167</v>
      </c>
    </row>
    <row r="13" spans="1:8">
      <c r="A13" s="9">
        <f t="shared" si="0"/>
        <v>9</v>
      </c>
      <c r="B13" s="115" t="s">
        <v>179</v>
      </c>
      <c r="C13" s="116"/>
      <c r="D13" s="116"/>
      <c r="E13" s="116"/>
      <c r="F13" s="116"/>
      <c r="G13" s="116">
        <f>-G26*0.2</f>
        <v>-13.467000000000002</v>
      </c>
      <c r="H13" s="117" t="s">
        <v>167</v>
      </c>
    </row>
    <row r="14" spans="1:8">
      <c r="A14" s="9">
        <f t="shared" si="0"/>
        <v>10</v>
      </c>
      <c r="B14" s="322" t="s">
        <v>175</v>
      </c>
      <c r="C14" s="323"/>
      <c r="D14" s="323"/>
      <c r="E14" s="323"/>
      <c r="F14" s="324"/>
      <c r="G14" s="114">
        <f>SUM(G10:G13)</f>
        <v>465.90800000000002</v>
      </c>
      <c r="H14" s="1" t="s">
        <v>167</v>
      </c>
    </row>
    <row r="15" spans="1:8">
      <c r="A15" s="9">
        <f t="shared" si="0"/>
        <v>11</v>
      </c>
      <c r="B15" s="322" t="s">
        <v>175</v>
      </c>
      <c r="C15" s="323"/>
      <c r="D15" s="323"/>
      <c r="E15" s="323"/>
      <c r="F15" s="324"/>
      <c r="G15" s="114">
        <f>G14/35.32</f>
        <v>13.19105322763307</v>
      </c>
      <c r="H15" s="114" t="s">
        <v>176</v>
      </c>
    </row>
    <row r="16" spans="1:8">
      <c r="A16" s="9">
        <f t="shared" si="0"/>
        <v>12</v>
      </c>
      <c r="B16" s="113" t="s">
        <v>180</v>
      </c>
      <c r="C16" s="3"/>
      <c r="D16" s="3"/>
      <c r="E16" s="3"/>
      <c r="F16" s="3"/>
      <c r="G16" s="3"/>
      <c r="H16" s="3"/>
    </row>
    <row r="17" spans="1:8">
      <c r="A17" s="9">
        <f t="shared" si="0"/>
        <v>13</v>
      </c>
      <c r="B17" s="3" t="s">
        <v>172</v>
      </c>
      <c r="C17" s="111">
        <v>10</v>
      </c>
      <c r="D17" s="111">
        <v>3.5</v>
      </c>
      <c r="E17" s="111">
        <v>3.5</v>
      </c>
      <c r="F17" s="111">
        <v>0.25</v>
      </c>
      <c r="G17" s="111">
        <f>PRODUCT(C17:F17)</f>
        <v>30.625</v>
      </c>
      <c r="H17" s="9" t="s">
        <v>167</v>
      </c>
    </row>
    <row r="18" spans="1:8">
      <c r="A18" s="9">
        <f t="shared" si="0"/>
        <v>14</v>
      </c>
      <c r="B18" s="322" t="s">
        <v>175</v>
      </c>
      <c r="C18" s="323"/>
      <c r="D18" s="323"/>
      <c r="E18" s="323"/>
      <c r="F18" s="324"/>
      <c r="G18" s="114">
        <f>SUM(G17:G17)</f>
        <v>30.625</v>
      </c>
      <c r="H18" s="1" t="s">
        <v>167</v>
      </c>
    </row>
    <row r="19" spans="1:8">
      <c r="A19" s="9">
        <f t="shared" si="0"/>
        <v>15</v>
      </c>
      <c r="B19" s="322" t="s">
        <v>175</v>
      </c>
      <c r="C19" s="323"/>
      <c r="D19" s="323"/>
      <c r="E19" s="323"/>
      <c r="F19" s="324"/>
      <c r="G19" s="114">
        <f>G18/35.32</f>
        <v>0.86707248018120042</v>
      </c>
      <c r="H19" s="114" t="s">
        <v>176</v>
      </c>
    </row>
    <row r="20" spans="1:8">
      <c r="A20" s="9">
        <f t="shared" si="0"/>
        <v>16</v>
      </c>
      <c r="B20" s="113" t="s">
        <v>181</v>
      </c>
      <c r="C20" s="3"/>
      <c r="D20" s="3"/>
      <c r="E20" s="3"/>
      <c r="F20" s="3"/>
      <c r="G20" s="3"/>
      <c r="H20" s="3"/>
    </row>
    <row r="21" spans="1:8">
      <c r="A21" s="9">
        <f t="shared" si="0"/>
        <v>17</v>
      </c>
      <c r="B21" s="3" t="s">
        <v>172</v>
      </c>
      <c r="C21" s="111">
        <v>10</v>
      </c>
      <c r="D21" s="111">
        <v>3</v>
      </c>
      <c r="E21" s="111">
        <v>3</v>
      </c>
      <c r="F21" s="111">
        <v>1</v>
      </c>
      <c r="G21" s="111">
        <f>PRODUCT(C21:F21)</f>
        <v>90</v>
      </c>
      <c r="H21" s="9" t="s">
        <v>167</v>
      </c>
    </row>
    <row r="22" spans="1:8">
      <c r="A22" s="9">
        <f t="shared" si="0"/>
        <v>18</v>
      </c>
      <c r="B22" s="322" t="s">
        <v>175</v>
      </c>
      <c r="C22" s="323"/>
      <c r="D22" s="323"/>
      <c r="E22" s="323"/>
      <c r="F22" s="324"/>
      <c r="G22" s="114">
        <f>SUM(G21:G21)</f>
        <v>90</v>
      </c>
      <c r="H22" s="1" t="s">
        <v>167</v>
      </c>
    </row>
    <row r="23" spans="1:8">
      <c r="A23" s="9">
        <f t="shared" si="0"/>
        <v>19</v>
      </c>
      <c r="B23" s="322" t="s">
        <v>175</v>
      </c>
      <c r="C23" s="323"/>
      <c r="D23" s="323"/>
      <c r="E23" s="323"/>
      <c r="F23" s="324"/>
      <c r="G23" s="114">
        <f>G22/35.32</f>
        <v>2.5481313703284258</v>
      </c>
      <c r="H23" s="114" t="s">
        <v>176</v>
      </c>
    </row>
    <row r="24" spans="1:8">
      <c r="A24" s="9">
        <f t="shared" si="0"/>
        <v>20</v>
      </c>
      <c r="B24" s="113" t="s">
        <v>278</v>
      </c>
      <c r="C24" s="3"/>
      <c r="D24" s="3"/>
      <c r="E24" s="3"/>
      <c r="F24" s="3"/>
      <c r="G24" s="3"/>
      <c r="H24" s="3"/>
    </row>
    <row r="25" spans="1:8">
      <c r="A25" s="9">
        <f t="shared" si="0"/>
        <v>21</v>
      </c>
      <c r="B25" s="3" t="s">
        <v>182</v>
      </c>
      <c r="C25" s="111">
        <v>10</v>
      </c>
      <c r="D25" s="111">
        <v>0.67</v>
      </c>
      <c r="E25" s="111">
        <v>0.67</v>
      </c>
      <c r="F25" s="111">
        <f>12+3</f>
        <v>15</v>
      </c>
      <c r="G25" s="111">
        <f>PRODUCT(C25:F25)</f>
        <v>67.335000000000008</v>
      </c>
      <c r="H25" s="9" t="s">
        <v>167</v>
      </c>
    </row>
    <row r="26" spans="1:8">
      <c r="A26" s="9">
        <f t="shared" si="0"/>
        <v>22</v>
      </c>
      <c r="B26" s="294" t="s">
        <v>175</v>
      </c>
      <c r="C26" s="294"/>
      <c r="D26" s="294"/>
      <c r="E26" s="294"/>
      <c r="F26" s="294"/>
      <c r="G26" s="114">
        <f>SUM(G25:G25)</f>
        <v>67.335000000000008</v>
      </c>
      <c r="H26" s="1" t="s">
        <v>167</v>
      </c>
    </row>
    <row r="27" spans="1:8">
      <c r="A27" s="9">
        <f t="shared" si="0"/>
        <v>23</v>
      </c>
      <c r="B27" s="294" t="s">
        <v>175</v>
      </c>
      <c r="C27" s="294"/>
      <c r="D27" s="294"/>
      <c r="E27" s="294"/>
      <c r="F27" s="294"/>
      <c r="G27" s="114">
        <f>G26/35.32</f>
        <v>1.9064269535673841</v>
      </c>
      <c r="H27" s="114" t="s">
        <v>176</v>
      </c>
    </row>
    <row r="28" spans="1:8" hidden="1">
      <c r="A28" s="9">
        <f t="shared" si="0"/>
        <v>24</v>
      </c>
      <c r="B28" s="113" t="s">
        <v>87</v>
      </c>
      <c r="C28" s="3"/>
      <c r="D28" s="3"/>
      <c r="E28" s="3"/>
      <c r="F28" s="3"/>
      <c r="G28" s="3"/>
      <c r="H28" s="3"/>
    </row>
    <row r="29" spans="1:8" hidden="1">
      <c r="A29" s="9">
        <f t="shared" si="0"/>
        <v>25</v>
      </c>
      <c r="B29" s="3" t="s">
        <v>188</v>
      </c>
      <c r="C29" s="111">
        <v>2</v>
      </c>
      <c r="D29" s="111">
        <f>8</f>
        <v>8</v>
      </c>
      <c r="E29" s="111"/>
      <c r="F29" s="111">
        <v>10</v>
      </c>
      <c r="G29" s="111">
        <f>PRODUCT(C29:F29)</f>
        <v>160</v>
      </c>
      <c r="H29" s="111" t="s">
        <v>185</v>
      </c>
    </row>
    <row r="30" spans="1:8" hidden="1">
      <c r="A30" s="9">
        <f t="shared" si="0"/>
        <v>26</v>
      </c>
      <c r="B30" s="3" t="s">
        <v>189</v>
      </c>
      <c r="C30" s="111">
        <v>1</v>
      </c>
      <c r="D30" s="111">
        <v>20</v>
      </c>
      <c r="E30" s="111"/>
      <c r="F30" s="111">
        <v>10</v>
      </c>
      <c r="G30" s="111">
        <f>PRODUCT(C30:F30)</f>
        <v>200</v>
      </c>
      <c r="H30" s="111" t="s">
        <v>185</v>
      </c>
    </row>
    <row r="31" spans="1:8" hidden="1">
      <c r="A31" s="9">
        <f t="shared" si="0"/>
        <v>27</v>
      </c>
      <c r="B31" s="3" t="s">
        <v>190</v>
      </c>
      <c r="C31" s="111">
        <v>2</v>
      </c>
      <c r="D31" s="111">
        <v>3</v>
      </c>
      <c r="E31" s="111"/>
      <c r="F31" s="111">
        <v>2</v>
      </c>
      <c r="G31" s="111">
        <f>PRODUCT(C31:F31)</f>
        <v>12</v>
      </c>
      <c r="H31" s="111" t="s">
        <v>185</v>
      </c>
    </row>
    <row r="32" spans="1:8" hidden="1">
      <c r="A32" s="9">
        <f t="shared" si="0"/>
        <v>28</v>
      </c>
      <c r="B32" s="294" t="s">
        <v>175</v>
      </c>
      <c r="C32" s="294"/>
      <c r="D32" s="294"/>
      <c r="E32" s="294"/>
      <c r="F32" s="294"/>
      <c r="G32" s="114">
        <f>SUM(G29:G31)</f>
        <v>372</v>
      </c>
      <c r="H32" s="1" t="s">
        <v>185</v>
      </c>
    </row>
    <row r="33" spans="1:8" hidden="1">
      <c r="A33" s="9">
        <f t="shared" si="0"/>
        <v>29</v>
      </c>
      <c r="B33" s="294" t="s">
        <v>175</v>
      </c>
      <c r="C33" s="294"/>
      <c r="D33" s="294"/>
      <c r="E33" s="294"/>
      <c r="F33" s="294"/>
      <c r="G33" s="114">
        <f>G32/10.76</f>
        <v>34.572490706319705</v>
      </c>
      <c r="H33" s="114" t="s">
        <v>19</v>
      </c>
    </row>
  </sheetData>
  <mergeCells count="15">
    <mergeCell ref="B14:F14"/>
    <mergeCell ref="A1:H1"/>
    <mergeCell ref="A2:H2"/>
    <mergeCell ref="A3:H3"/>
    <mergeCell ref="B7:F7"/>
    <mergeCell ref="B8:F8"/>
    <mergeCell ref="B27:F27"/>
    <mergeCell ref="B32:F32"/>
    <mergeCell ref="B33:F33"/>
    <mergeCell ref="B15:F15"/>
    <mergeCell ref="B18:F18"/>
    <mergeCell ref="B19:F19"/>
    <mergeCell ref="B22:F22"/>
    <mergeCell ref="B23:F23"/>
    <mergeCell ref="B26:F2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27"/>
  <sheetViews>
    <sheetView topLeftCell="A79" zoomScale="85" zoomScaleNormal="85" workbookViewId="0">
      <selection activeCell="B93" sqref="B93"/>
    </sheetView>
  </sheetViews>
  <sheetFormatPr defaultColWidth="9.109375" defaultRowHeight="13.8"/>
  <cols>
    <col min="1" max="1" width="4.6640625" style="119" customWidth="1"/>
    <col min="2" max="2" width="25.5546875" style="119" bestFit="1" customWidth="1"/>
    <col min="3" max="3" width="5.44140625" style="119" customWidth="1"/>
    <col min="4" max="4" width="9.33203125" style="119" customWidth="1"/>
    <col min="5" max="6" width="7.109375" style="119" customWidth="1"/>
    <col min="7" max="7" width="9.6640625" style="119" customWidth="1"/>
    <col min="8" max="8" width="11.109375" style="119" customWidth="1"/>
    <col min="9" max="9" width="9.6640625" style="119" customWidth="1"/>
    <col min="10" max="10" width="10.5546875" style="119" bestFit="1" customWidth="1"/>
    <col min="11" max="11" width="11.5546875" style="119" bestFit="1" customWidth="1"/>
    <col min="12" max="12" width="10.6640625" style="119" bestFit="1" customWidth="1"/>
    <col min="13" max="13" width="7.33203125" style="119" customWidth="1"/>
    <col min="14" max="14" width="7.6640625" style="119" customWidth="1"/>
    <col min="15" max="16" width="7.33203125" style="119" customWidth="1"/>
    <col min="17" max="17" width="6.44140625" style="119" customWidth="1"/>
    <col min="18" max="18" width="7" style="119" customWidth="1"/>
    <col min="19" max="19" width="12.6640625" style="119" customWidth="1"/>
    <col min="20" max="20" width="9.88671875" style="119" bestFit="1" customWidth="1"/>
    <col min="21" max="22" width="9.109375" style="119"/>
    <col min="23" max="23" width="9.33203125" style="119" bestFit="1" customWidth="1"/>
    <col min="24" max="16384" width="9.109375" style="119"/>
  </cols>
  <sheetData>
    <row r="1" spans="1:21" ht="15" customHeight="1">
      <c r="A1" s="346" t="s">
        <v>200</v>
      </c>
      <c r="B1" s="346"/>
      <c r="C1" s="346"/>
      <c r="D1" s="346"/>
      <c r="E1" s="346"/>
      <c r="F1" s="346"/>
      <c r="G1" s="346"/>
      <c r="H1" s="346"/>
      <c r="I1" s="346"/>
      <c r="J1" s="346"/>
      <c r="K1" s="346"/>
      <c r="L1" s="346"/>
      <c r="M1" s="346"/>
      <c r="N1" s="346"/>
      <c r="O1" s="346"/>
      <c r="P1" s="346"/>
      <c r="Q1" s="346"/>
      <c r="R1" s="346"/>
      <c r="S1" s="346"/>
      <c r="T1" s="346"/>
      <c r="U1" s="118"/>
    </row>
    <row r="2" spans="1:21" ht="20.100000000000001" customHeight="1">
      <c r="A2" s="346" t="s">
        <v>201</v>
      </c>
      <c r="B2" s="346"/>
      <c r="C2" s="346"/>
      <c r="D2" s="346"/>
      <c r="E2" s="346"/>
      <c r="F2" s="346"/>
      <c r="G2" s="346"/>
      <c r="H2" s="346"/>
      <c r="I2" s="346"/>
      <c r="J2" s="346"/>
      <c r="K2" s="346"/>
      <c r="L2" s="346"/>
      <c r="M2" s="346"/>
      <c r="N2" s="346"/>
      <c r="O2" s="346"/>
      <c r="P2" s="346"/>
      <c r="Q2" s="346"/>
      <c r="R2" s="346"/>
      <c r="S2" s="346"/>
      <c r="T2" s="346"/>
      <c r="U2" s="118"/>
    </row>
    <row r="3" spans="1:21" ht="20.100000000000001" customHeight="1">
      <c r="A3" s="347" t="s">
        <v>202</v>
      </c>
      <c r="B3" s="347"/>
      <c r="C3" s="347"/>
      <c r="D3" s="347"/>
      <c r="E3" s="347"/>
      <c r="F3" s="347"/>
      <c r="G3" s="347"/>
      <c r="H3" s="347"/>
      <c r="I3" s="347"/>
      <c r="J3" s="347"/>
      <c r="K3" s="347"/>
      <c r="L3" s="347"/>
      <c r="M3" s="347"/>
      <c r="N3" s="347"/>
      <c r="O3" s="347"/>
      <c r="P3" s="347"/>
      <c r="Q3" s="347"/>
      <c r="R3" s="347"/>
      <c r="S3" s="347"/>
      <c r="T3" s="347"/>
      <c r="U3" s="118"/>
    </row>
    <row r="4" spans="1:21" s="122" customFormat="1" ht="24.9" customHeight="1">
      <c r="A4" s="345" t="s">
        <v>203</v>
      </c>
      <c r="B4" s="345" t="s">
        <v>50</v>
      </c>
      <c r="C4" s="345" t="s">
        <v>51</v>
      </c>
      <c r="D4" s="345" t="s">
        <v>204</v>
      </c>
      <c r="E4" s="345" t="s">
        <v>53</v>
      </c>
      <c r="F4" s="345" t="s">
        <v>54</v>
      </c>
      <c r="G4" s="345" t="s">
        <v>205</v>
      </c>
      <c r="H4" s="345" t="s">
        <v>206</v>
      </c>
      <c r="I4" s="345" t="s">
        <v>207</v>
      </c>
      <c r="J4" s="345" t="s">
        <v>58</v>
      </c>
      <c r="K4" s="345"/>
      <c r="L4" s="345"/>
      <c r="M4" s="345"/>
      <c r="N4" s="345" t="s">
        <v>208</v>
      </c>
      <c r="O4" s="345"/>
      <c r="P4" s="345"/>
      <c r="Q4" s="345"/>
      <c r="R4" s="345"/>
      <c r="S4" s="345" t="s">
        <v>60</v>
      </c>
      <c r="T4" s="345" t="s">
        <v>10</v>
      </c>
      <c r="U4" s="121"/>
    </row>
    <row r="5" spans="1:21" s="122" customFormat="1" ht="24.9" customHeight="1">
      <c r="A5" s="345"/>
      <c r="B5" s="345"/>
      <c r="C5" s="345"/>
      <c r="D5" s="345"/>
      <c r="E5" s="345"/>
      <c r="F5" s="345"/>
      <c r="G5" s="345"/>
      <c r="H5" s="345"/>
      <c r="I5" s="345"/>
      <c r="J5" s="120" t="s">
        <v>61</v>
      </c>
      <c r="K5" s="120" t="s">
        <v>62</v>
      </c>
      <c r="L5" s="120" t="s">
        <v>64</v>
      </c>
      <c r="M5" s="120" t="s">
        <v>65</v>
      </c>
      <c r="N5" s="120" t="s">
        <v>22</v>
      </c>
      <c r="O5" s="120" t="s">
        <v>23</v>
      </c>
      <c r="P5" s="120" t="s">
        <v>66</v>
      </c>
      <c r="Q5" s="120" t="s">
        <v>67</v>
      </c>
      <c r="R5" s="120" t="s">
        <v>68</v>
      </c>
      <c r="S5" s="345"/>
      <c r="T5" s="345"/>
      <c r="U5" s="121"/>
    </row>
    <row r="6" spans="1:21" ht="24.9" customHeight="1">
      <c r="A6" s="124">
        <v>1</v>
      </c>
      <c r="B6" s="337" t="s">
        <v>209</v>
      </c>
      <c r="C6" s="338"/>
      <c r="D6" s="338"/>
      <c r="E6" s="338"/>
      <c r="F6" s="338"/>
      <c r="G6" s="338"/>
      <c r="H6" s="338"/>
      <c r="I6" s="339"/>
      <c r="J6" s="125"/>
      <c r="K6" s="123"/>
      <c r="L6" s="123"/>
      <c r="M6" s="123"/>
      <c r="N6" s="123"/>
      <c r="O6" s="123"/>
      <c r="P6" s="123"/>
      <c r="Q6" s="123"/>
      <c r="R6" s="123"/>
      <c r="S6" s="123"/>
      <c r="T6" s="123"/>
      <c r="U6" s="118"/>
    </row>
    <row r="7" spans="1:21" ht="30" customHeight="1">
      <c r="A7" s="126">
        <f>A6+1</f>
        <v>2</v>
      </c>
      <c r="B7" s="127" t="s">
        <v>210</v>
      </c>
      <c r="C7" s="128" t="s">
        <v>62</v>
      </c>
      <c r="D7" s="128">
        <v>8</v>
      </c>
      <c r="E7" s="128">
        <f>ROUNDUP((O8)/(D7/12)+1,0)</f>
        <v>7</v>
      </c>
      <c r="F7" s="128">
        <v>6</v>
      </c>
      <c r="G7" s="128">
        <f>SUM(N7:R7)</f>
        <v>5.1666666666666661</v>
      </c>
      <c r="H7" s="129">
        <f>0.125*2</f>
        <v>0.25</v>
      </c>
      <c r="I7" s="128">
        <f>G7-H7</f>
        <v>4.9166666666666661</v>
      </c>
      <c r="J7" s="128" t="str">
        <f>IF(C7="#3",E7*F7*I7,"")</f>
        <v/>
      </c>
      <c r="K7" s="128">
        <f>IF(C7="#4",E7*F7*I7,"")</f>
        <v>206.49999999999997</v>
      </c>
      <c r="L7" s="128" t="str">
        <f>IF(C7="#6",E7*F7*I7,"")</f>
        <v/>
      </c>
      <c r="M7" s="128" t="str">
        <f>IF(C7="#8",E7*F7*I7,"")</f>
        <v/>
      </c>
      <c r="N7" s="130">
        <v>0.75</v>
      </c>
      <c r="O7" s="128">
        <f>4-2/12*2</f>
        <v>3.6666666666666665</v>
      </c>
      <c r="P7" s="130">
        <v>0.75</v>
      </c>
      <c r="Q7" s="128"/>
      <c r="R7" s="128"/>
      <c r="S7" s="128"/>
      <c r="T7" s="131"/>
      <c r="U7" s="118">
        <f>O7/304.81</f>
        <v>1.2029351617947793E-2</v>
      </c>
    </row>
    <row r="8" spans="1:21" ht="30" customHeight="1">
      <c r="A8" s="126">
        <f t="shared" ref="A8:A15" si="0">A7+1</f>
        <v>3</v>
      </c>
      <c r="B8" s="127" t="s">
        <v>211</v>
      </c>
      <c r="C8" s="128" t="s">
        <v>62</v>
      </c>
      <c r="D8" s="128">
        <v>8</v>
      </c>
      <c r="E8" s="128">
        <f>ROUNDUP((O7)/(D8/12)+1,0)</f>
        <v>7</v>
      </c>
      <c r="F8" s="128">
        <v>6</v>
      </c>
      <c r="G8" s="128">
        <f t="shared" ref="G8:G20" si="1">SUM(N8:R8)</f>
        <v>5.25</v>
      </c>
      <c r="H8" s="129">
        <f>0.125*2</f>
        <v>0.25</v>
      </c>
      <c r="I8" s="128">
        <f t="shared" ref="I8:I20" si="2">G8-H8</f>
        <v>5</v>
      </c>
      <c r="J8" s="128" t="str">
        <f t="shared" ref="J8:J20" si="3">IF(C8="#3",E8*F8*I8,"")</f>
        <v/>
      </c>
      <c r="K8" s="128">
        <f t="shared" ref="K8:K20" si="4">IF(C8="#4",E8*F8*I8,"")</f>
        <v>210</v>
      </c>
      <c r="L8" s="128" t="str">
        <f>IF(C8="#6",E8*F8*I8,"")</f>
        <v/>
      </c>
      <c r="M8" s="128" t="str">
        <f>IF(C8="#8",E8*F8*I8,"")</f>
        <v/>
      </c>
      <c r="N8" s="130">
        <v>0.75</v>
      </c>
      <c r="O8" s="128">
        <f>4-0.25</f>
        <v>3.75</v>
      </c>
      <c r="P8" s="130">
        <v>0.75</v>
      </c>
      <c r="Q8" s="128"/>
      <c r="R8" s="128"/>
      <c r="S8" s="128"/>
      <c r="T8" s="128"/>
      <c r="U8" s="118">
        <f t="shared" ref="U8" si="5">O8/304.81</f>
        <v>1.2302745972901151E-2</v>
      </c>
    </row>
    <row r="9" spans="1:21" ht="30" customHeight="1">
      <c r="A9" s="126">
        <f t="shared" si="0"/>
        <v>4</v>
      </c>
      <c r="B9" s="127" t="s">
        <v>212</v>
      </c>
      <c r="C9" s="128" t="s">
        <v>62</v>
      </c>
      <c r="D9" s="128">
        <v>8</v>
      </c>
      <c r="E9" s="128">
        <f>ROUNDUP((O8)/(D9/12)+1,0)</f>
        <v>7</v>
      </c>
      <c r="F9" s="128">
        <v>6</v>
      </c>
      <c r="G9" s="128">
        <f t="shared" si="1"/>
        <v>5.25</v>
      </c>
      <c r="H9" s="129">
        <v>0</v>
      </c>
      <c r="I9" s="128">
        <f t="shared" si="2"/>
        <v>5.25</v>
      </c>
      <c r="J9" s="128" t="str">
        <f t="shared" si="3"/>
        <v/>
      </c>
      <c r="K9" s="128">
        <f t="shared" si="4"/>
        <v>220.5</v>
      </c>
      <c r="L9" s="128" t="str">
        <f t="shared" ref="L9:L20" si="6">IF(C9="#6",E9*F9*I9,"")</f>
        <v/>
      </c>
      <c r="M9" s="128" t="str">
        <f t="shared" ref="M9:M20" si="7">IF(C9="#8",E9*F9*I9,"")</f>
        <v/>
      </c>
      <c r="N9" s="130">
        <v>0.75</v>
      </c>
      <c r="O9" s="128">
        <f>4-0.25</f>
        <v>3.75</v>
      </c>
      <c r="P9" s="130">
        <v>0.75</v>
      </c>
      <c r="Q9" s="128"/>
      <c r="R9" s="128"/>
      <c r="S9" s="128"/>
      <c r="T9" s="128"/>
      <c r="U9" s="118"/>
    </row>
    <row r="10" spans="1:21" ht="30" customHeight="1">
      <c r="A10" s="126">
        <f t="shared" si="0"/>
        <v>5</v>
      </c>
      <c r="B10" s="127" t="s">
        <v>213</v>
      </c>
      <c r="C10" s="128" t="s">
        <v>62</v>
      </c>
      <c r="D10" s="128">
        <v>8</v>
      </c>
      <c r="E10" s="128">
        <f>ROUNDUP((O9)/(D10/12)+1,0)</f>
        <v>7</v>
      </c>
      <c r="F10" s="128">
        <v>6</v>
      </c>
      <c r="G10" s="128">
        <f t="shared" si="1"/>
        <v>5.25</v>
      </c>
      <c r="H10" s="129">
        <v>0</v>
      </c>
      <c r="I10" s="128">
        <f t="shared" si="2"/>
        <v>5.25</v>
      </c>
      <c r="J10" s="128" t="str">
        <f t="shared" si="3"/>
        <v/>
      </c>
      <c r="K10" s="128">
        <f t="shared" si="4"/>
        <v>220.5</v>
      </c>
      <c r="L10" s="128" t="str">
        <f t="shared" si="6"/>
        <v/>
      </c>
      <c r="M10" s="128" t="str">
        <f t="shared" si="7"/>
        <v/>
      </c>
      <c r="N10" s="130">
        <v>0.75</v>
      </c>
      <c r="O10" s="128">
        <f>4-0.25</f>
        <v>3.75</v>
      </c>
      <c r="P10" s="130">
        <v>0.75</v>
      </c>
      <c r="Q10" s="128"/>
      <c r="R10" s="128"/>
      <c r="S10" s="128"/>
      <c r="T10" s="128"/>
      <c r="U10" s="118"/>
    </row>
    <row r="11" spans="1:21" ht="30" customHeight="1">
      <c r="A11" s="126">
        <f>A10+1</f>
        <v>6</v>
      </c>
      <c r="B11" s="342" t="s">
        <v>214</v>
      </c>
      <c r="C11" s="343"/>
      <c r="D11" s="343"/>
      <c r="E11" s="343"/>
      <c r="F11" s="343"/>
      <c r="G11" s="343"/>
      <c r="H11" s="343"/>
      <c r="I11" s="344"/>
      <c r="J11" s="128" t="str">
        <f t="shared" si="3"/>
        <v/>
      </c>
      <c r="K11" s="128" t="str">
        <f t="shared" si="4"/>
        <v/>
      </c>
      <c r="L11" s="128" t="str">
        <f t="shared" si="6"/>
        <v/>
      </c>
      <c r="M11" s="128" t="str">
        <f t="shared" si="7"/>
        <v/>
      </c>
      <c r="N11" s="128"/>
      <c r="O11" s="128"/>
      <c r="P11" s="128"/>
      <c r="Q11" s="128"/>
      <c r="R11" s="128"/>
      <c r="S11" s="128"/>
      <c r="T11" s="128"/>
      <c r="U11" s="118"/>
    </row>
    <row r="12" spans="1:21" ht="30" customHeight="1">
      <c r="A12" s="126">
        <f t="shared" si="0"/>
        <v>7</v>
      </c>
      <c r="B12" s="127" t="s">
        <v>215</v>
      </c>
      <c r="C12" s="128" t="s">
        <v>64</v>
      </c>
      <c r="D12" s="128"/>
      <c r="E12" s="128">
        <v>8</v>
      </c>
      <c r="F12" s="128">
        <v>4</v>
      </c>
      <c r="G12" s="128">
        <f t="shared" si="1"/>
        <v>16.09</v>
      </c>
      <c r="H12" s="129">
        <v>0</v>
      </c>
      <c r="I12" s="128">
        <f t="shared" si="2"/>
        <v>16.09</v>
      </c>
      <c r="J12" s="128" t="str">
        <f t="shared" si="3"/>
        <v/>
      </c>
      <c r="K12" s="128" t="str">
        <f t="shared" si="4"/>
        <v/>
      </c>
      <c r="L12" s="128">
        <f t="shared" si="6"/>
        <v>514.88</v>
      </c>
      <c r="M12" s="128" t="str">
        <f t="shared" si="7"/>
        <v/>
      </c>
      <c r="N12" s="128"/>
      <c r="O12" s="128">
        <f>1.5+15-0.25-0.16</f>
        <v>16.09</v>
      </c>
      <c r="P12" s="128"/>
      <c r="Q12" s="128"/>
      <c r="R12" s="128"/>
      <c r="S12" s="128"/>
      <c r="T12" s="128"/>
      <c r="U12" s="118"/>
    </row>
    <row r="13" spans="1:21" ht="30" customHeight="1">
      <c r="A13" s="126">
        <f t="shared" si="0"/>
        <v>8</v>
      </c>
      <c r="B13" s="127" t="s">
        <v>216</v>
      </c>
      <c r="C13" s="128" t="s">
        <v>61</v>
      </c>
      <c r="D13" s="128">
        <v>6</v>
      </c>
      <c r="E13" s="128">
        <f>ROUNDUP((O12)/(D13/12)+1,0)</f>
        <v>34</v>
      </c>
      <c r="F13" s="128">
        <v>4</v>
      </c>
      <c r="G13" s="128">
        <f t="shared" si="1"/>
        <v>5.5</v>
      </c>
      <c r="H13" s="129">
        <v>0</v>
      </c>
      <c r="I13" s="128">
        <f t="shared" si="2"/>
        <v>5.5</v>
      </c>
      <c r="J13" s="128">
        <f t="shared" si="3"/>
        <v>748</v>
      </c>
      <c r="K13" s="128" t="str">
        <f t="shared" si="4"/>
        <v/>
      </c>
      <c r="L13" s="128" t="str">
        <f t="shared" si="6"/>
        <v/>
      </c>
      <c r="M13" s="128" t="str">
        <f t="shared" si="7"/>
        <v/>
      </c>
      <c r="N13" s="130">
        <v>1.25</v>
      </c>
      <c r="O13" s="130">
        <v>1.25</v>
      </c>
      <c r="P13" s="130">
        <v>1.25</v>
      </c>
      <c r="Q13" s="130">
        <v>1.25</v>
      </c>
      <c r="R13" s="128">
        <v>0.5</v>
      </c>
      <c r="S13" s="128"/>
      <c r="T13" s="128"/>
      <c r="U13" s="118"/>
    </row>
    <row r="14" spans="1:21" ht="30" customHeight="1">
      <c r="A14" s="126">
        <f t="shared" si="0"/>
        <v>9</v>
      </c>
      <c r="B14" s="127" t="s">
        <v>215</v>
      </c>
      <c r="C14" s="128" t="s">
        <v>64</v>
      </c>
      <c r="D14" s="128"/>
      <c r="E14" s="128">
        <v>8</v>
      </c>
      <c r="F14" s="128">
        <v>2</v>
      </c>
      <c r="G14" s="128">
        <f t="shared" si="1"/>
        <v>12.09</v>
      </c>
      <c r="H14" s="129">
        <v>0</v>
      </c>
      <c r="I14" s="128">
        <f t="shared" si="2"/>
        <v>12.09</v>
      </c>
      <c r="J14" s="128" t="str">
        <f t="shared" si="3"/>
        <v/>
      </c>
      <c r="K14" s="128" t="str">
        <f t="shared" si="4"/>
        <v/>
      </c>
      <c r="L14" s="128">
        <f t="shared" si="6"/>
        <v>193.44</v>
      </c>
      <c r="M14" s="128" t="str">
        <f t="shared" si="7"/>
        <v/>
      </c>
      <c r="N14" s="128"/>
      <c r="O14" s="128">
        <f>11+1.5-0.25-0.16</f>
        <v>12.09</v>
      </c>
      <c r="P14" s="128"/>
      <c r="Q14" s="128"/>
      <c r="R14" s="128"/>
      <c r="S14" s="128"/>
      <c r="T14" s="128"/>
      <c r="U14" s="118"/>
    </row>
    <row r="15" spans="1:21" ht="30" customHeight="1">
      <c r="A15" s="126">
        <f t="shared" si="0"/>
        <v>10</v>
      </c>
      <c r="B15" s="127" t="s">
        <v>216</v>
      </c>
      <c r="C15" s="128" t="s">
        <v>61</v>
      </c>
      <c r="D15" s="128">
        <v>6</v>
      </c>
      <c r="E15" s="128">
        <f>ROUNDUP((O14)/(D15/12)+1,0)</f>
        <v>26</v>
      </c>
      <c r="F15" s="128">
        <v>2</v>
      </c>
      <c r="G15" s="128">
        <f t="shared" si="1"/>
        <v>5.5</v>
      </c>
      <c r="H15" s="129">
        <v>0</v>
      </c>
      <c r="I15" s="128">
        <f t="shared" si="2"/>
        <v>5.5</v>
      </c>
      <c r="J15" s="128">
        <f t="shared" si="3"/>
        <v>286</v>
      </c>
      <c r="K15" s="128" t="str">
        <f t="shared" si="4"/>
        <v/>
      </c>
      <c r="L15" s="128" t="str">
        <f t="shared" si="6"/>
        <v/>
      </c>
      <c r="M15" s="128" t="str">
        <f t="shared" si="7"/>
        <v/>
      </c>
      <c r="N15" s="130">
        <v>1.25</v>
      </c>
      <c r="O15" s="130">
        <v>1.25</v>
      </c>
      <c r="P15" s="130">
        <v>1.25</v>
      </c>
      <c r="Q15" s="130">
        <v>1.25</v>
      </c>
      <c r="R15" s="128">
        <v>0.5</v>
      </c>
      <c r="S15" s="128"/>
      <c r="T15" s="128"/>
      <c r="U15" s="118"/>
    </row>
    <row r="16" spans="1:21" ht="30" customHeight="1">
      <c r="A16" s="126">
        <f>A15+1</f>
        <v>11</v>
      </c>
      <c r="B16" s="342" t="s">
        <v>217</v>
      </c>
      <c r="C16" s="343"/>
      <c r="D16" s="343"/>
      <c r="E16" s="343"/>
      <c r="F16" s="343"/>
      <c r="G16" s="343"/>
      <c r="H16" s="343"/>
      <c r="I16" s="344"/>
      <c r="J16" s="128" t="str">
        <f t="shared" si="3"/>
        <v/>
      </c>
      <c r="K16" s="128" t="str">
        <f t="shared" si="4"/>
        <v/>
      </c>
      <c r="L16" s="128" t="str">
        <f t="shared" si="6"/>
        <v/>
      </c>
      <c r="M16" s="128" t="str">
        <f t="shared" si="7"/>
        <v/>
      </c>
      <c r="N16" s="128"/>
      <c r="O16" s="128"/>
      <c r="P16" s="128"/>
      <c r="Q16" s="128"/>
      <c r="R16" s="128"/>
      <c r="S16" s="128"/>
      <c r="T16" s="128"/>
      <c r="U16" s="118"/>
    </row>
    <row r="17" spans="1:21" ht="30" customHeight="1">
      <c r="A17" s="126"/>
      <c r="B17" s="127" t="s">
        <v>218</v>
      </c>
      <c r="C17" s="128" t="s">
        <v>62</v>
      </c>
      <c r="D17" s="128"/>
      <c r="E17" s="128">
        <v>6</v>
      </c>
      <c r="F17" s="128">
        <v>2</v>
      </c>
      <c r="G17" s="128">
        <f t="shared" si="1"/>
        <v>42</v>
      </c>
      <c r="H17" s="129">
        <v>0</v>
      </c>
      <c r="I17" s="128">
        <f t="shared" si="2"/>
        <v>42</v>
      </c>
      <c r="J17" s="128" t="str">
        <f t="shared" si="3"/>
        <v/>
      </c>
      <c r="K17" s="128">
        <f t="shared" si="4"/>
        <v>504</v>
      </c>
      <c r="L17" s="128" t="str">
        <f t="shared" si="6"/>
        <v/>
      </c>
      <c r="M17" s="128" t="str">
        <f t="shared" si="7"/>
        <v/>
      </c>
      <c r="N17" s="128"/>
      <c r="O17" s="128">
        <v>42</v>
      </c>
      <c r="P17" s="128"/>
      <c r="Q17" s="128"/>
      <c r="R17" s="128"/>
      <c r="S17" s="128"/>
      <c r="T17" s="128"/>
      <c r="U17" s="118"/>
    </row>
    <row r="18" spans="1:21" ht="30" customHeight="1">
      <c r="A18" s="126"/>
      <c r="B18" s="127" t="s">
        <v>216</v>
      </c>
      <c r="C18" s="128" t="s">
        <v>61</v>
      </c>
      <c r="D18" s="128">
        <v>9</v>
      </c>
      <c r="E18" s="128">
        <f>ROUNDUP((O17)/(D18/12)+1,0)</f>
        <v>57</v>
      </c>
      <c r="F18" s="128">
        <v>2</v>
      </c>
      <c r="G18" s="128">
        <f t="shared" si="1"/>
        <v>4.05</v>
      </c>
      <c r="H18" s="129">
        <v>0</v>
      </c>
      <c r="I18" s="128">
        <f t="shared" si="2"/>
        <v>4.05</v>
      </c>
      <c r="J18" s="128">
        <f t="shared" si="3"/>
        <v>461.7</v>
      </c>
      <c r="K18" s="128" t="str">
        <f t="shared" si="4"/>
        <v/>
      </c>
      <c r="L18" s="128" t="str">
        <f t="shared" si="6"/>
        <v/>
      </c>
      <c r="M18" s="128" t="str">
        <f t="shared" si="7"/>
        <v/>
      </c>
      <c r="N18" s="128">
        <f>0.75-0.25</f>
        <v>0.5</v>
      </c>
      <c r="O18" s="128">
        <f>1.5-0.25</f>
        <v>1.25</v>
      </c>
      <c r="P18" s="128">
        <v>0.5</v>
      </c>
      <c r="Q18" s="128">
        <v>1.3</v>
      </c>
      <c r="R18" s="128">
        <v>0.5</v>
      </c>
      <c r="S18" s="128"/>
      <c r="T18" s="128"/>
      <c r="U18" s="118"/>
    </row>
    <row r="19" spans="1:21" ht="30" customHeight="1">
      <c r="A19" s="126"/>
      <c r="B19" s="127"/>
      <c r="C19" s="128" t="s">
        <v>62</v>
      </c>
      <c r="D19" s="128"/>
      <c r="E19" s="128">
        <v>6</v>
      </c>
      <c r="F19" s="128">
        <v>1</v>
      </c>
      <c r="G19" s="128">
        <f t="shared" si="1"/>
        <v>31</v>
      </c>
      <c r="H19" s="129">
        <v>0</v>
      </c>
      <c r="I19" s="128">
        <f t="shared" si="2"/>
        <v>31</v>
      </c>
      <c r="J19" s="128" t="str">
        <f t="shared" si="3"/>
        <v/>
      </c>
      <c r="K19" s="128">
        <f t="shared" si="4"/>
        <v>186</v>
      </c>
      <c r="L19" s="128" t="str">
        <f t="shared" si="6"/>
        <v/>
      </c>
      <c r="M19" s="128" t="str">
        <f t="shared" si="7"/>
        <v/>
      </c>
      <c r="N19" s="128"/>
      <c r="O19" s="128">
        <v>31</v>
      </c>
      <c r="P19" s="128"/>
      <c r="Q19" s="128"/>
      <c r="R19" s="128"/>
      <c r="S19" s="128"/>
      <c r="T19" s="128"/>
      <c r="U19" s="118"/>
    </row>
    <row r="20" spans="1:21" ht="30" customHeight="1">
      <c r="A20" s="126"/>
      <c r="B20" s="127"/>
      <c r="C20" s="128" t="s">
        <v>61</v>
      </c>
      <c r="D20" s="128">
        <v>9</v>
      </c>
      <c r="E20" s="128">
        <f t="shared" ref="E20" si="8">ROUNDUP((O19)/(D20/12)+1,0)</f>
        <v>43</v>
      </c>
      <c r="F20" s="128">
        <v>1</v>
      </c>
      <c r="G20" s="128">
        <f t="shared" si="1"/>
        <v>4.05</v>
      </c>
      <c r="H20" s="129">
        <v>0</v>
      </c>
      <c r="I20" s="128">
        <f t="shared" si="2"/>
        <v>4.05</v>
      </c>
      <c r="J20" s="128">
        <f t="shared" si="3"/>
        <v>174.15</v>
      </c>
      <c r="K20" s="128" t="str">
        <f t="shared" si="4"/>
        <v/>
      </c>
      <c r="L20" s="128" t="str">
        <f t="shared" si="6"/>
        <v/>
      </c>
      <c r="M20" s="128" t="str">
        <f t="shared" si="7"/>
        <v/>
      </c>
      <c r="N20" s="128">
        <f>0.75-0.25</f>
        <v>0.5</v>
      </c>
      <c r="O20" s="128">
        <f>1.5-0.25</f>
        <v>1.25</v>
      </c>
      <c r="P20" s="128">
        <v>0.5</v>
      </c>
      <c r="Q20" s="128">
        <v>1.3</v>
      </c>
      <c r="R20" s="128">
        <v>0.5</v>
      </c>
      <c r="S20" s="128"/>
      <c r="T20" s="128"/>
      <c r="U20" s="118"/>
    </row>
    <row r="21" spans="1:21" ht="30" customHeight="1">
      <c r="A21" s="340" t="s">
        <v>219</v>
      </c>
      <c r="B21" s="340"/>
      <c r="C21" s="340"/>
      <c r="D21" s="340"/>
      <c r="E21" s="340"/>
      <c r="F21" s="340"/>
      <c r="G21" s="340"/>
      <c r="H21" s="340"/>
      <c r="I21" s="340"/>
      <c r="J21" s="132">
        <f>SUM(J7:J20)</f>
        <v>1669.8500000000001</v>
      </c>
      <c r="K21" s="132">
        <f>SUM(K7:K20)</f>
        <v>1547.5</v>
      </c>
      <c r="L21" s="132">
        <f>SUM(L7:L20)</f>
        <v>708.31999999999994</v>
      </c>
      <c r="M21" s="132">
        <f>SUM(M7:M20)</f>
        <v>0</v>
      </c>
      <c r="N21" s="128"/>
      <c r="O21" s="128"/>
      <c r="P21" s="128"/>
      <c r="Q21" s="128"/>
      <c r="R21" s="128"/>
      <c r="S21" s="128"/>
      <c r="T21" s="128"/>
      <c r="U21" s="118"/>
    </row>
    <row r="22" spans="1:21" ht="30" customHeight="1">
      <c r="A22" s="340" t="s">
        <v>220</v>
      </c>
      <c r="B22" s="340"/>
      <c r="C22" s="340"/>
      <c r="D22" s="340"/>
      <c r="E22" s="340"/>
      <c r="F22" s="340"/>
      <c r="G22" s="340"/>
      <c r="H22" s="340"/>
      <c r="I22" s="340"/>
      <c r="J22" s="133">
        <v>0.17100000000000001</v>
      </c>
      <c r="K22" s="133">
        <v>0.30299999999999999</v>
      </c>
      <c r="L22" s="133">
        <v>0.68100000000000005</v>
      </c>
      <c r="M22" s="133">
        <v>1.2110000000000001</v>
      </c>
      <c r="N22" s="128"/>
      <c r="O22" s="128"/>
      <c r="P22" s="128"/>
      <c r="Q22" s="128"/>
      <c r="R22" s="128"/>
      <c r="S22" s="128"/>
      <c r="T22" s="128"/>
      <c r="U22" s="118"/>
    </row>
    <row r="23" spans="1:21" ht="30" customHeight="1">
      <c r="A23" s="340" t="s">
        <v>75</v>
      </c>
      <c r="B23" s="340"/>
      <c r="C23" s="340"/>
      <c r="D23" s="340"/>
      <c r="E23" s="340"/>
      <c r="F23" s="340"/>
      <c r="G23" s="340"/>
      <c r="H23" s="340"/>
      <c r="I23" s="340"/>
      <c r="J23" s="134">
        <f>J22*J21</f>
        <v>285.54435000000007</v>
      </c>
      <c r="K23" s="134">
        <f>K22*K21</f>
        <v>468.89249999999998</v>
      </c>
      <c r="L23" s="134">
        <f>L22*L21</f>
        <v>482.36592000000002</v>
      </c>
      <c r="M23" s="134">
        <f>M22*M21</f>
        <v>0</v>
      </c>
      <c r="N23" s="128"/>
      <c r="O23" s="128"/>
      <c r="P23" s="128"/>
      <c r="Q23" s="128"/>
      <c r="R23" s="128"/>
      <c r="S23" s="128"/>
      <c r="T23" s="128"/>
      <c r="U23" s="118"/>
    </row>
    <row r="24" spans="1:21" ht="30" customHeight="1">
      <c r="A24" s="340" t="s">
        <v>76</v>
      </c>
      <c r="B24" s="340"/>
      <c r="C24" s="340"/>
      <c r="D24" s="340"/>
      <c r="E24" s="340"/>
      <c r="F24" s="340"/>
      <c r="G24" s="340"/>
      <c r="H24" s="340"/>
      <c r="I24" s="340"/>
      <c r="J24" s="139">
        <f>SUM(J23:M23)</f>
        <v>1236.80277</v>
      </c>
      <c r="K24" s="139"/>
      <c r="L24" s="139"/>
      <c r="M24" s="139"/>
      <c r="N24" s="128"/>
      <c r="O24" s="128"/>
      <c r="P24" s="128"/>
      <c r="Q24" s="128"/>
      <c r="R24" s="128"/>
      <c r="S24" s="128"/>
      <c r="T24" s="128"/>
      <c r="U24" s="118"/>
    </row>
    <row r="25" spans="1:21" ht="30" customHeight="1">
      <c r="A25" s="340" t="s">
        <v>77</v>
      </c>
      <c r="B25" s="340"/>
      <c r="C25" s="340"/>
      <c r="D25" s="340"/>
      <c r="E25" s="340"/>
      <c r="F25" s="340"/>
      <c r="G25" s="340"/>
      <c r="H25" s="340"/>
      <c r="I25" s="340"/>
      <c r="J25" s="341">
        <f>J24/1000</f>
        <v>1.2368027699999999</v>
      </c>
      <c r="K25" s="341"/>
      <c r="L25" s="341"/>
      <c r="M25" s="341"/>
      <c r="N25" s="128"/>
      <c r="O25" s="128"/>
      <c r="P25" s="128"/>
      <c r="Q25" s="128"/>
      <c r="R25" s="128"/>
      <c r="S25" s="128"/>
      <c r="T25" s="128"/>
      <c r="U25" s="118"/>
    </row>
    <row r="26" spans="1:21" ht="15">
      <c r="A26" s="135"/>
      <c r="B26" s="135"/>
      <c r="C26" s="135"/>
      <c r="D26" s="135"/>
      <c r="E26" s="135"/>
      <c r="F26" s="135"/>
      <c r="G26" s="135"/>
      <c r="H26" s="135"/>
      <c r="I26" s="135"/>
      <c r="J26" s="135"/>
      <c r="K26" s="135"/>
      <c r="L26" s="135"/>
      <c r="M26" s="135"/>
      <c r="N26" s="135"/>
      <c r="O26" s="135"/>
      <c r="P26" s="135"/>
      <c r="Q26" s="135"/>
      <c r="R26" s="135"/>
      <c r="S26" s="135"/>
      <c r="T26" s="135"/>
    </row>
    <row r="27" spans="1:21" ht="15">
      <c r="A27" s="135"/>
      <c r="B27" s="135"/>
      <c r="C27" s="135"/>
      <c r="D27" s="135"/>
      <c r="E27" s="135"/>
      <c r="F27" s="135"/>
      <c r="G27" s="135"/>
      <c r="H27" s="135"/>
      <c r="I27" s="135"/>
      <c r="J27" s="135"/>
      <c r="K27" s="135"/>
      <c r="L27" s="135"/>
      <c r="M27" s="135"/>
      <c r="N27" s="135"/>
      <c r="O27" s="135"/>
      <c r="P27" s="135"/>
      <c r="Q27" s="135"/>
      <c r="R27" s="135"/>
      <c r="S27" s="135"/>
      <c r="T27" s="135"/>
    </row>
  </sheetData>
  <mergeCells count="25">
    <mergeCell ref="T4:T5"/>
    <mergeCell ref="A1:T1"/>
    <mergeCell ref="A2:T2"/>
    <mergeCell ref="A3:T3"/>
    <mergeCell ref="A4:A5"/>
    <mergeCell ref="B4:B5"/>
    <mergeCell ref="C4:C5"/>
    <mergeCell ref="D4:D5"/>
    <mergeCell ref="E4:E5"/>
    <mergeCell ref="F4:F5"/>
    <mergeCell ref="G4:G5"/>
    <mergeCell ref="H4:H5"/>
    <mergeCell ref="I4:I5"/>
    <mergeCell ref="J4:M4"/>
    <mergeCell ref="N4:R4"/>
    <mergeCell ref="S4:S5"/>
    <mergeCell ref="B6:I6"/>
    <mergeCell ref="A23:I23"/>
    <mergeCell ref="A24:I24"/>
    <mergeCell ref="A25:I25"/>
    <mergeCell ref="J25:M25"/>
    <mergeCell ref="B11:I11"/>
    <mergeCell ref="B16:I16"/>
    <mergeCell ref="A21:I21"/>
    <mergeCell ref="A22:I22"/>
  </mergeCells>
  <printOptions horizontalCentered="1"/>
  <pageMargins left="0.11811023622047245" right="0.11811023622047245" top="0.11811023622047245" bottom="0.31496062992125984" header="0.19685039370078741" footer="0.31496062992125984"/>
  <pageSetup paperSize="9" scale="80" orientation="landscape" r:id="rId1"/>
  <headerFooter>
    <oddFooter>&amp;C&amp;P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20"/>
  <sheetViews>
    <sheetView topLeftCell="A79" zoomScale="85" zoomScaleNormal="85" workbookViewId="0">
      <selection activeCell="B93" sqref="B93"/>
    </sheetView>
  </sheetViews>
  <sheetFormatPr defaultColWidth="9.109375" defaultRowHeight="13.8"/>
  <cols>
    <col min="1" max="1" width="4.6640625" style="119" customWidth="1"/>
    <col min="2" max="2" width="25.5546875" style="119" bestFit="1" customWidth="1"/>
    <col min="3" max="3" width="5.44140625" style="119" customWidth="1"/>
    <col min="4" max="4" width="9.33203125" style="119" customWidth="1"/>
    <col min="5" max="6" width="7.109375" style="119" customWidth="1"/>
    <col min="7" max="7" width="9.6640625" style="119" customWidth="1"/>
    <col min="8" max="8" width="11.109375" style="119" customWidth="1"/>
    <col min="9" max="9" width="9.6640625" style="119" customWidth="1"/>
    <col min="10" max="10" width="10.5546875" style="119" bestFit="1" customWidth="1"/>
    <col min="11" max="11" width="11.5546875" style="119" bestFit="1" customWidth="1"/>
    <col min="12" max="12" width="10.6640625" style="119" bestFit="1" customWidth="1"/>
    <col min="13" max="13" width="7.33203125" style="119" customWidth="1"/>
    <col min="14" max="14" width="7.6640625" style="119" customWidth="1"/>
    <col min="15" max="16" width="7.33203125" style="119" customWidth="1"/>
    <col min="17" max="17" width="6.44140625" style="119" customWidth="1"/>
    <col min="18" max="18" width="7" style="119" customWidth="1"/>
    <col min="19" max="19" width="12.6640625" style="119" customWidth="1"/>
    <col min="20" max="20" width="9.88671875" style="119" bestFit="1" customWidth="1"/>
    <col min="21" max="22" width="9.109375" style="119"/>
    <col min="23" max="23" width="9.33203125" style="119" bestFit="1" customWidth="1"/>
    <col min="24" max="16384" width="9.109375" style="119"/>
  </cols>
  <sheetData>
    <row r="1" spans="1:21" ht="15" customHeight="1">
      <c r="A1" s="346" t="s">
        <v>200</v>
      </c>
      <c r="B1" s="346"/>
      <c r="C1" s="346"/>
      <c r="D1" s="346"/>
      <c r="E1" s="346"/>
      <c r="F1" s="346"/>
      <c r="G1" s="346"/>
      <c r="H1" s="346"/>
      <c r="I1" s="346"/>
      <c r="J1" s="346"/>
      <c r="K1" s="346"/>
      <c r="L1" s="346"/>
      <c r="M1" s="346"/>
      <c r="N1" s="346"/>
      <c r="O1" s="346"/>
      <c r="P1" s="346"/>
      <c r="Q1" s="346"/>
      <c r="R1" s="346"/>
      <c r="S1" s="346"/>
      <c r="T1" s="346"/>
      <c r="U1" s="118"/>
    </row>
    <row r="2" spans="1:21" ht="20.100000000000001" customHeight="1">
      <c r="A2" s="346" t="s">
        <v>201</v>
      </c>
      <c r="B2" s="346"/>
      <c r="C2" s="346"/>
      <c r="D2" s="346"/>
      <c r="E2" s="346"/>
      <c r="F2" s="346"/>
      <c r="G2" s="346"/>
      <c r="H2" s="346"/>
      <c r="I2" s="346"/>
      <c r="J2" s="346"/>
      <c r="K2" s="346"/>
      <c r="L2" s="346"/>
      <c r="M2" s="346"/>
      <c r="N2" s="346"/>
      <c r="O2" s="346"/>
      <c r="P2" s="346"/>
      <c r="Q2" s="346"/>
      <c r="R2" s="346"/>
      <c r="S2" s="346"/>
      <c r="T2" s="346"/>
      <c r="U2" s="118"/>
    </row>
    <row r="3" spans="1:21" ht="20.100000000000001" customHeight="1">
      <c r="A3" s="347" t="s">
        <v>202</v>
      </c>
      <c r="B3" s="347"/>
      <c r="C3" s="347"/>
      <c r="D3" s="347"/>
      <c r="E3" s="347"/>
      <c r="F3" s="347"/>
      <c r="G3" s="347"/>
      <c r="H3" s="347"/>
      <c r="I3" s="347"/>
      <c r="J3" s="347"/>
      <c r="K3" s="347"/>
      <c r="L3" s="347"/>
      <c r="M3" s="347"/>
      <c r="N3" s="347"/>
      <c r="O3" s="347"/>
      <c r="P3" s="347"/>
      <c r="Q3" s="347"/>
      <c r="R3" s="347"/>
      <c r="S3" s="347"/>
      <c r="T3" s="347"/>
      <c r="U3" s="118"/>
    </row>
    <row r="4" spans="1:21" s="122" customFormat="1" ht="24.9" customHeight="1">
      <c r="A4" s="345" t="s">
        <v>203</v>
      </c>
      <c r="B4" s="345" t="s">
        <v>50</v>
      </c>
      <c r="C4" s="345" t="s">
        <v>51</v>
      </c>
      <c r="D4" s="345" t="s">
        <v>204</v>
      </c>
      <c r="E4" s="345" t="s">
        <v>53</v>
      </c>
      <c r="F4" s="345" t="s">
        <v>54</v>
      </c>
      <c r="G4" s="345" t="s">
        <v>205</v>
      </c>
      <c r="H4" s="345" t="s">
        <v>206</v>
      </c>
      <c r="I4" s="345" t="s">
        <v>207</v>
      </c>
      <c r="J4" s="345" t="s">
        <v>58</v>
      </c>
      <c r="K4" s="345"/>
      <c r="L4" s="345"/>
      <c r="M4" s="345"/>
      <c r="N4" s="345" t="s">
        <v>208</v>
      </c>
      <c r="O4" s="345"/>
      <c r="P4" s="345"/>
      <c r="Q4" s="345"/>
      <c r="R4" s="345"/>
      <c r="S4" s="345" t="s">
        <v>60</v>
      </c>
      <c r="T4" s="345" t="s">
        <v>10</v>
      </c>
      <c r="U4" s="121"/>
    </row>
    <row r="5" spans="1:21" s="122" customFormat="1" ht="24.9" customHeight="1">
      <c r="A5" s="345"/>
      <c r="B5" s="345"/>
      <c r="C5" s="345"/>
      <c r="D5" s="345"/>
      <c r="E5" s="345"/>
      <c r="F5" s="345"/>
      <c r="G5" s="345"/>
      <c r="H5" s="345"/>
      <c r="I5" s="345"/>
      <c r="J5" s="120" t="s">
        <v>61</v>
      </c>
      <c r="K5" s="120" t="s">
        <v>62</v>
      </c>
      <c r="L5" s="120" t="s">
        <v>64</v>
      </c>
      <c r="M5" s="120" t="s">
        <v>65</v>
      </c>
      <c r="N5" s="120" t="s">
        <v>22</v>
      </c>
      <c r="O5" s="120" t="s">
        <v>23</v>
      </c>
      <c r="P5" s="120" t="s">
        <v>66</v>
      </c>
      <c r="Q5" s="120" t="s">
        <v>67</v>
      </c>
      <c r="R5" s="120" t="s">
        <v>68</v>
      </c>
      <c r="S5" s="345"/>
      <c r="T5" s="345"/>
      <c r="U5" s="121"/>
    </row>
    <row r="6" spans="1:21" ht="24.9" customHeight="1">
      <c r="A6" s="124">
        <v>1</v>
      </c>
      <c r="B6" s="337" t="s">
        <v>209</v>
      </c>
      <c r="C6" s="337"/>
      <c r="D6" s="337"/>
      <c r="E6" s="337"/>
      <c r="F6" s="337"/>
      <c r="G6" s="337"/>
      <c r="H6" s="337"/>
      <c r="I6" s="337"/>
      <c r="J6" s="125"/>
      <c r="K6" s="123"/>
      <c r="L6" s="123"/>
      <c r="M6" s="123"/>
      <c r="N6" s="123"/>
      <c r="O6" s="123"/>
      <c r="P6" s="123"/>
      <c r="Q6" s="123"/>
      <c r="R6" s="123"/>
      <c r="S6" s="123"/>
      <c r="T6" s="123"/>
      <c r="U6" s="118"/>
    </row>
    <row r="7" spans="1:21" ht="30" customHeight="1">
      <c r="A7" s="126">
        <f>A6+1</f>
        <v>2</v>
      </c>
      <c r="B7" s="127" t="s">
        <v>210</v>
      </c>
      <c r="C7" s="128" t="s">
        <v>62</v>
      </c>
      <c r="D7" s="128">
        <v>8</v>
      </c>
      <c r="E7" s="128">
        <f>ROUNDUP((O8)/(D7/12)+1,0)</f>
        <v>6</v>
      </c>
      <c r="F7" s="128">
        <v>10</v>
      </c>
      <c r="G7" s="128">
        <f>SUM(N7:R7)</f>
        <v>3.75</v>
      </c>
      <c r="H7" s="129">
        <v>0</v>
      </c>
      <c r="I7" s="128">
        <f>G7-H7</f>
        <v>3.75</v>
      </c>
      <c r="J7" s="128" t="str">
        <f>IF(C7="#3",E7*F7*I7,"")</f>
        <v/>
      </c>
      <c r="K7" s="128">
        <f t="shared" ref="K7:K13" si="0">IF(C7="#4",E7*F7*I7,"")</f>
        <v>225</v>
      </c>
      <c r="L7" s="128" t="str">
        <f>IF(C7="#6",E7*F7*I7,"")</f>
        <v/>
      </c>
      <c r="M7" s="128" t="str">
        <f>IF(C7="#8",E7*F7*I7,"")</f>
        <v/>
      </c>
      <c r="N7" s="130">
        <f>0.5</f>
        <v>0.5</v>
      </c>
      <c r="O7" s="128">
        <f>3-0.25</f>
        <v>2.75</v>
      </c>
      <c r="P7" s="130">
        <f>N7</f>
        <v>0.5</v>
      </c>
      <c r="Q7" s="128"/>
      <c r="R7" s="128"/>
      <c r="S7" s="128"/>
      <c r="T7" s="131"/>
      <c r="U7" s="118">
        <f>O7/304.81</f>
        <v>9.0220137134608448E-3</v>
      </c>
    </row>
    <row r="8" spans="1:21" ht="30" customHeight="1">
      <c r="A8" s="126">
        <f t="shared" ref="A8:A13" si="1">A7+1</f>
        <v>3</v>
      </c>
      <c r="B8" s="127" t="s">
        <v>211</v>
      </c>
      <c r="C8" s="128" t="s">
        <v>62</v>
      </c>
      <c r="D8" s="128">
        <v>8</v>
      </c>
      <c r="E8" s="128">
        <f>ROUNDUP((O7)/(D8/12)+1,0)</f>
        <v>6</v>
      </c>
      <c r="F8" s="128">
        <v>10</v>
      </c>
      <c r="G8" s="128">
        <f>SUM(N8:R8)</f>
        <v>3.75</v>
      </c>
      <c r="H8" s="129">
        <v>0</v>
      </c>
      <c r="I8" s="128">
        <f>G8-H8</f>
        <v>3.75</v>
      </c>
      <c r="J8" s="128" t="str">
        <f t="shared" ref="J8:J13" si="2">IF(C8="#3",E8*F8*I8,"")</f>
        <v/>
      </c>
      <c r="K8" s="128">
        <f t="shared" si="0"/>
        <v>225</v>
      </c>
      <c r="L8" s="128" t="str">
        <f>IF(C8="#6",E8*F8*I8,"")</f>
        <v/>
      </c>
      <c r="M8" s="128" t="str">
        <f>IF(C8="#8",E8*F8*I8,"")</f>
        <v/>
      </c>
      <c r="N8" s="130">
        <f t="shared" ref="N8:N10" si="3">0.5</f>
        <v>0.5</v>
      </c>
      <c r="O8" s="128">
        <f>3-0.25</f>
        <v>2.75</v>
      </c>
      <c r="P8" s="130">
        <f t="shared" ref="P8:P10" si="4">N8</f>
        <v>0.5</v>
      </c>
      <c r="Q8" s="128"/>
      <c r="R8" s="128"/>
      <c r="S8" s="128"/>
      <c r="T8" s="128"/>
      <c r="U8" s="118">
        <f t="shared" ref="U8" si="5">O8/304.81</f>
        <v>9.0220137134608448E-3</v>
      </c>
    </row>
    <row r="9" spans="1:21" ht="30" customHeight="1">
      <c r="A9" s="126">
        <f t="shared" si="1"/>
        <v>4</v>
      </c>
      <c r="B9" s="127" t="s">
        <v>212</v>
      </c>
      <c r="C9" s="128" t="s">
        <v>62</v>
      </c>
      <c r="D9" s="128">
        <v>8</v>
      </c>
      <c r="E9" s="128">
        <f>ROUNDUP((O10)/(D9/12)+1,0)</f>
        <v>6</v>
      </c>
      <c r="F9" s="128">
        <v>10</v>
      </c>
      <c r="G9" s="128">
        <f>SUM(N9:R9)</f>
        <v>3.75</v>
      </c>
      <c r="H9" s="129">
        <v>0</v>
      </c>
      <c r="I9" s="128">
        <f>G9-H9</f>
        <v>3.75</v>
      </c>
      <c r="J9" s="128" t="str">
        <f t="shared" si="2"/>
        <v/>
      </c>
      <c r="K9" s="128">
        <f t="shared" si="0"/>
        <v>225</v>
      </c>
      <c r="L9" s="128" t="str">
        <f t="shared" ref="L9:L13" si="6">IF(C9="#6",E9*F9*I9,"")</f>
        <v/>
      </c>
      <c r="M9" s="128" t="str">
        <f t="shared" ref="M9:M13" si="7">IF(C9="#8",E9*F9*I9,"")</f>
        <v/>
      </c>
      <c r="N9" s="130">
        <f t="shared" si="3"/>
        <v>0.5</v>
      </c>
      <c r="O9" s="128">
        <f>3-0.25</f>
        <v>2.75</v>
      </c>
      <c r="P9" s="130">
        <f t="shared" si="4"/>
        <v>0.5</v>
      </c>
      <c r="Q9" s="128"/>
      <c r="R9" s="128"/>
      <c r="S9" s="128"/>
      <c r="T9" s="128"/>
      <c r="U9" s="118"/>
    </row>
    <row r="10" spans="1:21" ht="30" customHeight="1">
      <c r="A10" s="126">
        <f t="shared" si="1"/>
        <v>5</v>
      </c>
      <c r="B10" s="127" t="s">
        <v>213</v>
      </c>
      <c r="C10" s="128" t="s">
        <v>62</v>
      </c>
      <c r="D10" s="128">
        <v>8</v>
      </c>
      <c r="E10" s="128">
        <f>ROUNDUP((O9)/(D10/12)+1,0)</f>
        <v>6</v>
      </c>
      <c r="F10" s="128">
        <v>10</v>
      </c>
      <c r="G10" s="128">
        <f>SUM(N10:R10)</f>
        <v>3.75</v>
      </c>
      <c r="H10" s="129">
        <v>0</v>
      </c>
      <c r="I10" s="128">
        <f>G10-H10</f>
        <v>3.75</v>
      </c>
      <c r="J10" s="128" t="str">
        <f t="shared" si="2"/>
        <v/>
      </c>
      <c r="K10" s="128">
        <f t="shared" si="0"/>
        <v>225</v>
      </c>
      <c r="L10" s="128" t="str">
        <f t="shared" si="6"/>
        <v/>
      </c>
      <c r="M10" s="128" t="str">
        <f t="shared" si="7"/>
        <v/>
      </c>
      <c r="N10" s="130">
        <f t="shared" si="3"/>
        <v>0.5</v>
      </c>
      <c r="O10" s="128">
        <f>3-0.25</f>
        <v>2.75</v>
      </c>
      <c r="P10" s="130">
        <f t="shared" si="4"/>
        <v>0.5</v>
      </c>
      <c r="Q10" s="128"/>
      <c r="R10" s="128"/>
      <c r="S10" s="128"/>
      <c r="T10" s="128"/>
      <c r="U10" s="118"/>
    </row>
    <row r="11" spans="1:21" ht="30" customHeight="1">
      <c r="A11" s="126">
        <f>A10+1</f>
        <v>6</v>
      </c>
      <c r="B11" s="342" t="s">
        <v>214</v>
      </c>
      <c r="C11" s="343"/>
      <c r="D11" s="343"/>
      <c r="E11" s="343"/>
      <c r="F11" s="343"/>
      <c r="G11" s="343"/>
      <c r="H11" s="343"/>
      <c r="I11" s="344"/>
      <c r="J11" s="128" t="str">
        <f t="shared" si="2"/>
        <v/>
      </c>
      <c r="K11" s="128" t="str">
        <f t="shared" si="0"/>
        <v/>
      </c>
      <c r="L11" s="128" t="str">
        <f t="shared" si="6"/>
        <v/>
      </c>
      <c r="M11" s="128" t="str">
        <f t="shared" si="7"/>
        <v/>
      </c>
      <c r="N11" s="128"/>
      <c r="O11" s="128"/>
      <c r="P11" s="128"/>
      <c r="Q11" s="128"/>
      <c r="R11" s="128"/>
      <c r="S11" s="128"/>
      <c r="T11" s="128"/>
      <c r="U11" s="118"/>
    </row>
    <row r="12" spans="1:21" ht="30" customHeight="1">
      <c r="A12" s="126">
        <f t="shared" si="1"/>
        <v>7</v>
      </c>
      <c r="B12" s="127" t="s">
        <v>215</v>
      </c>
      <c r="C12" s="128" t="s">
        <v>64</v>
      </c>
      <c r="D12" s="128"/>
      <c r="E12" s="128">
        <v>4</v>
      </c>
      <c r="F12" s="128">
        <v>10</v>
      </c>
      <c r="G12" s="128">
        <f t="shared" ref="G12:G13" si="8">SUM(N12:R12)</f>
        <v>16.583333333333336</v>
      </c>
      <c r="H12" s="129">
        <f>1/12</f>
        <v>8.3333333333333329E-2</v>
      </c>
      <c r="I12" s="128">
        <f t="shared" ref="I12:I13" si="9">G12-H12</f>
        <v>16.500000000000004</v>
      </c>
      <c r="J12" s="128" t="str">
        <f t="shared" si="2"/>
        <v/>
      </c>
      <c r="K12" s="128" t="str">
        <f t="shared" si="0"/>
        <v/>
      </c>
      <c r="L12" s="128">
        <f t="shared" si="6"/>
        <v>660.00000000000011</v>
      </c>
      <c r="M12" s="128" t="str">
        <f t="shared" si="7"/>
        <v/>
      </c>
      <c r="N12" s="128">
        <v>1</v>
      </c>
      <c r="O12" s="128">
        <f>12+3+0.75-2/12</f>
        <v>15.583333333333334</v>
      </c>
      <c r="P12" s="128"/>
      <c r="Q12" s="128"/>
      <c r="R12" s="128"/>
      <c r="S12" s="128"/>
      <c r="T12" s="128"/>
      <c r="U12" s="118"/>
    </row>
    <row r="13" spans="1:21" ht="30" customHeight="1">
      <c r="A13" s="126">
        <f t="shared" si="1"/>
        <v>8</v>
      </c>
      <c r="B13" s="127" t="s">
        <v>216</v>
      </c>
      <c r="C13" s="128" t="s">
        <v>61</v>
      </c>
      <c r="D13" s="128">
        <v>6</v>
      </c>
      <c r="E13" s="128">
        <f>ROUNDUP((O12)/(D13/12)+1,0)</f>
        <v>33</v>
      </c>
      <c r="F13" s="128">
        <v>10</v>
      </c>
      <c r="G13" s="128">
        <f t="shared" si="8"/>
        <v>2.1800000000000002</v>
      </c>
      <c r="H13" s="129">
        <f>1/12*4</f>
        <v>0.33333333333333331</v>
      </c>
      <c r="I13" s="128">
        <f t="shared" si="9"/>
        <v>1.8466666666666669</v>
      </c>
      <c r="J13" s="128">
        <f t="shared" si="2"/>
        <v>609.40000000000009</v>
      </c>
      <c r="K13" s="128" t="str">
        <f t="shared" si="0"/>
        <v/>
      </c>
      <c r="L13" s="128" t="str">
        <f t="shared" si="6"/>
        <v/>
      </c>
      <c r="M13" s="128" t="str">
        <f t="shared" si="7"/>
        <v/>
      </c>
      <c r="N13" s="130">
        <f>0.67-1.5*2/12</f>
        <v>0.42000000000000004</v>
      </c>
      <c r="O13" s="130">
        <f>0.67-1.5*2/12</f>
        <v>0.42000000000000004</v>
      </c>
      <c r="P13" s="130">
        <f>0.67-1.5*2/12</f>
        <v>0.42000000000000004</v>
      </c>
      <c r="Q13" s="130">
        <f>0.67-1.5*2/12</f>
        <v>0.42000000000000004</v>
      </c>
      <c r="R13" s="128">
        <f>3*2/12</f>
        <v>0.5</v>
      </c>
      <c r="S13" s="128"/>
      <c r="T13" s="128"/>
      <c r="U13" s="118"/>
    </row>
    <row r="14" spans="1:21" ht="30" customHeight="1">
      <c r="A14" s="340" t="s">
        <v>219</v>
      </c>
      <c r="B14" s="340"/>
      <c r="C14" s="340"/>
      <c r="D14" s="340"/>
      <c r="E14" s="340"/>
      <c r="F14" s="340"/>
      <c r="G14" s="340"/>
      <c r="H14" s="340"/>
      <c r="I14" s="340"/>
      <c r="J14" s="132">
        <f>SUM(J7:J13)</f>
        <v>609.40000000000009</v>
      </c>
      <c r="K14" s="132">
        <f>SUM(K7:K13)</f>
        <v>900</v>
      </c>
      <c r="L14" s="132">
        <f>SUM(L7:L13)</f>
        <v>660.00000000000011</v>
      </c>
      <c r="M14" s="132">
        <f>SUM(M7:M13)</f>
        <v>0</v>
      </c>
      <c r="N14" s="128"/>
      <c r="O14" s="128"/>
      <c r="P14" s="128"/>
      <c r="Q14" s="128"/>
      <c r="R14" s="128"/>
      <c r="S14" s="128"/>
      <c r="T14" s="128"/>
      <c r="U14" s="118"/>
    </row>
    <row r="15" spans="1:21" ht="30" customHeight="1">
      <c r="A15" s="340" t="s">
        <v>220</v>
      </c>
      <c r="B15" s="340"/>
      <c r="C15" s="340"/>
      <c r="D15" s="340"/>
      <c r="E15" s="340"/>
      <c r="F15" s="340"/>
      <c r="G15" s="340"/>
      <c r="H15" s="340"/>
      <c r="I15" s="340"/>
      <c r="J15" s="152">
        <v>0.17100000000000001</v>
      </c>
      <c r="K15" s="152">
        <v>0.30299999999999999</v>
      </c>
      <c r="L15" s="152">
        <v>0.68100000000000005</v>
      </c>
      <c r="M15" s="152">
        <v>1.2110000000000001</v>
      </c>
      <c r="N15" s="128"/>
      <c r="O15" s="128"/>
      <c r="P15" s="128"/>
      <c r="Q15" s="128"/>
      <c r="R15" s="128"/>
      <c r="S15" s="128"/>
      <c r="T15" s="128"/>
      <c r="U15" s="118"/>
    </row>
    <row r="16" spans="1:21" ht="30" customHeight="1">
      <c r="A16" s="340" t="s">
        <v>75</v>
      </c>
      <c r="B16" s="340"/>
      <c r="C16" s="340"/>
      <c r="D16" s="340"/>
      <c r="E16" s="340"/>
      <c r="F16" s="340"/>
      <c r="G16" s="340"/>
      <c r="H16" s="340"/>
      <c r="I16" s="340"/>
      <c r="J16" s="162">
        <f>J15*J14</f>
        <v>104.20740000000002</v>
      </c>
      <c r="K16" s="162">
        <f>K15*K14</f>
        <v>272.7</v>
      </c>
      <c r="L16" s="162">
        <f>L15*L14</f>
        <v>449.46000000000009</v>
      </c>
      <c r="M16" s="162">
        <f>M15*M14</f>
        <v>0</v>
      </c>
      <c r="N16" s="128"/>
      <c r="O16" s="128"/>
      <c r="P16" s="128"/>
      <c r="Q16" s="128"/>
      <c r="R16" s="128"/>
      <c r="S16" s="128"/>
      <c r="T16" s="128"/>
      <c r="U16" s="118"/>
    </row>
    <row r="17" spans="1:21" ht="30" customHeight="1">
      <c r="A17" s="340" t="s">
        <v>76</v>
      </c>
      <c r="B17" s="340"/>
      <c r="C17" s="340"/>
      <c r="D17" s="340"/>
      <c r="E17" s="340"/>
      <c r="F17" s="340"/>
      <c r="G17" s="340"/>
      <c r="H17" s="340"/>
      <c r="I17" s="340"/>
      <c r="J17" s="139">
        <f>SUM(J16:M16)</f>
        <v>826.36740000000009</v>
      </c>
      <c r="K17" s="139"/>
      <c r="L17" s="139"/>
      <c r="M17" s="139"/>
      <c r="N17" s="128"/>
      <c r="O17" s="128"/>
      <c r="P17" s="128"/>
      <c r="Q17" s="128"/>
      <c r="R17" s="128"/>
      <c r="S17" s="128"/>
      <c r="T17" s="128"/>
      <c r="U17" s="118"/>
    </row>
    <row r="18" spans="1:21" ht="30" customHeight="1">
      <c r="A18" s="340" t="s">
        <v>77</v>
      </c>
      <c r="B18" s="340"/>
      <c r="C18" s="340"/>
      <c r="D18" s="340"/>
      <c r="E18" s="340"/>
      <c r="F18" s="340"/>
      <c r="G18" s="340"/>
      <c r="H18" s="340"/>
      <c r="I18" s="340"/>
      <c r="J18" s="348">
        <f>J17/1000</f>
        <v>0.82636740000000009</v>
      </c>
      <c r="K18" s="349"/>
      <c r="L18" s="349"/>
      <c r="M18" s="350"/>
      <c r="N18" s="128"/>
      <c r="O18" s="128"/>
      <c r="P18" s="128"/>
      <c r="Q18" s="128"/>
      <c r="R18" s="128"/>
      <c r="S18" s="128"/>
      <c r="T18" s="128"/>
      <c r="U18" s="118"/>
    </row>
    <row r="19" spans="1:21" ht="15">
      <c r="A19" s="135"/>
      <c r="B19" s="135"/>
      <c r="C19" s="135"/>
      <c r="D19" s="135"/>
      <c r="E19" s="135"/>
      <c r="F19" s="135"/>
      <c r="G19" s="135"/>
      <c r="H19" s="135"/>
      <c r="I19" s="135"/>
      <c r="J19" s="135"/>
      <c r="K19" s="135"/>
      <c r="L19" s="135"/>
      <c r="M19" s="135"/>
      <c r="N19" s="135"/>
      <c r="O19" s="135"/>
      <c r="P19" s="135"/>
      <c r="Q19" s="135"/>
      <c r="R19" s="135"/>
      <c r="S19" s="135"/>
      <c r="T19" s="135"/>
    </row>
    <row r="20" spans="1:21" ht="15">
      <c r="A20" s="135"/>
      <c r="B20" s="135"/>
      <c r="C20" s="135"/>
      <c r="D20" s="135"/>
      <c r="E20" s="135"/>
      <c r="F20" s="135"/>
      <c r="G20" s="135"/>
      <c r="H20" s="135"/>
      <c r="I20" s="135"/>
      <c r="J20" s="135"/>
      <c r="K20" s="135"/>
      <c r="L20" s="135"/>
      <c r="M20" s="135"/>
      <c r="N20" s="135"/>
      <c r="O20" s="135"/>
      <c r="P20" s="135"/>
      <c r="Q20" s="135"/>
      <c r="R20" s="135"/>
      <c r="S20" s="135"/>
      <c r="T20" s="135"/>
    </row>
  </sheetData>
  <mergeCells count="24">
    <mergeCell ref="T4:T5"/>
    <mergeCell ref="A1:T1"/>
    <mergeCell ref="A2:T2"/>
    <mergeCell ref="A3:T3"/>
    <mergeCell ref="A4:A5"/>
    <mergeCell ref="B4:B5"/>
    <mergeCell ref="C4:C5"/>
    <mergeCell ref="D4:D5"/>
    <mergeCell ref="E4:E5"/>
    <mergeCell ref="F4:F5"/>
    <mergeCell ref="G4:G5"/>
    <mergeCell ref="H4:H5"/>
    <mergeCell ref="I4:I5"/>
    <mergeCell ref="J4:M4"/>
    <mergeCell ref="N4:R4"/>
    <mergeCell ref="S4:S5"/>
    <mergeCell ref="A17:I17"/>
    <mergeCell ref="A18:I18"/>
    <mergeCell ref="J18:M18"/>
    <mergeCell ref="B6:I6"/>
    <mergeCell ref="B11:I11"/>
    <mergeCell ref="A14:I14"/>
    <mergeCell ref="A15:I15"/>
    <mergeCell ref="A16:I16"/>
  </mergeCells>
  <printOptions horizontalCentered="1"/>
  <pageMargins left="0.11811023622047245" right="0.11811023622047245" top="0.11811023622047245" bottom="0.31496062992125984" header="0.19685039370078741" footer="0.31496062992125984"/>
  <pageSetup paperSize="9" scale="80" orientation="landscape" r:id="rId1"/>
  <headerFooter>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DC8C45-8D4B-43D9-B360-2D479F8531A1}">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Summary</vt:lpstr>
      <vt:lpstr>BQ Gate</vt:lpstr>
      <vt:lpstr>MS NDMA Gate</vt:lpstr>
      <vt:lpstr>BQ Gate Rear Side</vt:lpstr>
      <vt:lpstr>Security Barrier</vt:lpstr>
      <vt:lpstr>BQ Int Elect</vt:lpstr>
      <vt:lpstr>BQ Ext Elect</vt:lpstr>
      <vt:lpstr>Uber Parking</vt:lpstr>
      <vt:lpstr>car parking</vt:lpstr>
      <vt:lpstr>20' Road</vt:lpstr>
      <vt:lpstr>Boundary wall 1</vt:lpstr>
      <vt:lpstr>MS Main</vt:lpstr>
      <vt:lpstr>BBS</vt:lpstr>
      <vt:lpstr>MS Rear side</vt:lpstr>
      <vt:lpstr>BBS Main Gate</vt:lpstr>
      <vt:lpstr>BBS Rear Gate side</vt:lpstr>
      <vt:lpstr>BBS!Print_Area</vt:lpstr>
      <vt:lpstr>'BBS Main Gate'!Print_Area</vt:lpstr>
      <vt:lpstr>'BBS Rear Gate side'!Print_Area</vt:lpstr>
      <vt:lpstr>'BQ Gate'!Print_Area</vt:lpstr>
      <vt:lpstr>'BQ Gate Rear Side'!Print_Area</vt:lpstr>
      <vt:lpstr>'BQ Int Elect'!Print_Area</vt:lpstr>
      <vt:lpstr>BBS!Print_Titles</vt:lpstr>
      <vt:lpstr>'BBS Main Gate'!Print_Titles</vt:lpstr>
      <vt:lpstr>'BBS Rear Gate side'!Print_Titles</vt:lpstr>
      <vt:lpstr>'BQ Gate'!Print_Titles</vt:lpstr>
      <vt:lpstr>'BQ Gate Rear Side'!Print_Titles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Talha Shafiq</dc:creator>
  <cp:lastModifiedBy>DELL</cp:lastModifiedBy>
  <cp:lastPrinted>2024-04-21T10:59:27Z</cp:lastPrinted>
  <dcterms:created xsi:type="dcterms:W3CDTF">2015-06-05T18:17:20Z</dcterms:created>
  <dcterms:modified xsi:type="dcterms:W3CDTF">2024-05-07T07:37:54Z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{18DC8C45-8D4B-43D9-B360-2D479F8531A1}</vt:lpwstr>
  </property>
</Properties>
</file>